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 Stuff\Github\Visualisasi-Prediksi-Pengangguran-Terbuka-Berdasarkan-Umur\"/>
    </mc:Choice>
  </mc:AlternateContent>
  <xr:revisionPtr revIDLastSave="0" documentId="13_ncr:1_{7281FB1B-FE70-45F1-9D02-53807092A0C0}" xr6:coauthVersionLast="47" xr6:coauthVersionMax="47" xr10:uidLastSave="{00000000-0000-0000-0000-000000000000}"/>
  <bookViews>
    <workbookView xWindow="-120" yWindow="-120" windowWidth="29040" windowHeight="16440" activeTab="6" xr2:uid="{B7CE34E8-073A-42E5-8AA2-11B12B6674C2}"/>
  </bookViews>
  <sheets>
    <sheet name="Before" sheetId="1" r:id="rId1"/>
    <sheet name="After" sheetId="2" r:id="rId2"/>
    <sheet name="Pengolahan Data" sheetId="4" r:id="rId3"/>
    <sheet name="Data Training" sheetId="5" r:id="rId4"/>
    <sheet name="Data Testing" sheetId="6" r:id="rId5"/>
    <sheet name="Data" sheetId="7" r:id="rId6"/>
    <sheet name="Ramala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9" l="1"/>
  <c r="D13" i="9"/>
  <c r="E13" i="9"/>
  <c r="F13" i="9"/>
  <c r="G13" i="9"/>
  <c r="H13" i="9"/>
  <c r="B13" i="9"/>
  <c r="U13" i="7" l="1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T5" i="6"/>
  <c r="T6" i="6"/>
  <c r="T7" i="6"/>
  <c r="T8" i="6"/>
  <c r="U8" i="6"/>
  <c r="T9" i="6"/>
  <c r="T10" i="6"/>
  <c r="U4" i="6"/>
  <c r="Q5" i="6"/>
  <c r="U5" i="6" s="1"/>
  <c r="Q6" i="6"/>
  <c r="U6" i="6" s="1"/>
  <c r="Q7" i="6"/>
  <c r="U7" i="6" s="1"/>
  <c r="Q8" i="6"/>
  <c r="Q9" i="6"/>
  <c r="U9" i="6" s="1"/>
  <c r="Q10" i="6"/>
  <c r="U10" i="6" s="1"/>
  <c r="Q11" i="6"/>
  <c r="U11" i="6" s="1"/>
  <c r="Q12" i="6"/>
  <c r="U12" i="6" s="1"/>
  <c r="Q13" i="6"/>
  <c r="U13" i="6" s="1"/>
  <c r="Q4" i="6"/>
  <c r="N5" i="6"/>
  <c r="N6" i="6"/>
  <c r="N7" i="6"/>
  <c r="N8" i="6"/>
  <c r="N9" i="6"/>
  <c r="N10" i="6"/>
  <c r="N11" i="6"/>
  <c r="T11" i="6" s="1"/>
  <c r="N12" i="6"/>
  <c r="T12" i="6" s="1"/>
  <c r="N13" i="6"/>
  <c r="T13" i="6" s="1"/>
  <c r="N4" i="6"/>
  <c r="T4" i="6" s="1"/>
  <c r="T14" i="6" s="1"/>
  <c r="H5" i="6"/>
  <c r="H14" i="6" s="1"/>
  <c r="H15" i="6" s="1"/>
  <c r="I5" i="6"/>
  <c r="H6" i="6"/>
  <c r="I6" i="6"/>
  <c r="H7" i="6"/>
  <c r="I7" i="6"/>
  <c r="H8" i="6"/>
  <c r="I8" i="6"/>
  <c r="H9" i="6"/>
  <c r="I9" i="6"/>
  <c r="H10" i="6"/>
  <c r="I10" i="6"/>
  <c r="I14" i="6" s="1"/>
  <c r="I15" i="6" s="1"/>
  <c r="H11" i="6"/>
  <c r="I11" i="6"/>
  <c r="H12" i="6"/>
  <c r="I12" i="6"/>
  <c r="H13" i="6"/>
  <c r="I13" i="6"/>
  <c r="I4" i="6"/>
  <c r="H4" i="6"/>
  <c r="T60" i="5"/>
  <c r="U59" i="5"/>
  <c r="T59" i="5"/>
  <c r="U58" i="5"/>
  <c r="T58" i="5"/>
  <c r="U57" i="5"/>
  <c r="T57" i="5"/>
  <c r="U56" i="5"/>
  <c r="U55" i="5"/>
  <c r="T51" i="5"/>
  <c r="T44" i="5"/>
  <c r="T43" i="5"/>
  <c r="U37" i="5"/>
  <c r="U36" i="5"/>
  <c r="T36" i="5"/>
  <c r="U35" i="5"/>
  <c r="T35" i="5"/>
  <c r="U28" i="5"/>
  <c r="T23" i="5"/>
  <c r="U22" i="5"/>
  <c r="T22" i="5"/>
  <c r="U21" i="5"/>
  <c r="T21" i="5"/>
  <c r="T20" i="5"/>
  <c r="U19" i="5"/>
  <c r="U4" i="5"/>
  <c r="U5" i="5"/>
  <c r="U6" i="5"/>
  <c r="U7" i="5"/>
  <c r="U8" i="5"/>
  <c r="U9" i="5"/>
  <c r="U10" i="5"/>
  <c r="U11" i="5"/>
  <c r="U12" i="5"/>
  <c r="T10" i="5"/>
  <c r="T11" i="5"/>
  <c r="T12" i="5"/>
  <c r="T3" i="5"/>
  <c r="T13" i="5" s="1"/>
  <c r="V13" i="5" s="1"/>
  <c r="Q20" i="5"/>
  <c r="U20" i="5" s="1"/>
  <c r="Q21" i="5"/>
  <c r="Q22" i="5"/>
  <c r="Q23" i="5"/>
  <c r="U23" i="5" s="1"/>
  <c r="Q24" i="5"/>
  <c r="U24" i="5" s="1"/>
  <c r="Q25" i="5"/>
  <c r="U25" i="5" s="1"/>
  <c r="Q26" i="5"/>
  <c r="U26" i="5" s="1"/>
  <c r="Q27" i="5"/>
  <c r="U27" i="5" s="1"/>
  <c r="Q28" i="5"/>
  <c r="Q19" i="5"/>
  <c r="N20" i="5"/>
  <c r="N21" i="5"/>
  <c r="N22" i="5"/>
  <c r="N23" i="5"/>
  <c r="N24" i="5"/>
  <c r="T24" i="5" s="1"/>
  <c r="N25" i="5"/>
  <c r="T25" i="5" s="1"/>
  <c r="N26" i="5"/>
  <c r="T26" i="5" s="1"/>
  <c r="N27" i="5"/>
  <c r="T27" i="5" s="1"/>
  <c r="N28" i="5"/>
  <c r="T28" i="5" s="1"/>
  <c r="N19" i="5"/>
  <c r="T19" i="5" s="1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Q4" i="5"/>
  <c r="Q5" i="5"/>
  <c r="Q6" i="5"/>
  <c r="Q7" i="5"/>
  <c r="Q8" i="5"/>
  <c r="Q9" i="5"/>
  <c r="Q10" i="5"/>
  <c r="Q11" i="5"/>
  <c r="Q12" i="5"/>
  <c r="Q3" i="5"/>
  <c r="U3" i="5" s="1"/>
  <c r="U13" i="5" s="1"/>
  <c r="N4" i="5"/>
  <c r="T4" i="5" s="1"/>
  <c r="N5" i="5"/>
  <c r="T5" i="5" s="1"/>
  <c r="N6" i="5"/>
  <c r="T6" i="5" s="1"/>
  <c r="N7" i="5"/>
  <c r="T7" i="5" s="1"/>
  <c r="N8" i="5"/>
  <c r="T8" i="5" s="1"/>
  <c r="N9" i="5"/>
  <c r="T9" i="5" s="1"/>
  <c r="N10" i="5"/>
  <c r="N11" i="5"/>
  <c r="N12" i="5"/>
  <c r="N3" i="5"/>
  <c r="Q36" i="5"/>
  <c r="Q37" i="5"/>
  <c r="Q38" i="5"/>
  <c r="U38" i="5" s="1"/>
  <c r="Q39" i="5"/>
  <c r="U39" i="5" s="1"/>
  <c r="Q40" i="5"/>
  <c r="U40" i="5" s="1"/>
  <c r="Q41" i="5"/>
  <c r="U41" i="5" s="1"/>
  <c r="Q42" i="5"/>
  <c r="U42" i="5" s="1"/>
  <c r="Q43" i="5"/>
  <c r="U43" i="5" s="1"/>
  <c r="Q44" i="5"/>
  <c r="U44" i="5" s="1"/>
  <c r="Q35" i="5"/>
  <c r="Q52" i="5"/>
  <c r="U52" i="5" s="1"/>
  <c r="Q53" i="5"/>
  <c r="U53" i="5" s="1"/>
  <c r="Q54" i="5"/>
  <c r="U54" i="5" s="1"/>
  <c r="Q55" i="5"/>
  <c r="Q56" i="5"/>
  <c r="Q57" i="5"/>
  <c r="Q58" i="5"/>
  <c r="Q59" i="5"/>
  <c r="Q60" i="5"/>
  <c r="U60" i="5" s="1"/>
  <c r="Q51" i="5"/>
  <c r="U51" i="5" s="1"/>
  <c r="N52" i="5"/>
  <c r="T52" i="5" s="1"/>
  <c r="N53" i="5"/>
  <c r="T53" i="5" s="1"/>
  <c r="N54" i="5"/>
  <c r="T54" i="5" s="1"/>
  <c r="N55" i="5"/>
  <c r="T55" i="5" s="1"/>
  <c r="N56" i="5"/>
  <c r="T56" i="5" s="1"/>
  <c r="N57" i="5"/>
  <c r="N58" i="5"/>
  <c r="N59" i="5"/>
  <c r="N60" i="5"/>
  <c r="N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I51" i="5"/>
  <c r="H51" i="5"/>
  <c r="N43" i="5"/>
  <c r="N44" i="5"/>
  <c r="N36" i="5"/>
  <c r="N37" i="5"/>
  <c r="T37" i="5" s="1"/>
  <c r="N38" i="5"/>
  <c r="T38" i="5" s="1"/>
  <c r="N39" i="5"/>
  <c r="T39" i="5" s="1"/>
  <c r="N40" i="5"/>
  <c r="T40" i="5" s="1"/>
  <c r="N41" i="5"/>
  <c r="T41" i="5" s="1"/>
  <c r="N42" i="5"/>
  <c r="T42" i="5" s="1"/>
  <c r="N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I35" i="5"/>
  <c r="H35" i="5"/>
  <c r="H4" i="5"/>
  <c r="H5" i="5"/>
  <c r="H6" i="5"/>
  <c r="H7" i="5"/>
  <c r="H8" i="5"/>
  <c r="H9" i="5"/>
  <c r="H10" i="5"/>
  <c r="H11" i="5"/>
  <c r="H12" i="5"/>
  <c r="H3" i="5"/>
  <c r="I4" i="5"/>
  <c r="I5" i="5"/>
  <c r="I6" i="5"/>
  <c r="I7" i="5"/>
  <c r="I8" i="5"/>
  <c r="I9" i="5"/>
  <c r="I10" i="5"/>
  <c r="I11" i="5"/>
  <c r="I12" i="5"/>
  <c r="I3" i="5"/>
  <c r="I63" i="4"/>
  <c r="D64" i="4"/>
  <c r="F64" i="4"/>
  <c r="G64" i="4"/>
  <c r="H64" i="4"/>
  <c r="I64" i="4"/>
  <c r="J64" i="4"/>
  <c r="K71" i="4"/>
  <c r="C68" i="4"/>
  <c r="C69" i="4"/>
  <c r="L46" i="4"/>
  <c r="D47" i="4"/>
  <c r="J48" i="4"/>
  <c r="K48" i="4"/>
  <c r="H50" i="4"/>
  <c r="I50" i="4"/>
  <c r="G29" i="4"/>
  <c r="V29" i="4"/>
  <c r="D30" i="4"/>
  <c r="S30" i="4"/>
  <c r="T30" i="4"/>
  <c r="P31" i="4"/>
  <c r="Q31" i="4"/>
  <c r="M32" i="4"/>
  <c r="N32" i="4"/>
  <c r="U35" i="4"/>
  <c r="Q36" i="4"/>
  <c r="R36" i="4"/>
  <c r="N37" i="4"/>
  <c r="O37" i="4"/>
  <c r="K38" i="4"/>
  <c r="L38" i="4"/>
  <c r="C34" i="4"/>
  <c r="C35" i="4"/>
  <c r="C21" i="4"/>
  <c r="C22" i="4" s="1"/>
  <c r="O31" i="4" s="1"/>
  <c r="C20" i="4"/>
  <c r="E68" i="4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6" i="4"/>
  <c r="U14" i="6" l="1"/>
  <c r="T29" i="5"/>
  <c r="U61" i="5"/>
  <c r="V14" i="6"/>
  <c r="I29" i="5"/>
  <c r="I30" i="5" s="1"/>
  <c r="T45" i="5"/>
  <c r="V45" i="5" s="1"/>
  <c r="U45" i="5"/>
  <c r="F29" i="4"/>
  <c r="E35" i="4"/>
  <c r="L55" i="4"/>
  <c r="K55" i="4"/>
  <c r="H45" i="5"/>
  <c r="H46" i="5" s="1"/>
  <c r="H34" i="4"/>
  <c r="F68" i="4"/>
  <c r="G34" i="4"/>
  <c r="D54" i="4"/>
  <c r="T61" i="5"/>
  <c r="T35" i="4"/>
  <c r="J71" i="4"/>
  <c r="D70" i="4"/>
  <c r="D35" i="4"/>
  <c r="L69" i="4"/>
  <c r="E54" i="4"/>
  <c r="D63" i="4"/>
  <c r="K33" i="4"/>
  <c r="G52" i="4"/>
  <c r="H66" i="4"/>
  <c r="J33" i="4"/>
  <c r="F52" i="4"/>
  <c r="G66" i="4"/>
  <c r="H29" i="5"/>
  <c r="H30" i="5" s="1"/>
  <c r="U29" i="5"/>
  <c r="H61" i="5"/>
  <c r="H62" i="5" s="1"/>
  <c r="I13" i="5"/>
  <c r="I14" i="5" s="1"/>
  <c r="H13" i="5"/>
  <c r="H14" i="5" s="1"/>
  <c r="I45" i="5"/>
  <c r="I46" i="5" s="1"/>
  <c r="I61" i="5"/>
  <c r="I62" i="5" s="1"/>
  <c r="C30" i="4"/>
  <c r="G38" i="4"/>
  <c r="J37" i="4"/>
  <c r="M36" i="4"/>
  <c r="P35" i="4"/>
  <c r="S34" i="4"/>
  <c r="V33" i="4"/>
  <c r="F33" i="4"/>
  <c r="I32" i="4"/>
  <c r="L31" i="4"/>
  <c r="O30" i="4"/>
  <c r="R29" i="4"/>
  <c r="G55" i="4"/>
  <c r="I53" i="4"/>
  <c r="K51" i="4"/>
  <c r="D50" i="4"/>
  <c r="F48" i="4"/>
  <c r="H46" i="4"/>
  <c r="C64" i="4"/>
  <c r="F71" i="4"/>
  <c r="H69" i="4"/>
  <c r="J67" i="4"/>
  <c r="L65" i="4"/>
  <c r="E64" i="4"/>
  <c r="P36" i="4"/>
  <c r="K37" i="4"/>
  <c r="Q35" i="4"/>
  <c r="G33" i="4"/>
  <c r="M31" i="4"/>
  <c r="S29" i="4"/>
  <c r="L51" i="4"/>
  <c r="I69" i="4"/>
  <c r="I37" i="4"/>
  <c r="R34" i="4"/>
  <c r="H32" i="4"/>
  <c r="Q29" i="4"/>
  <c r="F55" i="4"/>
  <c r="L49" i="4"/>
  <c r="G46" i="4"/>
  <c r="E71" i="4"/>
  <c r="K65" i="4"/>
  <c r="U38" i="4"/>
  <c r="E38" i="4"/>
  <c r="H37" i="4"/>
  <c r="K36" i="4"/>
  <c r="N35" i="4"/>
  <c r="Q34" i="4"/>
  <c r="T33" i="4"/>
  <c r="D33" i="4"/>
  <c r="G32" i="4"/>
  <c r="J31" i="4"/>
  <c r="M30" i="4"/>
  <c r="P29" i="4"/>
  <c r="C55" i="4"/>
  <c r="E55" i="4"/>
  <c r="G53" i="4"/>
  <c r="I51" i="4"/>
  <c r="K49" i="4"/>
  <c r="D48" i="4"/>
  <c r="F46" i="4"/>
  <c r="K72" i="4"/>
  <c r="D71" i="4"/>
  <c r="F69" i="4"/>
  <c r="H67" i="4"/>
  <c r="J65" i="4"/>
  <c r="L63" i="4"/>
  <c r="C33" i="4"/>
  <c r="V34" i="4"/>
  <c r="R30" i="4"/>
  <c r="E52" i="4"/>
  <c r="I71" i="4"/>
  <c r="C32" i="4"/>
  <c r="R35" i="4"/>
  <c r="K32" i="4"/>
  <c r="K39" i="4" s="1"/>
  <c r="I55" i="4"/>
  <c r="F50" i="4"/>
  <c r="L67" i="4"/>
  <c r="C31" i="4"/>
  <c r="N36" i="4"/>
  <c r="T34" i="4"/>
  <c r="J32" i="4"/>
  <c r="P30" i="4"/>
  <c r="H55" i="4"/>
  <c r="G48" i="4"/>
  <c r="C65" i="4"/>
  <c r="K67" i="4"/>
  <c r="V38" i="4"/>
  <c r="L36" i="4"/>
  <c r="U33" i="4"/>
  <c r="N30" i="4"/>
  <c r="H53" i="4"/>
  <c r="G69" i="4"/>
  <c r="T38" i="4"/>
  <c r="D38" i="4"/>
  <c r="G37" i="4"/>
  <c r="J36" i="4"/>
  <c r="M35" i="4"/>
  <c r="P34" i="4"/>
  <c r="S33" i="4"/>
  <c r="V32" i="4"/>
  <c r="F32" i="4"/>
  <c r="I31" i="4"/>
  <c r="L30" i="4"/>
  <c r="O29" i="4"/>
  <c r="C54" i="4"/>
  <c r="D55" i="4"/>
  <c r="F53" i="4"/>
  <c r="H51" i="4"/>
  <c r="J49" i="4"/>
  <c r="L47" i="4"/>
  <c r="E46" i="4"/>
  <c r="J72" i="4"/>
  <c r="L70" i="4"/>
  <c r="E69" i="4"/>
  <c r="G67" i="4"/>
  <c r="I65" i="4"/>
  <c r="K63" i="4"/>
  <c r="J38" i="4"/>
  <c r="L32" i="4"/>
  <c r="L53" i="4"/>
  <c r="K69" i="4"/>
  <c r="O36" i="4"/>
  <c r="T29" i="4"/>
  <c r="H71" i="4"/>
  <c r="H38" i="4"/>
  <c r="D34" i="4"/>
  <c r="J53" i="4"/>
  <c r="E50" i="4"/>
  <c r="I46" i="4"/>
  <c r="G71" i="4"/>
  <c r="D66" i="4"/>
  <c r="F38" i="4"/>
  <c r="O35" i="4"/>
  <c r="E33" i="4"/>
  <c r="K31" i="4"/>
  <c r="C46" i="4"/>
  <c r="J51" i="4"/>
  <c r="E48" i="4"/>
  <c r="L72" i="4"/>
  <c r="I67" i="4"/>
  <c r="S38" i="4"/>
  <c r="V37" i="4"/>
  <c r="F37" i="4"/>
  <c r="I36" i="4"/>
  <c r="L35" i="4"/>
  <c r="O34" i="4"/>
  <c r="R33" i="4"/>
  <c r="U32" i="4"/>
  <c r="E32" i="4"/>
  <c r="H31" i="4"/>
  <c r="K30" i="4"/>
  <c r="N29" i="4"/>
  <c r="C53" i="4"/>
  <c r="L54" i="4"/>
  <c r="E53" i="4"/>
  <c r="G51" i="4"/>
  <c r="I49" i="4"/>
  <c r="K47" i="4"/>
  <c r="D46" i="4"/>
  <c r="I72" i="4"/>
  <c r="K70" i="4"/>
  <c r="D69" i="4"/>
  <c r="F67" i="4"/>
  <c r="H65" i="4"/>
  <c r="J63" i="4"/>
  <c r="S35" i="4"/>
  <c r="U29" i="4"/>
  <c r="G50" i="4"/>
  <c r="C67" i="4"/>
  <c r="U34" i="4"/>
  <c r="Q30" i="4"/>
  <c r="K53" i="4"/>
  <c r="H48" i="4"/>
  <c r="E66" i="4"/>
  <c r="R38" i="4"/>
  <c r="H36" i="4"/>
  <c r="D32" i="4"/>
  <c r="C52" i="4"/>
  <c r="E67" i="4"/>
  <c r="Q38" i="4"/>
  <c r="D37" i="4"/>
  <c r="G36" i="4"/>
  <c r="J35" i="4"/>
  <c r="P33" i="4"/>
  <c r="S32" i="4"/>
  <c r="S39" i="4" s="1"/>
  <c r="V31" i="4"/>
  <c r="F31" i="4"/>
  <c r="I30" i="4"/>
  <c r="C51" i="4"/>
  <c r="J54" i="4"/>
  <c r="L52" i="4"/>
  <c r="E51" i="4"/>
  <c r="G49" i="4"/>
  <c r="I47" i="4"/>
  <c r="G72" i="4"/>
  <c r="I70" i="4"/>
  <c r="K68" i="4"/>
  <c r="D67" i="4"/>
  <c r="F65" i="4"/>
  <c r="H63" i="4"/>
  <c r="H73" i="4" s="1"/>
  <c r="I33" i="4"/>
  <c r="E29" i="4"/>
  <c r="K46" i="4"/>
  <c r="E34" i="4"/>
  <c r="C66" i="4"/>
  <c r="U37" i="4"/>
  <c r="K35" i="4"/>
  <c r="T32" i="4"/>
  <c r="G31" i="4"/>
  <c r="M29" i="4"/>
  <c r="K54" i="4"/>
  <c r="F51" i="4"/>
  <c r="J47" i="4"/>
  <c r="H72" i="4"/>
  <c r="J70" i="4"/>
  <c r="L68" i="4"/>
  <c r="G65" i="4"/>
  <c r="T37" i="4"/>
  <c r="M34" i="4"/>
  <c r="L29" i="4"/>
  <c r="C29" i="4"/>
  <c r="P38" i="4"/>
  <c r="S37" i="4"/>
  <c r="V36" i="4"/>
  <c r="F36" i="4"/>
  <c r="I35" i="4"/>
  <c r="L34" i="4"/>
  <c r="O33" i="4"/>
  <c r="R32" i="4"/>
  <c r="U31" i="4"/>
  <c r="E31" i="4"/>
  <c r="H30" i="4"/>
  <c r="K29" i="4"/>
  <c r="C50" i="4"/>
  <c r="I54" i="4"/>
  <c r="K52" i="4"/>
  <c r="D51" i="4"/>
  <c r="F49" i="4"/>
  <c r="H47" i="4"/>
  <c r="C63" i="4"/>
  <c r="F72" i="4"/>
  <c r="H70" i="4"/>
  <c r="J68" i="4"/>
  <c r="L66" i="4"/>
  <c r="E65" i="4"/>
  <c r="G63" i="4"/>
  <c r="F63" i="4"/>
  <c r="F34" i="4"/>
  <c r="J55" i="4"/>
  <c r="D68" i="4"/>
  <c r="L37" i="4"/>
  <c r="N31" i="4"/>
  <c r="J46" i="4"/>
  <c r="N34" i="4"/>
  <c r="D53" i="4"/>
  <c r="C38" i="4"/>
  <c r="R37" i="4"/>
  <c r="E36" i="4"/>
  <c r="K34" i="4"/>
  <c r="Q32" i="4"/>
  <c r="D31" i="4"/>
  <c r="J29" i="4"/>
  <c r="J39" i="4" s="1"/>
  <c r="H54" i="4"/>
  <c r="L50" i="4"/>
  <c r="G47" i="4"/>
  <c r="E72" i="4"/>
  <c r="K66" i="4"/>
  <c r="C37" i="4"/>
  <c r="N38" i="4"/>
  <c r="Q37" i="4"/>
  <c r="T36" i="4"/>
  <c r="D36" i="4"/>
  <c r="G35" i="4"/>
  <c r="J34" i="4"/>
  <c r="M33" i="4"/>
  <c r="P32" i="4"/>
  <c r="S31" i="4"/>
  <c r="V30" i="4"/>
  <c r="F30" i="4"/>
  <c r="I29" i="4"/>
  <c r="C48" i="4"/>
  <c r="G54" i="4"/>
  <c r="I52" i="4"/>
  <c r="K50" i="4"/>
  <c r="D49" i="4"/>
  <c r="F47" i="4"/>
  <c r="C71" i="4"/>
  <c r="D72" i="4"/>
  <c r="F70" i="4"/>
  <c r="H68" i="4"/>
  <c r="J66" i="4"/>
  <c r="L64" i="4"/>
  <c r="E63" i="4"/>
  <c r="M37" i="4"/>
  <c r="I48" i="4"/>
  <c r="F66" i="4"/>
  <c r="I38" i="4"/>
  <c r="H33" i="4"/>
  <c r="D29" i="4"/>
  <c r="D52" i="4"/>
  <c r="J69" i="4"/>
  <c r="E37" i="4"/>
  <c r="Q33" i="4"/>
  <c r="J30" i="4"/>
  <c r="H49" i="4"/>
  <c r="O38" i="4"/>
  <c r="U36" i="4"/>
  <c r="H35" i="4"/>
  <c r="N33" i="4"/>
  <c r="T31" i="4"/>
  <c r="G30" i="4"/>
  <c r="C49" i="4"/>
  <c r="J52" i="4"/>
  <c r="E49" i="4"/>
  <c r="C72" i="4"/>
  <c r="G70" i="4"/>
  <c r="I68" i="4"/>
  <c r="D65" i="4"/>
  <c r="C36" i="4"/>
  <c r="M38" i="4"/>
  <c r="P37" i="4"/>
  <c r="S36" i="4"/>
  <c r="V35" i="4"/>
  <c r="F35" i="4"/>
  <c r="I34" i="4"/>
  <c r="L33" i="4"/>
  <c r="O32" i="4"/>
  <c r="R31" i="4"/>
  <c r="U30" i="4"/>
  <c r="E30" i="4"/>
  <c r="H29" i="4"/>
  <c r="C47" i="4"/>
  <c r="F54" i="4"/>
  <c r="H52" i="4"/>
  <c r="J50" i="4"/>
  <c r="L48" i="4"/>
  <c r="E47" i="4"/>
  <c r="C70" i="4"/>
  <c r="L71" i="4"/>
  <c r="E70" i="4"/>
  <c r="G68" i="4"/>
  <c r="I66" i="4"/>
  <c r="K64" i="4"/>
  <c r="M36" i="2"/>
  <c r="N36" i="2"/>
  <c r="O36" i="2"/>
  <c r="P36" i="2"/>
  <c r="Q36" i="2"/>
  <c r="R36" i="2"/>
  <c r="S36" i="2"/>
  <c r="T36" i="2"/>
  <c r="U36" i="2"/>
  <c r="V36" i="2"/>
  <c r="D36" i="2"/>
  <c r="E36" i="2"/>
  <c r="F36" i="2"/>
  <c r="G36" i="2"/>
  <c r="H36" i="2"/>
  <c r="I36" i="2"/>
  <c r="J36" i="2"/>
  <c r="C3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K36" i="2"/>
  <c r="L36" i="2"/>
  <c r="C56" i="4" l="1"/>
  <c r="C73" i="4"/>
  <c r="E39" i="4"/>
  <c r="F39" i="4"/>
  <c r="F73" i="4"/>
  <c r="V39" i="4"/>
  <c r="J73" i="4"/>
  <c r="I73" i="4"/>
  <c r="V29" i="5"/>
  <c r="V61" i="5"/>
  <c r="N39" i="4"/>
  <c r="O39" i="4"/>
  <c r="G56" i="4"/>
  <c r="U39" i="4"/>
  <c r="G73" i="4"/>
  <c r="L56" i="4"/>
  <c r="E73" i="4"/>
  <c r="J56" i="4"/>
  <c r="K73" i="4"/>
  <c r="P39" i="4"/>
  <c r="L73" i="4"/>
  <c r="M39" i="4"/>
  <c r="D73" i="4"/>
  <c r="G39" i="4"/>
  <c r="H56" i="4"/>
  <c r="I56" i="4"/>
  <c r="C39" i="4"/>
  <c r="E56" i="4"/>
  <c r="F56" i="4"/>
  <c r="D56" i="4"/>
  <c r="L39" i="4"/>
  <c r="I39" i="4"/>
  <c r="R39" i="4"/>
  <c r="H39" i="4"/>
  <c r="D39" i="4"/>
  <c r="K56" i="4"/>
  <c r="Q39" i="4"/>
  <c r="T39" i="4"/>
</calcChain>
</file>

<file path=xl/sharedStrings.xml><?xml version="1.0" encoding="utf-8"?>
<sst xmlns="http://schemas.openxmlformats.org/spreadsheetml/2006/main" count="608" uniqueCount="63">
  <si>
    <t>Golongan Umur</t>
  </si>
  <si>
    <t>Angkatan Kerja (AK) Menurut Golongan Umur</t>
  </si>
  <si>
    <t>Bekerja</t>
  </si>
  <si>
    <t>Pengangguran</t>
  </si>
  <si>
    <t>Jumlah AK</t>
  </si>
  <si>
    <t>% Bekerja / AK</t>
  </si>
  <si>
    <t>Februari</t>
  </si>
  <si>
    <t>Agustus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</si>
  <si>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</si>
  <si>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</si>
  <si>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</si>
  <si>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</si>
  <si>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</si>
  <si>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</si>
  <si>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</si>
  <si>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</si>
  <si>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</si>
  <si>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60+</t>
  </si>
  <si>
    <t>Total</t>
  </si>
  <si>
    <t>Data sebelum di ubah</t>
  </si>
  <si>
    <t>Data setelah di ubah</t>
  </si>
  <si>
    <t>15-24</t>
  </si>
  <si>
    <t>25-34</t>
  </si>
  <si>
    <t>35-44</t>
  </si>
  <si>
    <t>45-54</t>
  </si>
  <si>
    <t>55-60+</t>
  </si>
  <si>
    <t>Pengangguran Terbuka Menurut Golongan Umur</t>
  </si>
  <si>
    <t>Tahun</t>
  </si>
  <si>
    <t>Bulan</t>
  </si>
  <si>
    <t>2013 / X1</t>
  </si>
  <si>
    <t>2014 / X2</t>
  </si>
  <si>
    <t>2015 / X3</t>
  </si>
  <si>
    <t>2016 / X4</t>
  </si>
  <si>
    <t>2017 / X5</t>
  </si>
  <si>
    <t>2018 / X6</t>
  </si>
  <si>
    <t>2019 / X7</t>
  </si>
  <si>
    <t>2020 / X8</t>
  </si>
  <si>
    <t>2021 / X9</t>
  </si>
  <si>
    <t>2022 / X10</t>
  </si>
  <si>
    <t>a</t>
  </si>
  <si>
    <t>b</t>
  </si>
  <si>
    <t>b - a</t>
  </si>
  <si>
    <t>Data Training</t>
  </si>
  <si>
    <t>Data Testing</t>
  </si>
  <si>
    <t>2022 / Y2 (Target)</t>
  </si>
  <si>
    <t>2017 / Y1 (Target)</t>
  </si>
  <si>
    <t>d</t>
  </si>
  <si>
    <t>MSE</t>
  </si>
  <si>
    <t>SSE</t>
  </si>
  <si>
    <t>Error</t>
  </si>
  <si>
    <t>Output</t>
  </si>
  <si>
    <t>TOTAL</t>
  </si>
  <si>
    <t>Input</t>
  </si>
  <si>
    <t>8 - 21 - 2</t>
  </si>
  <si>
    <t>Prediksi</t>
  </si>
  <si>
    <t>Asli</t>
  </si>
  <si>
    <t>8 - 22 - 2</t>
  </si>
  <si>
    <t>8 - 19 - 2</t>
  </si>
  <si>
    <t>Max-fail = 100</t>
  </si>
  <si>
    <t>8 - 20 - 2</t>
  </si>
  <si>
    <t>Selisih</t>
  </si>
  <si>
    <t>Target</t>
  </si>
  <si>
    <t>Target 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</si>
</sst>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6" formatCode="0.00000000"/>
    <numFmt numFmtId="167" formatCode="0.000000000"/>
  </numFmts>
  <fonts count="4" x14ac:knownFonts="1">
    <font>
      <sz val="12"/>
      <color theme="1"/>
      <name val="Times New Roman"/>
      <family val="2"/>
      <charset val="1"/>
    </font>
    <font>
      <b/>
      <sz val="12"/>
      <color theme="1"/>
      <name val="Times New Roman"/>
      <family val="1"/>
    </font>
    <font>
      <sz val="8"/>
      <name val="Times New Roman"/>
      <family val="2"/>
      <charset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0" fontId="1" fillId="0" borderId="0" xfId="0" applyFont="1"/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0" fillId="2" borderId="1" xfId="0" applyNumberFormat="1" applyFill="1" applyBorder="1"/>
    <xf numFmtId="0" fontId="0" fillId="2" borderId="1" xfId="0" applyFill="1" applyBorder="1"/>
    <xf numFmtId="4" fontId="0" fillId="0" borderId="0" xfId="0" applyNumberFormat="1"/>
    <xf numFmtId="0" fontId="3" fillId="0" borderId="0" xfId="0" applyFont="1"/>
    <xf numFmtId="0" fontId="3" fillId="3" borderId="1" xfId="1" applyBorder="1" applyAlignment="1">
      <alignment horizontal="center" vertical="center"/>
    </xf>
    <xf numFmtId="0" fontId="1" fillId="3" borderId="1" xfId="1" applyFont="1" applyBorder="1" applyAlignment="1">
      <alignment horizontal="center" vertical="center"/>
    </xf>
    <xf numFmtId="3" fontId="1" fillId="3" borderId="1" xfId="1" applyNumberFormat="1" applyFont="1" applyBorder="1"/>
    <xf numFmtId="3" fontId="3" fillId="0" borderId="1" xfId="0" applyNumberFormat="1" applyFont="1" applyBorder="1" applyAlignment="1">
      <alignment horizontal="center" vertical="center"/>
    </xf>
    <xf numFmtId="0" fontId="1" fillId="3" borderId="1" xfId="1" applyNumberFormat="1" applyFont="1" applyBorder="1"/>
    <xf numFmtId="0" fontId="0" fillId="0" borderId="0" xfId="0" applyAlignment="1">
      <alignment horizontal="center" vertical="center"/>
    </xf>
    <xf numFmtId="165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1" fillId="0" borderId="0" xfId="1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3" xfId="1" applyBorder="1" applyAlignment="1">
      <alignment horizontal="center"/>
    </xf>
    <xf numFmtId="0" fontId="3" fillId="3" borderId="4" xfId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3" fillId="3" borderId="1" xfId="1" applyBorder="1" applyAlignment="1">
      <alignment horizontal="center" wrapText="1"/>
    </xf>
    <xf numFmtId="0" fontId="3" fillId="3" borderId="1" xfId="1" applyBorder="1" applyAlignment="1">
      <alignment horizontal="center"/>
    </xf>
    <xf numFmtId="0" fontId="1" fillId="3" borderId="6" xfId="1" applyFont="1" applyBorder="1" applyAlignment="1">
      <alignment horizontal="center"/>
    </xf>
    <xf numFmtId="0" fontId="3" fillId="3" borderId="6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1" xfId="0" applyNumberFormat="1" applyBorder="1"/>
    <xf numFmtId="1" fontId="1" fillId="0" borderId="1" xfId="0" applyNumberFormat="1" applyFont="1" applyBorder="1"/>
  </cellXfs>
  <cellStyles count="2">
    <cellStyle name="40% - Accent1" xfId="1" builtinId="31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40105</xdr:colOff>
      <xdr:row>19</xdr:row>
      <xdr:rowOff>10026</xdr:rowOff>
    </xdr:from>
    <xdr:to>
      <xdr:col>11</xdr:col>
      <xdr:colOff>220642</xdr:colOff>
      <xdr:row>21</xdr:row>
      <xdr:rowOff>171700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652B221-CBF7-4CF6-A694-599F8EDC38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76"/>
        <a:stretch/>
      </xdr:blipFill>
      <xdr:spPr>
        <a:xfrm>
          <a:off x="2947737" y="3820026"/>
          <a:ext cx="5654905" cy="562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602076</xdr:colOff>
      <xdr:row>5</xdr:row>
      <xdr:rowOff>62777</xdr:rowOff>
    </xdr:from>
    <xdr:to>
      <xdr:col>12</xdr:col>
      <xdr:colOff>225778</xdr:colOff>
      <xdr:row>17</xdr:row>
      <xdr:rowOff>163102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C687907D-D700-561A-6353-0FEB9BE1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5928" y="1050555"/>
          <a:ext cx="1627480" cy="2470991"/>
        </a:xfrm>
        <a:prstGeom prst="rect">
          <a:avLst/>
        </a:prstGeom>
      </xdr:spPr>
    </xdr:pic>
    <xdr:clientData/>
  </xdr:twoCellAnchor>
  <xdr:twoCellAnchor editAs="oneCell">
    <xdr:from>
      <xdr:col>9</xdr:col>
      <xdr:colOff>526815</xdr:colOff>
      <xdr:row>21</xdr:row>
      <xdr:rowOff>65851</xdr:rowOff>
    </xdr:from>
    <xdr:to>
      <xdr:col>12</xdr:col>
      <xdr:colOff>175970</xdr:colOff>
      <xdr:row>33</xdr:row>
      <xdr:rowOff>164785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E7E7ADE7-A851-8F6B-7934-FFF99219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0667" y="4214518"/>
          <a:ext cx="1652933" cy="2469600"/>
        </a:xfrm>
        <a:prstGeom prst="rect">
          <a:avLst/>
        </a:prstGeom>
      </xdr:spPr>
    </xdr:pic>
    <xdr:clientData/>
  </xdr:twoCellAnchor>
  <xdr:twoCellAnchor editAs="oneCell">
    <xdr:from>
      <xdr:col>9</xdr:col>
      <xdr:colOff>582740</xdr:colOff>
      <xdr:row>53</xdr:row>
      <xdr:rowOff>47038</xdr:rowOff>
    </xdr:from>
    <xdr:to>
      <xdr:col>12</xdr:col>
      <xdr:colOff>244962</xdr:colOff>
      <xdr:row>65</xdr:row>
      <xdr:rowOff>145971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BF151656-E8E4-E5AE-2774-673294347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6592" y="10517482"/>
          <a:ext cx="1666000" cy="2469600"/>
        </a:xfrm>
        <a:prstGeom prst="rect">
          <a:avLst/>
        </a:prstGeom>
      </xdr:spPr>
    </xdr:pic>
    <xdr:clientData/>
  </xdr:twoCellAnchor>
  <xdr:twoCellAnchor editAs="oneCell">
    <xdr:from>
      <xdr:col>9</xdr:col>
      <xdr:colOff>544592</xdr:colOff>
      <xdr:row>37</xdr:row>
      <xdr:rowOff>47036</xdr:rowOff>
    </xdr:from>
    <xdr:to>
      <xdr:col>12</xdr:col>
      <xdr:colOff>197014</xdr:colOff>
      <xdr:row>49</xdr:row>
      <xdr:rowOff>145970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E4853D7E-EE60-A3AD-349B-E7653ACB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8444" y="7356592"/>
          <a:ext cx="1656200" cy="246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107157</xdr:colOff>
      <xdr:row>24</xdr:row>
      <xdr:rowOff>33338</xdr:rowOff>
    </xdr:from>
    <xdr:to>
      <xdr:col>21</xdr:col>
      <xdr:colOff>451482</xdr:colOff>
      <xdr:row>36</xdr:row>
      <xdr:rowOff>102638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74D7F84-4ACC-AD0D-A29D-5F8D1FB2D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9938" y="4891088"/>
          <a:ext cx="1725450" cy="249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E56B-6C35-478D-9B5E-3670A4FD7467}">
  <dimension ref="A1:T87"/>
  <sheetViews>
    <sheetView topLeftCell="A61" zoomScale="72" zoomScaleNormal="72" workbookViewId="0">
      <selection activeCell="H93" sqref="H93"/>
    </sheetView>
  </sheetViews>
  <sheetFormatPr defaultRowHeight="15.75" x14ac:dyDescent="0.25"/>
  <cols>
    <col min="2" max="2" width="10.75" customWidth="1"/>
    <col min="3" max="3" width="14.875" customWidth="1"/>
    <col min="4" max="4" width="14" customWidth="1"/>
    <col min="5" max="5" width="12.5" customWidth="1"/>
    <col min="6" max="6" width="13.75" customWidth="1"/>
    <col min="7" max="7" width="14.125" customWidth="1"/>
    <col min="8" max="8" width="14.625" customWidth="1"/>
    <col min="9" max="9" width="10.75" customWidth="1"/>
    <col min="10" max="10" width="12.25" customWidth="1"/>
    <col min="12" max="12" width="10.875" bestFit="1" customWidth="1"/>
    <col min="13" max="13" width="12.125" customWidth="1"/>
    <col min="14" max="14" width="13" customWidth="1"/>
    <col min="15" max="15" width="12" customWidth="1"/>
    <col min="16" max="16" width="13.125" customWidth="1"/>
    <col min="17" max="17" width="13.25" customWidth="1"/>
    <col min="18" max="18" width="13.875" customWidth="1"/>
    <col min="19" max="19" width="12.25" customWidth="1"/>
    <col min="20" max="20" width="11.75" customWidth="1"/>
  </cols>
  <sheetData>
    <row r="1" spans="1:20" x14ac:dyDescent="0.25">
      <c r="A1" s="4" t="s">
        <v>19</v>
      </c>
    </row>
    <row r="5" spans="1:20" x14ac:dyDescent="0.25">
      <c r="B5" s="26" t="s">
        <v>0</v>
      </c>
      <c r="C5" s="25" t="s">
        <v>1</v>
      </c>
      <c r="D5" s="25"/>
      <c r="E5" s="25"/>
      <c r="F5" s="25"/>
      <c r="G5" s="25"/>
      <c r="H5" s="25"/>
      <c r="I5" s="25"/>
      <c r="J5" s="25"/>
      <c r="L5" s="26" t="s">
        <v>0</v>
      </c>
      <c r="M5" s="25" t="s">
        <v>1</v>
      </c>
      <c r="N5" s="25"/>
      <c r="O5" s="25"/>
      <c r="P5" s="25"/>
      <c r="Q5" s="25"/>
      <c r="R5" s="25"/>
      <c r="S5" s="25"/>
      <c r="T5" s="25"/>
    </row>
    <row r="6" spans="1:20" x14ac:dyDescent="0.25">
      <c r="B6" s="26"/>
      <c r="C6" s="25" t="s">
        <v>2</v>
      </c>
      <c r="D6" s="25"/>
      <c r="E6" s="25" t="s">
        <v>3</v>
      </c>
      <c r="F6" s="25"/>
      <c r="G6" s="25" t="s">
        <v>4</v>
      </c>
      <c r="H6" s="25"/>
      <c r="I6" s="25" t="s">
        <v>5</v>
      </c>
      <c r="J6" s="25"/>
      <c r="L6" s="26"/>
      <c r="M6" s="25" t="s">
        <v>2</v>
      </c>
      <c r="N6" s="25"/>
      <c r="O6" s="25" t="s">
        <v>3</v>
      </c>
      <c r="P6" s="25"/>
      <c r="Q6" s="25" t="s">
        <v>4</v>
      </c>
      <c r="R6" s="25"/>
      <c r="S6" s="25" t="s">
        <v>5</v>
      </c>
      <c r="T6" s="25"/>
    </row>
    <row r="7" spans="1:20" x14ac:dyDescent="0.25">
      <c r="B7" s="26"/>
      <c r="C7" s="25">
        <v>2013</v>
      </c>
      <c r="D7" s="25"/>
      <c r="E7" s="25">
        <v>2013</v>
      </c>
      <c r="F7" s="25"/>
      <c r="G7" s="25">
        <v>2013</v>
      </c>
      <c r="H7" s="25"/>
      <c r="I7" s="25">
        <v>2013</v>
      </c>
      <c r="J7" s="25"/>
      <c r="L7" s="26"/>
      <c r="M7" s="25">
        <v>2018</v>
      </c>
      <c r="N7" s="25"/>
      <c r="O7" s="25">
        <v>2018</v>
      </c>
      <c r="P7" s="25"/>
      <c r="Q7" s="25">
        <v>2018</v>
      </c>
      <c r="R7" s="25"/>
      <c r="S7" s="25">
        <v>2018</v>
      </c>
      <c r="T7" s="25"/>
    </row>
    <row r="8" spans="1:20" x14ac:dyDescent="0.25">
      <c r="B8" s="26"/>
      <c r="C8" s="7" t="s">
        <v>6</v>
      </c>
      <c r="D8" s="7" t="s">
        <v>7</v>
      </c>
      <c r="E8" s="7" t="s">
        <v>6</v>
      </c>
      <c r="F8" s="7" t="s">
        <v>7</v>
      </c>
      <c r="G8" s="7" t="s">
        <v>6</v>
      </c>
      <c r="H8" s="7" t="s">
        <v>7</v>
      </c>
      <c r="I8" s="7" t="s">
        <v>6</v>
      </c>
      <c r="J8" s="7" t="s">
        <v>7</v>
      </c>
      <c r="L8" s="26"/>
      <c r="M8" s="7" t="s">
        <v>6</v>
      </c>
      <c r="N8" s="7" t="s">
        <v>7</v>
      </c>
      <c r="O8" s="7" t="s">
        <v>6</v>
      </c>
      <c r="P8" s="7" t="s">
        <v>7</v>
      </c>
      <c r="Q8" s="7" t="s">
        <v>6</v>
      </c>
      <c r="R8" s="7" t="s">
        <v>7</v>
      </c>
      <c r="S8" s="7" t="s">
        <v>6</v>
      </c>
      <c r="T8" s="7" t="s">
        <v>7</v>
      </c>
    </row>
    <row r="9" spans="1:20" x14ac:dyDescent="0.25">
      <c r="B9" s="2" t="s">
        <v>8</v>
      </c>
      <c r="C9" s="3">
        <v>5356564</v>
      </c>
      <c r="D9" s="3">
        <v>5846289</v>
      </c>
      <c r="E9" s="3">
        <v>1574780</v>
      </c>
      <c r="F9" s="3">
        <v>2331003</v>
      </c>
      <c r="G9" s="3">
        <v>6931344</v>
      </c>
      <c r="H9" s="3">
        <v>8177292</v>
      </c>
      <c r="I9" s="1">
        <v>77.28</v>
      </c>
      <c r="J9" s="1">
        <v>71.489999999999995</v>
      </c>
      <c r="L9" s="2" t="s">
        <v>8</v>
      </c>
      <c r="M9" s="3">
        <v>5153125</v>
      </c>
      <c r="N9" s="3">
        <v>4475885</v>
      </c>
      <c r="O9" s="3">
        <v>1129455</v>
      </c>
      <c r="P9" s="3">
        <v>1649825</v>
      </c>
      <c r="Q9" s="3">
        <v>6282580</v>
      </c>
      <c r="R9" s="3">
        <v>6125710</v>
      </c>
      <c r="S9" s="1">
        <v>82.02</v>
      </c>
      <c r="T9" s="1">
        <v>73.069999999999993</v>
      </c>
    </row>
    <row r="10" spans="1:20" x14ac:dyDescent="0.25">
      <c r="B10" s="2" t="s">
        <v>9</v>
      </c>
      <c r="C10" s="3">
        <v>12608448</v>
      </c>
      <c r="D10" s="3">
        <v>10546192</v>
      </c>
      <c r="E10" s="3">
        <v>2233889</v>
      </c>
      <c r="F10" s="3">
        <v>2180839</v>
      </c>
      <c r="G10" s="3">
        <v>14842337</v>
      </c>
      <c r="H10" s="3">
        <v>12727031</v>
      </c>
      <c r="I10" s="1">
        <v>84.95</v>
      </c>
      <c r="J10" s="1">
        <v>82.86</v>
      </c>
      <c r="L10" s="2" t="s">
        <v>9</v>
      </c>
      <c r="M10" s="3">
        <v>13254886</v>
      </c>
      <c r="N10" s="3">
        <v>12250760</v>
      </c>
      <c r="O10" s="3">
        <v>2494756</v>
      </c>
      <c r="P10" s="3">
        <v>2471559</v>
      </c>
      <c r="Q10" s="3">
        <v>15749642</v>
      </c>
      <c r="R10" s="3">
        <v>14722319</v>
      </c>
      <c r="S10" s="1">
        <v>84.16</v>
      </c>
      <c r="T10" s="1">
        <v>83.21</v>
      </c>
    </row>
    <row r="11" spans="1:20" x14ac:dyDescent="0.25">
      <c r="B11" s="2" t="s">
        <v>10</v>
      </c>
      <c r="C11" s="3">
        <v>14832895</v>
      </c>
      <c r="D11" s="3">
        <v>13183956</v>
      </c>
      <c r="E11" s="3">
        <v>1243429</v>
      </c>
      <c r="F11" s="3">
        <v>1058668</v>
      </c>
      <c r="G11" s="3">
        <v>16076324</v>
      </c>
      <c r="H11" s="3">
        <v>14242624</v>
      </c>
      <c r="I11" s="1">
        <v>92.27</v>
      </c>
      <c r="J11" s="1">
        <v>92.57</v>
      </c>
      <c r="L11" s="2" t="s">
        <v>10</v>
      </c>
      <c r="M11" s="3">
        <v>15282917</v>
      </c>
      <c r="N11" s="3">
        <v>15119890</v>
      </c>
      <c r="O11" s="3">
        <v>1223974</v>
      </c>
      <c r="P11" s="3">
        <v>1133511</v>
      </c>
      <c r="Q11" s="3">
        <v>16506891</v>
      </c>
      <c r="R11" s="3">
        <v>16253401</v>
      </c>
      <c r="S11" s="1">
        <v>92.59</v>
      </c>
      <c r="T11" s="1">
        <v>93.03</v>
      </c>
    </row>
    <row r="12" spans="1:20" x14ac:dyDescent="0.25">
      <c r="B12" s="2" t="s">
        <v>11</v>
      </c>
      <c r="C12" s="3">
        <v>15310667</v>
      </c>
      <c r="D12" s="3">
        <v>16065460</v>
      </c>
      <c r="E12" s="3">
        <v>689715</v>
      </c>
      <c r="F12" s="3">
        <v>606274</v>
      </c>
      <c r="G12" s="3">
        <v>16000382</v>
      </c>
      <c r="H12" s="3">
        <v>16671734</v>
      </c>
      <c r="I12" s="1">
        <v>95.69</v>
      </c>
      <c r="J12" s="1">
        <v>96.36</v>
      </c>
      <c r="L12" s="2" t="s">
        <v>11</v>
      </c>
      <c r="M12" s="3">
        <v>15949622</v>
      </c>
      <c r="N12" s="3">
        <v>15581139</v>
      </c>
      <c r="O12" s="3">
        <v>671914</v>
      </c>
      <c r="P12" s="3">
        <v>555859</v>
      </c>
      <c r="Q12" s="3">
        <v>16621536</v>
      </c>
      <c r="R12" s="3">
        <v>16136998</v>
      </c>
      <c r="S12" s="1">
        <v>95.96</v>
      </c>
      <c r="T12" s="1">
        <v>96.56</v>
      </c>
    </row>
    <row r="13" spans="1:20" x14ac:dyDescent="0.25">
      <c r="B13" s="2" t="s">
        <v>12</v>
      </c>
      <c r="C13" s="3">
        <v>15060573</v>
      </c>
      <c r="D13" s="3">
        <v>13771859</v>
      </c>
      <c r="E13" s="3">
        <v>471329</v>
      </c>
      <c r="F13" s="3">
        <v>346665</v>
      </c>
      <c r="G13" s="3">
        <v>15531902</v>
      </c>
      <c r="H13" s="3">
        <v>14118524</v>
      </c>
      <c r="I13" s="1">
        <v>96.97</v>
      </c>
      <c r="J13" s="1">
        <v>97.54</v>
      </c>
      <c r="L13" s="2" t="s">
        <v>12</v>
      </c>
      <c r="M13" s="3">
        <v>16127916</v>
      </c>
      <c r="N13" s="3">
        <v>15773575</v>
      </c>
      <c r="O13" s="3">
        <v>398486</v>
      </c>
      <c r="P13" s="3">
        <v>400804</v>
      </c>
      <c r="Q13" s="3">
        <v>16526402</v>
      </c>
      <c r="R13" s="3">
        <v>16174379</v>
      </c>
      <c r="S13" s="1">
        <v>97.59</v>
      </c>
      <c r="T13" s="1">
        <v>97.52</v>
      </c>
    </row>
    <row r="14" spans="1:20" x14ac:dyDescent="0.25">
      <c r="B14" s="2" t="s">
        <v>13</v>
      </c>
      <c r="C14" s="3">
        <v>14103894</v>
      </c>
      <c r="D14" s="3">
        <v>14789875</v>
      </c>
      <c r="E14" s="3">
        <v>353612</v>
      </c>
      <c r="F14" s="3">
        <v>307509</v>
      </c>
      <c r="G14" s="3">
        <v>14457506</v>
      </c>
      <c r="H14" s="3">
        <v>15097384</v>
      </c>
      <c r="I14" s="1">
        <v>97.55</v>
      </c>
      <c r="J14" s="1">
        <v>97.96</v>
      </c>
      <c r="L14" s="2" t="s">
        <v>13</v>
      </c>
      <c r="M14" s="3">
        <v>15555317</v>
      </c>
      <c r="N14" s="3">
        <v>15172482</v>
      </c>
      <c r="O14" s="3">
        <v>318750</v>
      </c>
      <c r="P14" s="3">
        <v>277747</v>
      </c>
      <c r="Q14" s="3">
        <v>15874067</v>
      </c>
      <c r="R14" s="3">
        <v>15450229</v>
      </c>
      <c r="S14" s="1">
        <v>97.99</v>
      </c>
      <c r="T14" s="1">
        <v>98.2</v>
      </c>
    </row>
    <row r="15" spans="1:20" x14ac:dyDescent="0.25">
      <c r="B15" s="2" t="s">
        <v>14</v>
      </c>
      <c r="C15" s="3">
        <v>12245198</v>
      </c>
      <c r="D15" s="3">
        <v>11983379</v>
      </c>
      <c r="E15" s="3">
        <v>257515</v>
      </c>
      <c r="F15" s="3">
        <v>229009</v>
      </c>
      <c r="G15" s="3">
        <v>12502713</v>
      </c>
      <c r="H15" s="3">
        <v>12212388</v>
      </c>
      <c r="I15" s="1">
        <v>97.94</v>
      </c>
      <c r="J15" s="1">
        <v>98.12</v>
      </c>
      <c r="L15" s="2" t="s">
        <v>14</v>
      </c>
      <c r="M15" s="3">
        <v>14115882</v>
      </c>
      <c r="N15" s="3">
        <v>13998118</v>
      </c>
      <c r="O15" s="3">
        <v>256955</v>
      </c>
      <c r="P15" s="3">
        <v>224142</v>
      </c>
      <c r="Q15" s="3">
        <v>14372837</v>
      </c>
      <c r="R15" s="3">
        <v>14222260</v>
      </c>
      <c r="S15" s="1">
        <v>98.21</v>
      </c>
      <c r="T15" s="1">
        <v>98.42</v>
      </c>
    </row>
    <row r="16" spans="1:20" x14ac:dyDescent="0.25">
      <c r="B16" s="2" t="s">
        <v>15</v>
      </c>
      <c r="C16" s="3">
        <v>9922410</v>
      </c>
      <c r="D16" s="3">
        <v>10311034</v>
      </c>
      <c r="E16" s="3">
        <v>250295</v>
      </c>
      <c r="F16" s="3">
        <v>205646</v>
      </c>
      <c r="G16" s="3">
        <v>10172705</v>
      </c>
      <c r="H16" s="3">
        <v>10516680</v>
      </c>
      <c r="I16" s="1">
        <v>97.54</v>
      </c>
      <c r="J16" s="1">
        <v>98.04</v>
      </c>
      <c r="L16" s="2" t="s">
        <v>15</v>
      </c>
      <c r="M16" s="3">
        <v>11854577</v>
      </c>
      <c r="N16" s="3">
        <v>11727381</v>
      </c>
      <c r="O16" s="3">
        <v>206608</v>
      </c>
      <c r="P16" s="3">
        <v>165300</v>
      </c>
      <c r="Q16" s="3">
        <v>12061185</v>
      </c>
      <c r="R16" s="3">
        <v>11892681</v>
      </c>
      <c r="S16" s="1">
        <v>98.29</v>
      </c>
      <c r="T16" s="1">
        <v>98.61</v>
      </c>
    </row>
    <row r="17" spans="2:20" x14ac:dyDescent="0.25">
      <c r="B17" s="2" t="s">
        <v>16</v>
      </c>
      <c r="C17" s="3">
        <v>7061126</v>
      </c>
      <c r="D17" s="3">
        <v>6830226</v>
      </c>
      <c r="E17" s="3">
        <v>114522</v>
      </c>
      <c r="F17" s="3">
        <v>93852</v>
      </c>
      <c r="G17" s="3">
        <v>7175648</v>
      </c>
      <c r="H17" s="3">
        <v>6924078</v>
      </c>
      <c r="I17" s="1">
        <v>98.4</v>
      </c>
      <c r="J17" s="1">
        <v>98.64</v>
      </c>
      <c r="L17" s="2" t="s">
        <v>16</v>
      </c>
      <c r="M17" s="3">
        <v>8989384</v>
      </c>
      <c r="N17" s="3">
        <v>9011062</v>
      </c>
      <c r="O17" s="3">
        <v>158746</v>
      </c>
      <c r="P17" s="3">
        <v>113972</v>
      </c>
      <c r="Q17" s="3">
        <v>9148130</v>
      </c>
      <c r="R17" s="3">
        <v>9125034</v>
      </c>
      <c r="S17" s="1">
        <v>98.26</v>
      </c>
      <c r="T17" s="1">
        <v>98.75</v>
      </c>
    </row>
    <row r="18" spans="2:20" x14ac:dyDescent="0.25">
      <c r="B18" s="2" t="s">
        <v>17</v>
      </c>
      <c r="C18" s="3">
        <v>9427837</v>
      </c>
      <c r="D18" s="3">
        <v>9432802</v>
      </c>
      <c r="E18" s="3">
        <v>51811</v>
      </c>
      <c r="F18" s="3">
        <v>51466</v>
      </c>
      <c r="G18" s="3">
        <v>9479648</v>
      </c>
      <c r="H18" s="3">
        <v>9484268</v>
      </c>
      <c r="I18" s="1">
        <v>99.45</v>
      </c>
      <c r="J18" s="1">
        <v>99.46</v>
      </c>
      <c r="L18" s="2" t="s">
        <v>17</v>
      </c>
      <c r="M18" s="3">
        <v>13195915</v>
      </c>
      <c r="N18" s="3">
        <v>13171894</v>
      </c>
      <c r="O18" s="3">
        <v>103813</v>
      </c>
      <c r="P18" s="3">
        <v>80666</v>
      </c>
      <c r="Q18" s="3">
        <v>13299728</v>
      </c>
      <c r="R18" s="3">
        <v>13252560</v>
      </c>
      <c r="S18" s="1">
        <v>99.22</v>
      </c>
      <c r="T18" s="1">
        <v>99.39</v>
      </c>
    </row>
    <row r="19" spans="2:20" x14ac:dyDescent="0.25">
      <c r="B19" s="7" t="s">
        <v>18</v>
      </c>
      <c r="C19" s="8">
        <v>115929612</v>
      </c>
      <c r="D19" s="8">
        <v>112761072</v>
      </c>
      <c r="E19" s="8">
        <v>7240897</v>
      </c>
      <c r="F19" s="8">
        <v>7410931</v>
      </c>
      <c r="G19" s="8">
        <v>123170509</v>
      </c>
      <c r="H19" s="8">
        <v>120172003</v>
      </c>
      <c r="I19" s="9">
        <v>94.12</v>
      </c>
      <c r="J19" s="9">
        <v>93.83</v>
      </c>
      <c r="L19" s="7" t="s">
        <v>18</v>
      </c>
      <c r="M19" s="8">
        <v>129479541</v>
      </c>
      <c r="N19" s="8">
        <v>126282186</v>
      </c>
      <c r="O19" s="8">
        <v>6963457</v>
      </c>
      <c r="P19" s="8">
        <v>7073385</v>
      </c>
      <c r="Q19" s="8">
        <v>136442998</v>
      </c>
      <c r="R19" s="8">
        <v>133355571</v>
      </c>
      <c r="S19" s="9">
        <v>94.9</v>
      </c>
      <c r="T19" s="9">
        <v>94.7</v>
      </c>
    </row>
    <row r="22" spans="2:20" x14ac:dyDescent="0.25">
      <c r="B22" s="26" t="s">
        <v>0</v>
      </c>
      <c r="C22" s="25" t="s">
        <v>1</v>
      </c>
      <c r="D22" s="25"/>
      <c r="E22" s="25"/>
      <c r="F22" s="25"/>
      <c r="G22" s="25"/>
      <c r="H22" s="25"/>
      <c r="I22" s="25"/>
      <c r="J22" s="25"/>
      <c r="L22" s="26" t="s">
        <v>0</v>
      </c>
      <c r="M22" s="25" t="s">
        <v>1</v>
      </c>
      <c r="N22" s="25"/>
      <c r="O22" s="25"/>
      <c r="P22" s="25"/>
      <c r="Q22" s="25"/>
      <c r="R22" s="25"/>
      <c r="S22" s="25"/>
      <c r="T22" s="25"/>
    </row>
    <row r="23" spans="2:20" x14ac:dyDescent="0.25">
      <c r="B23" s="26"/>
      <c r="C23" s="25" t="s">
        <v>2</v>
      </c>
      <c r="D23" s="25"/>
      <c r="E23" s="25" t="s">
        <v>3</v>
      </c>
      <c r="F23" s="25"/>
      <c r="G23" s="25" t="s">
        <v>4</v>
      </c>
      <c r="H23" s="25"/>
      <c r="I23" s="25" t="s">
        <v>5</v>
      </c>
      <c r="J23" s="25"/>
      <c r="L23" s="26"/>
      <c r="M23" s="25" t="s">
        <v>2</v>
      </c>
      <c r="N23" s="25"/>
      <c r="O23" s="25" t="s">
        <v>3</v>
      </c>
      <c r="P23" s="25"/>
      <c r="Q23" s="25" t="s">
        <v>4</v>
      </c>
      <c r="R23" s="25"/>
      <c r="S23" s="25" t="s">
        <v>5</v>
      </c>
      <c r="T23" s="25"/>
    </row>
    <row r="24" spans="2:20" x14ac:dyDescent="0.25">
      <c r="B24" s="26"/>
      <c r="C24" s="25">
        <v>2014</v>
      </c>
      <c r="D24" s="25"/>
      <c r="E24" s="25">
        <v>2014</v>
      </c>
      <c r="F24" s="25"/>
      <c r="G24" s="25">
        <v>2014</v>
      </c>
      <c r="H24" s="25"/>
      <c r="I24" s="25">
        <v>2014</v>
      </c>
      <c r="J24" s="25"/>
      <c r="L24" s="26"/>
      <c r="M24" s="25">
        <v>2019</v>
      </c>
      <c r="N24" s="25"/>
      <c r="O24" s="25">
        <v>2019</v>
      </c>
      <c r="P24" s="25"/>
      <c r="Q24" s="25">
        <v>2019</v>
      </c>
      <c r="R24" s="25"/>
      <c r="S24" s="25">
        <v>2019</v>
      </c>
      <c r="T24" s="25"/>
    </row>
    <row r="25" spans="2:20" x14ac:dyDescent="0.25">
      <c r="B25" s="26"/>
      <c r="C25" s="7" t="s">
        <v>6</v>
      </c>
      <c r="D25" s="7" t="s">
        <v>7</v>
      </c>
      <c r="E25" s="7" t="s">
        <v>6</v>
      </c>
      <c r="F25" s="7" t="s">
        <v>7</v>
      </c>
      <c r="G25" s="7" t="s">
        <v>6</v>
      </c>
      <c r="H25" s="7" t="s">
        <v>7</v>
      </c>
      <c r="I25" s="7" t="s">
        <v>6</v>
      </c>
      <c r="J25" s="7" t="s">
        <v>7</v>
      </c>
      <c r="L25" s="26"/>
      <c r="M25" s="7" t="s">
        <v>6</v>
      </c>
      <c r="N25" s="7" t="s">
        <v>7</v>
      </c>
      <c r="O25" s="7" t="s">
        <v>6</v>
      </c>
      <c r="P25" s="7" t="s">
        <v>7</v>
      </c>
      <c r="Q25" s="7" t="s">
        <v>6</v>
      </c>
      <c r="R25" s="7" t="s">
        <v>7</v>
      </c>
      <c r="S25" s="7" t="s">
        <v>6</v>
      </c>
      <c r="T25" s="7" t="s">
        <v>7</v>
      </c>
    </row>
    <row r="26" spans="2:20" x14ac:dyDescent="0.25">
      <c r="B26" s="2" t="s">
        <v>8</v>
      </c>
      <c r="C26" s="3">
        <v>5208806</v>
      </c>
      <c r="D26" s="3">
        <v>5174517</v>
      </c>
      <c r="E26" s="3">
        <v>1492527</v>
      </c>
      <c r="F26" s="3">
        <v>2250148</v>
      </c>
      <c r="G26" s="3">
        <v>6701333</v>
      </c>
      <c r="H26" s="3">
        <v>7424665</v>
      </c>
      <c r="I26" s="1">
        <v>77.73</v>
      </c>
      <c r="J26" s="1">
        <v>69.69</v>
      </c>
      <c r="L26" s="2" t="s">
        <v>8</v>
      </c>
      <c r="M26" s="3">
        <v>4993971</v>
      </c>
      <c r="N26" s="3">
        <v>4577291</v>
      </c>
      <c r="O26" s="3">
        <v>1045299</v>
      </c>
      <c r="P26" s="3">
        <v>1617950</v>
      </c>
      <c r="Q26" s="3">
        <v>6039270</v>
      </c>
      <c r="R26" s="3">
        <v>6195241</v>
      </c>
      <c r="S26" s="1">
        <v>82.69</v>
      </c>
      <c r="T26" s="1">
        <v>73.88</v>
      </c>
    </row>
    <row r="27" spans="2:20" x14ac:dyDescent="0.25">
      <c r="B27" s="2" t="s">
        <v>9</v>
      </c>
      <c r="C27" s="3">
        <v>12788210</v>
      </c>
      <c r="D27" s="3">
        <v>10485734</v>
      </c>
      <c r="E27" s="3">
        <v>2207102</v>
      </c>
      <c r="F27" s="3">
        <v>2217984</v>
      </c>
      <c r="G27" s="3">
        <v>14995312</v>
      </c>
      <c r="H27" s="3">
        <v>12703718</v>
      </c>
      <c r="I27" s="1">
        <v>85.28</v>
      </c>
      <c r="J27" s="1">
        <v>82.54</v>
      </c>
      <c r="L27" s="2" t="s">
        <v>9</v>
      </c>
      <c r="M27" s="3">
        <v>13210542</v>
      </c>
      <c r="N27" s="3">
        <v>12736484</v>
      </c>
      <c r="O27" s="3">
        <v>2278376</v>
      </c>
      <c r="P27" s="3">
        <v>2362143</v>
      </c>
      <c r="Q27" s="3">
        <v>15488918</v>
      </c>
      <c r="R27" s="3">
        <v>15098627</v>
      </c>
      <c r="S27" s="1">
        <v>85.29</v>
      </c>
      <c r="T27" s="1">
        <v>84.36</v>
      </c>
    </row>
    <row r="28" spans="2:20" x14ac:dyDescent="0.25">
      <c r="B28" s="2" t="s">
        <v>10</v>
      </c>
      <c r="C28" s="3">
        <v>14878870</v>
      </c>
      <c r="D28" s="3">
        <v>12949359</v>
      </c>
      <c r="E28" s="3">
        <v>1025031</v>
      </c>
      <c r="F28" s="3">
        <v>1015728</v>
      </c>
      <c r="G28" s="3">
        <v>15903901</v>
      </c>
      <c r="H28" s="3">
        <v>13965087</v>
      </c>
      <c r="I28" s="1">
        <v>93.55</v>
      </c>
      <c r="J28" s="1">
        <v>92.73</v>
      </c>
      <c r="L28" s="2" t="s">
        <v>10</v>
      </c>
      <c r="M28" s="3">
        <v>15403622</v>
      </c>
      <c r="N28" s="3">
        <v>15252156</v>
      </c>
      <c r="O28" s="3">
        <v>1268358</v>
      </c>
      <c r="P28" s="3">
        <v>1181384</v>
      </c>
      <c r="Q28" s="3">
        <v>16671980</v>
      </c>
      <c r="R28" s="3">
        <v>16433540</v>
      </c>
      <c r="S28" s="1">
        <v>92.39</v>
      </c>
      <c r="T28" s="1">
        <v>92.81</v>
      </c>
    </row>
    <row r="29" spans="2:20" x14ac:dyDescent="0.25">
      <c r="B29" s="2" t="s">
        <v>11</v>
      </c>
      <c r="C29" s="3">
        <v>15424835</v>
      </c>
      <c r="D29" s="3">
        <v>16424492</v>
      </c>
      <c r="E29" s="3">
        <v>662575</v>
      </c>
      <c r="F29" s="3">
        <v>614620</v>
      </c>
      <c r="G29" s="3">
        <v>16087410</v>
      </c>
      <c r="H29" s="3">
        <v>17039112</v>
      </c>
      <c r="I29" s="1">
        <v>95.88</v>
      </c>
      <c r="J29" s="1">
        <v>96.39</v>
      </c>
      <c r="L29" s="2" t="s">
        <v>11</v>
      </c>
      <c r="M29" s="3">
        <v>16101630</v>
      </c>
      <c r="N29" s="3">
        <v>15701113</v>
      </c>
      <c r="O29" s="3">
        <v>607437</v>
      </c>
      <c r="P29" s="3">
        <v>572878</v>
      </c>
      <c r="Q29" s="3">
        <v>16709067</v>
      </c>
      <c r="R29" s="3">
        <v>16273991</v>
      </c>
      <c r="S29" s="1">
        <v>96.36</v>
      </c>
      <c r="T29" s="1">
        <v>96.48</v>
      </c>
    </row>
    <row r="30" spans="2:20" x14ac:dyDescent="0.25">
      <c r="B30" s="2" t="s">
        <v>12</v>
      </c>
      <c r="C30" s="3">
        <v>15257210</v>
      </c>
      <c r="D30" s="3">
        <v>14155638</v>
      </c>
      <c r="E30" s="3">
        <v>467781</v>
      </c>
      <c r="F30" s="3">
        <v>326225</v>
      </c>
      <c r="G30" s="3">
        <v>15724991</v>
      </c>
      <c r="H30" s="3">
        <v>14481863</v>
      </c>
      <c r="I30" s="1">
        <v>97.03</v>
      </c>
      <c r="J30" s="1">
        <v>97.75</v>
      </c>
      <c r="L30" s="2" t="s">
        <v>12</v>
      </c>
      <c r="M30" s="3">
        <v>16289314</v>
      </c>
      <c r="N30" s="3">
        <v>15874420</v>
      </c>
      <c r="O30" s="3">
        <v>431590</v>
      </c>
      <c r="P30" s="3">
        <v>365259</v>
      </c>
      <c r="Q30" s="3">
        <v>16720904</v>
      </c>
      <c r="R30" s="3">
        <v>16239679</v>
      </c>
      <c r="S30" s="1">
        <v>97.42</v>
      </c>
      <c r="T30" s="1">
        <v>97.75</v>
      </c>
    </row>
    <row r="31" spans="2:20" x14ac:dyDescent="0.25">
      <c r="B31" s="2" t="s">
        <v>13</v>
      </c>
      <c r="C31" s="3">
        <v>14350626</v>
      </c>
      <c r="D31" s="3">
        <v>15010358</v>
      </c>
      <c r="E31" s="3">
        <v>361287</v>
      </c>
      <c r="F31" s="3">
        <v>260597</v>
      </c>
      <c r="G31" s="3">
        <v>14711913</v>
      </c>
      <c r="H31" s="3">
        <v>15270955</v>
      </c>
      <c r="I31" s="1">
        <v>97.54</v>
      </c>
      <c r="J31" s="1">
        <v>98.29</v>
      </c>
      <c r="L31" s="2" t="s">
        <v>13</v>
      </c>
      <c r="M31" s="3">
        <v>15555079</v>
      </c>
      <c r="N31" s="3">
        <v>15253763</v>
      </c>
      <c r="O31" s="3">
        <v>330424</v>
      </c>
      <c r="P31" s="3">
        <v>321300</v>
      </c>
      <c r="Q31" s="3">
        <v>15885503</v>
      </c>
      <c r="R31" s="3">
        <v>15575063</v>
      </c>
      <c r="S31" s="1">
        <v>97.92</v>
      </c>
      <c r="T31" s="1">
        <v>97.94</v>
      </c>
    </row>
    <row r="32" spans="2:20" x14ac:dyDescent="0.25">
      <c r="B32" s="2" t="s">
        <v>14</v>
      </c>
      <c r="C32" s="3">
        <v>12527383</v>
      </c>
      <c r="D32" s="3">
        <v>12285477</v>
      </c>
      <c r="E32" s="3">
        <v>351230</v>
      </c>
      <c r="F32" s="3">
        <v>200366</v>
      </c>
      <c r="G32" s="3">
        <v>12878613</v>
      </c>
      <c r="H32" s="3">
        <v>12485843</v>
      </c>
      <c r="I32" s="1">
        <v>97.27</v>
      </c>
      <c r="J32" s="1">
        <v>98.4</v>
      </c>
      <c r="L32" s="2" t="s">
        <v>14</v>
      </c>
      <c r="M32" s="3">
        <v>14429373</v>
      </c>
      <c r="N32" s="3">
        <v>14242586</v>
      </c>
      <c r="O32" s="3">
        <v>322647</v>
      </c>
      <c r="P32" s="3">
        <v>263223</v>
      </c>
      <c r="Q32" s="3">
        <v>14752020</v>
      </c>
      <c r="R32" s="3">
        <v>14505809</v>
      </c>
      <c r="S32" s="1">
        <v>97.81</v>
      </c>
      <c r="T32" s="1">
        <v>98.19</v>
      </c>
    </row>
    <row r="33" spans="2:20" x14ac:dyDescent="0.25">
      <c r="B33" s="2" t="s">
        <v>15</v>
      </c>
      <c r="C33" s="3">
        <v>10223377</v>
      </c>
      <c r="D33" s="3">
        <v>10754512</v>
      </c>
      <c r="E33" s="3">
        <v>322576</v>
      </c>
      <c r="F33" s="3">
        <v>195049</v>
      </c>
      <c r="G33" s="3">
        <v>10545953</v>
      </c>
      <c r="H33" s="3">
        <v>10949561</v>
      </c>
      <c r="I33" s="1">
        <v>96.94</v>
      </c>
      <c r="J33" s="1">
        <v>98.22</v>
      </c>
      <c r="L33" s="2" t="s">
        <v>15</v>
      </c>
      <c r="M33" s="3">
        <v>12240365</v>
      </c>
      <c r="N33" s="3">
        <v>12099514</v>
      </c>
      <c r="O33" s="3">
        <v>207872</v>
      </c>
      <c r="P33" s="3">
        <v>202984</v>
      </c>
      <c r="Q33" s="3">
        <v>12448237</v>
      </c>
      <c r="R33" s="3">
        <v>12302498</v>
      </c>
      <c r="S33" s="1">
        <v>98.33</v>
      </c>
      <c r="T33" s="1">
        <v>98.35</v>
      </c>
    </row>
    <row r="34" spans="2:20" x14ac:dyDescent="0.25">
      <c r="B34" s="2" t="s">
        <v>16</v>
      </c>
      <c r="C34" s="3">
        <v>7513853</v>
      </c>
      <c r="D34" s="3">
        <v>7296823</v>
      </c>
      <c r="E34" s="3">
        <v>154469</v>
      </c>
      <c r="F34" s="3">
        <v>99847</v>
      </c>
      <c r="G34" s="3">
        <v>7668322</v>
      </c>
      <c r="H34" s="3">
        <v>7396670</v>
      </c>
      <c r="I34" s="1">
        <v>97.99</v>
      </c>
      <c r="J34" s="1">
        <v>98.65</v>
      </c>
      <c r="L34" s="2" t="s">
        <v>16</v>
      </c>
      <c r="M34" s="3">
        <v>9504296</v>
      </c>
      <c r="N34" s="3">
        <v>9386280</v>
      </c>
      <c r="O34" s="3">
        <v>159477</v>
      </c>
      <c r="P34" s="3">
        <v>123901</v>
      </c>
      <c r="Q34" s="3">
        <v>9663773</v>
      </c>
      <c r="R34" s="3">
        <v>9510181</v>
      </c>
      <c r="S34" s="1">
        <v>98.35</v>
      </c>
      <c r="T34" s="1">
        <v>98.7</v>
      </c>
    </row>
    <row r="35" spans="2:20" x14ac:dyDescent="0.25">
      <c r="B35" s="2" t="s">
        <v>17</v>
      </c>
      <c r="C35" s="3">
        <v>9996752</v>
      </c>
      <c r="D35" s="3">
        <v>10091116</v>
      </c>
      <c r="E35" s="3">
        <v>102491</v>
      </c>
      <c r="F35" s="3">
        <v>64341</v>
      </c>
      <c r="G35" s="3">
        <v>10099243</v>
      </c>
      <c r="H35" s="3">
        <v>10155457</v>
      </c>
      <c r="I35" s="1">
        <v>98.99</v>
      </c>
      <c r="J35" s="1">
        <v>99.37</v>
      </c>
      <c r="L35" s="2" t="s">
        <v>17</v>
      </c>
      <c r="M35" s="3">
        <v>13964400</v>
      </c>
      <c r="N35" s="3">
        <v>13631664</v>
      </c>
      <c r="O35" s="3">
        <v>247316</v>
      </c>
      <c r="P35" s="3">
        <v>93402</v>
      </c>
      <c r="Q35" s="3">
        <v>14211716</v>
      </c>
      <c r="R35" s="3">
        <v>13725066</v>
      </c>
      <c r="S35" s="1">
        <v>98.26</v>
      </c>
      <c r="T35" s="1">
        <v>99.32</v>
      </c>
    </row>
    <row r="36" spans="2:20" x14ac:dyDescent="0.25">
      <c r="B36" s="7" t="s">
        <v>18</v>
      </c>
      <c r="C36" s="8">
        <v>118169922</v>
      </c>
      <c r="D36" s="8">
        <v>114628026</v>
      </c>
      <c r="E36" s="8">
        <v>7147069</v>
      </c>
      <c r="F36" s="8">
        <v>7244905</v>
      </c>
      <c r="G36" s="8">
        <v>125316991</v>
      </c>
      <c r="H36" s="8">
        <v>121872931</v>
      </c>
      <c r="I36" s="9">
        <v>94.3</v>
      </c>
      <c r="J36" s="9">
        <v>94.06</v>
      </c>
      <c r="L36" s="7" t="s">
        <v>18</v>
      </c>
      <c r="M36" s="8">
        <v>131692592</v>
      </c>
      <c r="N36" s="8">
        <v>128755271</v>
      </c>
      <c r="O36" s="8">
        <v>6898796</v>
      </c>
      <c r="P36" s="8">
        <v>7104424</v>
      </c>
      <c r="Q36" s="8">
        <v>138591388</v>
      </c>
      <c r="R36" s="8">
        <v>135859695</v>
      </c>
      <c r="S36" s="9">
        <v>95.02</v>
      </c>
      <c r="T36" s="9">
        <v>94.77</v>
      </c>
    </row>
    <row r="39" spans="2:20" x14ac:dyDescent="0.25">
      <c r="B39" s="26" t="s">
        <v>0</v>
      </c>
      <c r="C39" s="25" t="s">
        <v>1</v>
      </c>
      <c r="D39" s="25"/>
      <c r="E39" s="25"/>
      <c r="F39" s="25"/>
      <c r="G39" s="25"/>
      <c r="H39" s="25"/>
      <c r="I39" s="25"/>
      <c r="J39" s="25"/>
      <c r="L39" s="26" t="s">
        <v>0</v>
      </c>
      <c r="M39" s="25" t="s">
        <v>1</v>
      </c>
      <c r="N39" s="25"/>
      <c r="O39" s="25"/>
      <c r="P39" s="25"/>
      <c r="Q39" s="25"/>
      <c r="R39" s="25"/>
      <c r="S39" s="25"/>
      <c r="T39" s="25"/>
    </row>
    <row r="40" spans="2:20" x14ac:dyDescent="0.25">
      <c r="B40" s="26"/>
      <c r="C40" s="25" t="s">
        <v>2</v>
      </c>
      <c r="D40" s="25"/>
      <c r="E40" s="25" t="s">
        <v>3</v>
      </c>
      <c r="F40" s="25"/>
      <c r="G40" s="25" t="s">
        <v>4</v>
      </c>
      <c r="H40" s="25"/>
      <c r="I40" s="25" t="s">
        <v>5</v>
      </c>
      <c r="J40" s="25"/>
      <c r="L40" s="26"/>
      <c r="M40" s="25" t="s">
        <v>2</v>
      </c>
      <c r="N40" s="25"/>
      <c r="O40" s="25" t="s">
        <v>3</v>
      </c>
      <c r="P40" s="25"/>
      <c r="Q40" s="25" t="s">
        <v>4</v>
      </c>
      <c r="R40" s="25"/>
      <c r="S40" s="25" t="s">
        <v>5</v>
      </c>
      <c r="T40" s="25"/>
    </row>
    <row r="41" spans="2:20" x14ac:dyDescent="0.25">
      <c r="B41" s="26"/>
      <c r="C41" s="25">
        <v>2015</v>
      </c>
      <c r="D41" s="25"/>
      <c r="E41" s="25">
        <v>2015</v>
      </c>
      <c r="F41" s="25"/>
      <c r="G41" s="25">
        <v>2015</v>
      </c>
      <c r="H41" s="25"/>
      <c r="I41" s="25">
        <v>2015</v>
      </c>
      <c r="J41" s="25"/>
      <c r="L41" s="26"/>
      <c r="M41" s="25">
        <v>2020</v>
      </c>
      <c r="N41" s="25"/>
      <c r="O41" s="25">
        <v>2020</v>
      </c>
      <c r="P41" s="25"/>
      <c r="Q41" s="25">
        <v>2020</v>
      </c>
      <c r="R41" s="25"/>
      <c r="S41" s="25">
        <v>2020</v>
      </c>
      <c r="T41" s="25"/>
    </row>
    <row r="42" spans="2:20" x14ac:dyDescent="0.25">
      <c r="B42" s="26"/>
      <c r="C42" s="7" t="s">
        <v>6</v>
      </c>
      <c r="D42" s="7" t="s">
        <v>7</v>
      </c>
      <c r="E42" s="7" t="s">
        <v>6</v>
      </c>
      <c r="F42" s="7" t="s">
        <v>7</v>
      </c>
      <c r="G42" s="7" t="s">
        <v>6</v>
      </c>
      <c r="H42" s="7" t="s">
        <v>7</v>
      </c>
      <c r="I42" s="7" t="s">
        <v>6</v>
      </c>
      <c r="J42" s="7" t="s">
        <v>7</v>
      </c>
      <c r="L42" s="26"/>
      <c r="M42" s="7" t="s">
        <v>6</v>
      </c>
      <c r="N42" s="7" t="s">
        <v>7</v>
      </c>
      <c r="O42" s="7" t="s">
        <v>6</v>
      </c>
      <c r="P42" s="7" t="s">
        <v>7</v>
      </c>
      <c r="Q42" s="7" t="s">
        <v>6</v>
      </c>
      <c r="R42" s="7" t="s">
        <v>7</v>
      </c>
      <c r="S42" s="7" t="s">
        <v>6</v>
      </c>
      <c r="T42" s="7" t="s">
        <v>7</v>
      </c>
    </row>
    <row r="43" spans="2:20" x14ac:dyDescent="0.25">
      <c r="B43" s="2" t="s">
        <v>8</v>
      </c>
      <c r="C43" s="3">
        <v>5127144</v>
      </c>
      <c r="D43" s="3">
        <v>4174431</v>
      </c>
      <c r="E43" s="3">
        <v>1506499</v>
      </c>
      <c r="F43" s="3">
        <v>1885820</v>
      </c>
      <c r="G43" s="3">
        <v>6633643</v>
      </c>
      <c r="H43" s="3">
        <v>6060251</v>
      </c>
      <c r="I43" s="1">
        <v>77.290000000000006</v>
      </c>
      <c r="J43" s="1">
        <v>68.88</v>
      </c>
      <c r="L43" s="2" t="s">
        <v>8</v>
      </c>
      <c r="M43" s="3">
        <v>4711703</v>
      </c>
      <c r="N43" s="3">
        <v>5049940</v>
      </c>
      <c r="O43" s="3">
        <v>1292778</v>
      </c>
      <c r="P43" s="3">
        <v>1624465</v>
      </c>
      <c r="Q43" s="3">
        <v>6004481</v>
      </c>
      <c r="R43" s="3">
        <v>6674405</v>
      </c>
      <c r="S43" s="1">
        <v>78.47</v>
      </c>
      <c r="T43" s="1">
        <v>75.66</v>
      </c>
    </row>
    <row r="44" spans="2:20" x14ac:dyDescent="0.25">
      <c r="B44" s="2" t="s">
        <v>9</v>
      </c>
      <c r="C44" s="3">
        <v>12573327</v>
      </c>
      <c r="D44" s="3">
        <v>11573002</v>
      </c>
      <c r="E44" s="3">
        <v>2454384</v>
      </c>
      <c r="F44" s="3">
        <v>2710132</v>
      </c>
      <c r="G44" s="3">
        <v>15027711</v>
      </c>
      <c r="H44" s="3">
        <v>14283134</v>
      </c>
      <c r="I44" s="1">
        <v>83.67</v>
      </c>
      <c r="J44" s="1">
        <v>81.03</v>
      </c>
      <c r="L44" s="2" t="s">
        <v>9</v>
      </c>
      <c r="M44" s="3">
        <v>13243144</v>
      </c>
      <c r="N44" s="3">
        <v>11975718</v>
      </c>
      <c r="O44" s="3">
        <v>2206310</v>
      </c>
      <c r="P44" s="3">
        <v>2756019</v>
      </c>
      <c r="Q44" s="3">
        <v>15449454</v>
      </c>
      <c r="R44" s="3">
        <v>14731737</v>
      </c>
      <c r="S44" s="1">
        <v>85.72</v>
      </c>
      <c r="T44" s="1">
        <v>81.290000000000006</v>
      </c>
    </row>
    <row r="45" spans="2:20" x14ac:dyDescent="0.25">
      <c r="B45" s="2" t="s">
        <v>10</v>
      </c>
      <c r="C45" s="3">
        <v>14747924</v>
      </c>
      <c r="D45" s="3">
        <v>14029208</v>
      </c>
      <c r="E45" s="3">
        <v>1372110</v>
      </c>
      <c r="F45" s="3">
        <v>1244410</v>
      </c>
      <c r="G45" s="3">
        <v>16120034</v>
      </c>
      <c r="H45" s="3">
        <v>15273618</v>
      </c>
      <c r="I45" s="1">
        <v>91.49</v>
      </c>
      <c r="J45" s="1">
        <v>91.85</v>
      </c>
      <c r="L45" s="2" t="s">
        <v>10</v>
      </c>
      <c r="M45" s="3">
        <v>15614144</v>
      </c>
      <c r="N45" s="3">
        <v>14578808</v>
      </c>
      <c r="O45" s="3">
        <v>1177974</v>
      </c>
      <c r="P45" s="3">
        <v>1577866</v>
      </c>
      <c r="Q45" s="3">
        <v>16792118</v>
      </c>
      <c r="R45" s="3">
        <v>16156674</v>
      </c>
      <c r="S45" s="1">
        <v>92.98</v>
      </c>
      <c r="T45" s="1">
        <v>90.23</v>
      </c>
    </row>
    <row r="46" spans="2:20" x14ac:dyDescent="0.25">
      <c r="B46" s="2" t="s">
        <v>11</v>
      </c>
      <c r="C46" s="3">
        <v>15232177</v>
      </c>
      <c r="D46" s="3">
        <v>14687715</v>
      </c>
      <c r="E46" s="3">
        <v>655740</v>
      </c>
      <c r="F46" s="3">
        <v>576814</v>
      </c>
      <c r="G46" s="3">
        <v>15887917</v>
      </c>
      <c r="H46" s="3">
        <v>15264529</v>
      </c>
      <c r="I46" s="1">
        <v>95.87</v>
      </c>
      <c r="J46" s="1">
        <v>96.22</v>
      </c>
      <c r="L46" s="2" t="s">
        <v>11</v>
      </c>
      <c r="M46" s="3">
        <v>16084442</v>
      </c>
      <c r="N46" s="3">
        <v>15281561</v>
      </c>
      <c r="O46" s="3">
        <v>539005</v>
      </c>
      <c r="P46" s="3">
        <v>931925</v>
      </c>
      <c r="Q46" s="3">
        <v>16623447</v>
      </c>
      <c r="R46" s="3">
        <v>16213486</v>
      </c>
      <c r="S46" s="1">
        <v>96.76</v>
      </c>
      <c r="T46" s="1">
        <v>94.25</v>
      </c>
    </row>
    <row r="47" spans="2:20" x14ac:dyDescent="0.25">
      <c r="B47" s="2" t="s">
        <v>12</v>
      </c>
      <c r="C47" s="3">
        <v>15544090</v>
      </c>
      <c r="D47" s="3">
        <v>14815279</v>
      </c>
      <c r="E47" s="3">
        <v>386609</v>
      </c>
      <c r="F47" s="3">
        <v>359826</v>
      </c>
      <c r="G47" s="3">
        <v>15930699</v>
      </c>
      <c r="H47" s="3">
        <v>15175105</v>
      </c>
      <c r="I47" s="1">
        <v>97.57</v>
      </c>
      <c r="J47" s="1">
        <v>97.63</v>
      </c>
      <c r="L47" s="2" t="s">
        <v>12</v>
      </c>
      <c r="M47" s="3">
        <v>16284401</v>
      </c>
      <c r="N47" s="3">
        <v>15579183</v>
      </c>
      <c r="O47" s="3">
        <v>439372</v>
      </c>
      <c r="P47" s="3">
        <v>703300</v>
      </c>
      <c r="Q47" s="3">
        <v>16723773</v>
      </c>
      <c r="R47" s="3">
        <v>16282483</v>
      </c>
      <c r="S47" s="1">
        <v>97.37</v>
      </c>
      <c r="T47" s="1">
        <v>95.68</v>
      </c>
    </row>
    <row r="48" spans="2:20" x14ac:dyDescent="0.25">
      <c r="B48" s="2" t="s">
        <v>13</v>
      </c>
      <c r="C48" s="3">
        <v>14818707</v>
      </c>
      <c r="D48" s="3">
        <v>14295332</v>
      </c>
      <c r="E48" s="3">
        <v>278279</v>
      </c>
      <c r="F48" s="3">
        <v>228339</v>
      </c>
      <c r="G48" s="3">
        <v>15096986</v>
      </c>
      <c r="H48" s="3">
        <v>14523671</v>
      </c>
      <c r="I48" s="1">
        <v>98.16</v>
      </c>
      <c r="J48" s="1">
        <v>98.43</v>
      </c>
      <c r="L48" s="2" t="s">
        <v>13</v>
      </c>
      <c r="M48" s="3">
        <v>15651372</v>
      </c>
      <c r="N48" s="3">
        <v>15134905</v>
      </c>
      <c r="O48" s="3">
        <v>320744</v>
      </c>
      <c r="P48" s="3">
        <v>618192</v>
      </c>
      <c r="Q48" s="3">
        <v>15972116</v>
      </c>
      <c r="R48" s="3">
        <v>15753097</v>
      </c>
      <c r="S48" s="1">
        <v>97.99</v>
      </c>
      <c r="T48" s="1">
        <v>96.08</v>
      </c>
    </row>
    <row r="49" spans="2:20" x14ac:dyDescent="0.25">
      <c r="B49" s="2" t="s">
        <v>14</v>
      </c>
      <c r="C49" s="3">
        <v>13040254</v>
      </c>
      <c r="D49" s="3">
        <v>12708584</v>
      </c>
      <c r="E49" s="3">
        <v>352618</v>
      </c>
      <c r="F49" s="3">
        <v>201365</v>
      </c>
      <c r="G49" s="3">
        <v>13392872</v>
      </c>
      <c r="H49" s="3">
        <v>12909949</v>
      </c>
      <c r="I49" s="1">
        <v>97.37</v>
      </c>
      <c r="J49" s="1">
        <v>98.44</v>
      </c>
      <c r="L49" s="2" t="s">
        <v>14</v>
      </c>
      <c r="M49" s="3">
        <v>14652722</v>
      </c>
      <c r="N49" s="3">
        <v>14183849</v>
      </c>
      <c r="O49" s="3">
        <v>279753</v>
      </c>
      <c r="P49" s="3">
        <v>520964</v>
      </c>
      <c r="Q49" s="3">
        <v>14932475</v>
      </c>
      <c r="R49" s="3">
        <v>14704813</v>
      </c>
      <c r="S49" s="1">
        <v>98.13</v>
      </c>
      <c r="T49" s="1">
        <v>96.46</v>
      </c>
    </row>
    <row r="50" spans="2:20" x14ac:dyDescent="0.25">
      <c r="B50" s="2" t="s">
        <v>15</v>
      </c>
      <c r="C50" s="3">
        <v>10966756</v>
      </c>
      <c r="D50" s="3">
        <v>10529514</v>
      </c>
      <c r="E50" s="3">
        <v>207091</v>
      </c>
      <c r="F50" s="3">
        <v>148142</v>
      </c>
      <c r="G50" s="3">
        <v>11173847</v>
      </c>
      <c r="H50" s="3">
        <v>10677656</v>
      </c>
      <c r="I50" s="1">
        <v>98.15</v>
      </c>
      <c r="J50" s="1">
        <v>98.61</v>
      </c>
      <c r="L50" s="2" t="s">
        <v>15</v>
      </c>
      <c r="M50" s="3">
        <v>12589556</v>
      </c>
      <c r="N50" s="3">
        <v>12279282</v>
      </c>
      <c r="O50" s="3">
        <v>267686</v>
      </c>
      <c r="P50" s="3">
        <v>460375</v>
      </c>
      <c r="Q50" s="3">
        <v>12857242</v>
      </c>
      <c r="R50" s="3">
        <v>12739657</v>
      </c>
      <c r="S50" s="1">
        <v>97.92</v>
      </c>
      <c r="T50" s="1">
        <v>96.39</v>
      </c>
    </row>
    <row r="51" spans="2:20" x14ac:dyDescent="0.25">
      <c r="B51" s="2" t="s">
        <v>16</v>
      </c>
      <c r="C51" s="3">
        <v>8051516</v>
      </c>
      <c r="D51" s="3">
        <v>7846937</v>
      </c>
      <c r="E51" s="3">
        <v>162058</v>
      </c>
      <c r="F51" s="3">
        <v>137890</v>
      </c>
      <c r="G51" s="3">
        <v>8213574</v>
      </c>
      <c r="H51" s="3">
        <v>7984827</v>
      </c>
      <c r="I51" s="1">
        <v>98.03</v>
      </c>
      <c r="J51" s="1">
        <v>98.27</v>
      </c>
      <c r="L51" s="2" t="s">
        <v>16</v>
      </c>
      <c r="M51" s="3">
        <v>9838506</v>
      </c>
      <c r="N51" s="3">
        <v>9627329</v>
      </c>
      <c r="O51" s="3">
        <v>244416</v>
      </c>
      <c r="P51" s="3">
        <v>319179</v>
      </c>
      <c r="Q51" s="3">
        <v>10082922</v>
      </c>
      <c r="R51" s="3">
        <v>9946508</v>
      </c>
      <c r="S51" s="1">
        <v>97.58</v>
      </c>
      <c r="T51" s="1">
        <v>96.79</v>
      </c>
    </row>
    <row r="52" spans="2:20" x14ac:dyDescent="0.25">
      <c r="B52" s="2" t="s">
        <v>17</v>
      </c>
      <c r="C52" s="3">
        <v>10744926</v>
      </c>
      <c r="D52" s="3">
        <v>10159197</v>
      </c>
      <c r="E52" s="3">
        <v>79379</v>
      </c>
      <c r="F52" s="3">
        <v>68084</v>
      </c>
      <c r="G52" s="3">
        <v>10824305</v>
      </c>
      <c r="H52" s="3">
        <v>10227281</v>
      </c>
      <c r="I52" s="1">
        <v>99.27</v>
      </c>
      <c r="J52" s="1">
        <v>99.33</v>
      </c>
      <c r="L52" s="2" t="s">
        <v>17</v>
      </c>
      <c r="M52" s="3">
        <v>14622876</v>
      </c>
      <c r="N52" s="3">
        <v>14763609</v>
      </c>
      <c r="O52" s="3">
        <v>157448</v>
      </c>
      <c r="P52" s="3">
        <v>255469</v>
      </c>
      <c r="Q52" s="3">
        <v>14780324</v>
      </c>
      <c r="R52" s="3">
        <v>15019078</v>
      </c>
      <c r="S52" s="1">
        <v>98.93</v>
      </c>
      <c r="T52" s="1">
        <v>98.3</v>
      </c>
    </row>
    <row r="53" spans="2:20" x14ac:dyDescent="0.25">
      <c r="B53" s="7" t="s">
        <v>18</v>
      </c>
      <c r="C53" s="8">
        <v>120846821</v>
      </c>
      <c r="D53" s="8">
        <v>114819199</v>
      </c>
      <c r="E53" s="8">
        <v>7454767</v>
      </c>
      <c r="F53" s="8">
        <v>7560822</v>
      </c>
      <c r="G53" s="8">
        <v>128301588</v>
      </c>
      <c r="H53" s="8">
        <v>122380021</v>
      </c>
      <c r="I53" s="9">
        <v>94.19</v>
      </c>
      <c r="J53" s="9">
        <v>93.82</v>
      </c>
      <c r="L53" s="7" t="s">
        <v>18</v>
      </c>
      <c r="M53" s="8">
        <v>133292866</v>
      </c>
      <c r="N53" s="8">
        <v>128454184</v>
      </c>
      <c r="O53" s="8">
        <v>6925486</v>
      </c>
      <c r="P53" s="8">
        <v>9767754</v>
      </c>
      <c r="Q53" s="8">
        <v>140218352</v>
      </c>
      <c r="R53" s="8">
        <v>138221938</v>
      </c>
      <c r="S53" s="9">
        <v>95.06</v>
      </c>
      <c r="T53" s="9">
        <v>92.93</v>
      </c>
    </row>
    <row r="56" spans="2:20" x14ac:dyDescent="0.25">
      <c r="B56" s="26" t="s">
        <v>0</v>
      </c>
      <c r="C56" s="25" t="s">
        <v>1</v>
      </c>
      <c r="D56" s="25"/>
      <c r="E56" s="25"/>
      <c r="F56" s="25"/>
      <c r="G56" s="25"/>
      <c r="H56" s="25"/>
      <c r="I56" s="25"/>
      <c r="J56" s="25"/>
      <c r="L56" s="26" t="s">
        <v>0</v>
      </c>
      <c r="M56" s="25" t="s">
        <v>1</v>
      </c>
      <c r="N56" s="25"/>
      <c r="O56" s="25"/>
      <c r="P56" s="25"/>
      <c r="Q56" s="25"/>
      <c r="R56" s="25"/>
      <c r="S56" s="25"/>
      <c r="T56" s="25"/>
    </row>
    <row r="57" spans="2:20" x14ac:dyDescent="0.25">
      <c r="B57" s="26"/>
      <c r="C57" s="25" t="s">
        <v>2</v>
      </c>
      <c r="D57" s="25"/>
      <c r="E57" s="25" t="s">
        <v>3</v>
      </c>
      <c r="F57" s="25"/>
      <c r="G57" s="25" t="s">
        <v>4</v>
      </c>
      <c r="H57" s="25"/>
      <c r="I57" s="25" t="s">
        <v>5</v>
      </c>
      <c r="J57" s="25"/>
      <c r="L57" s="26"/>
      <c r="M57" s="25" t="s">
        <v>2</v>
      </c>
      <c r="N57" s="25"/>
      <c r="O57" s="25" t="s">
        <v>3</v>
      </c>
      <c r="P57" s="25"/>
      <c r="Q57" s="25" t="s">
        <v>4</v>
      </c>
      <c r="R57" s="25"/>
      <c r="S57" s="25" t="s">
        <v>5</v>
      </c>
      <c r="T57" s="25"/>
    </row>
    <row r="58" spans="2:20" x14ac:dyDescent="0.25">
      <c r="B58" s="26"/>
      <c r="C58" s="25">
        <v>2016</v>
      </c>
      <c r="D58" s="25"/>
      <c r="E58" s="25">
        <v>2016</v>
      </c>
      <c r="F58" s="25"/>
      <c r="G58" s="25">
        <v>2016</v>
      </c>
      <c r="H58" s="25"/>
      <c r="I58" s="25">
        <v>2016</v>
      </c>
      <c r="J58" s="25"/>
      <c r="L58" s="26"/>
      <c r="M58" s="25">
        <v>2021</v>
      </c>
      <c r="N58" s="25"/>
      <c r="O58" s="25">
        <v>2021</v>
      </c>
      <c r="P58" s="25"/>
      <c r="Q58" s="25">
        <v>2021</v>
      </c>
      <c r="R58" s="25"/>
      <c r="S58" s="25">
        <v>2021</v>
      </c>
      <c r="T58" s="25"/>
    </row>
    <row r="59" spans="2:20" x14ac:dyDescent="0.25">
      <c r="B59" s="26"/>
      <c r="C59" s="7" t="s">
        <v>6</v>
      </c>
      <c r="D59" s="7" t="s">
        <v>7</v>
      </c>
      <c r="E59" s="7" t="s">
        <v>6</v>
      </c>
      <c r="F59" s="7" t="s">
        <v>7</v>
      </c>
      <c r="G59" s="7" t="s">
        <v>6</v>
      </c>
      <c r="H59" s="7" t="s">
        <v>7</v>
      </c>
      <c r="I59" s="7" t="s">
        <v>6</v>
      </c>
      <c r="J59" s="7" t="s">
        <v>7</v>
      </c>
      <c r="L59" s="26"/>
      <c r="M59" s="7" t="s">
        <v>6</v>
      </c>
      <c r="N59" s="7" t="s">
        <v>7</v>
      </c>
      <c r="O59" s="7" t="s">
        <v>6</v>
      </c>
      <c r="P59" s="7" t="s">
        <v>7</v>
      </c>
      <c r="Q59" s="7" t="s">
        <v>6</v>
      </c>
      <c r="R59" s="7" t="s">
        <v>7</v>
      </c>
      <c r="S59" s="7" t="s">
        <v>6</v>
      </c>
      <c r="T59" s="7" t="s">
        <v>7</v>
      </c>
    </row>
    <row r="60" spans="2:20" x14ac:dyDescent="0.25">
      <c r="B60" s="2" t="s">
        <v>8</v>
      </c>
      <c r="C60" s="3">
        <v>4873611</v>
      </c>
      <c r="D60" s="3">
        <v>4472447</v>
      </c>
      <c r="E60" s="3">
        <v>1255210</v>
      </c>
      <c r="F60" s="3">
        <v>1747151</v>
      </c>
      <c r="G60" s="3">
        <v>6128821</v>
      </c>
      <c r="H60" s="3">
        <v>6219598</v>
      </c>
      <c r="I60" s="1">
        <v>79.52</v>
      </c>
      <c r="J60" s="1">
        <v>71.91</v>
      </c>
      <c r="L60" s="2" t="s">
        <v>8</v>
      </c>
      <c r="M60" s="3">
        <v>5208525</v>
      </c>
      <c r="N60" s="3">
        <v>4676824</v>
      </c>
      <c r="O60" s="3">
        <v>1212400</v>
      </c>
      <c r="P60" s="3">
        <v>1469332</v>
      </c>
      <c r="Q60" s="3">
        <v>6420925</v>
      </c>
      <c r="R60" s="3">
        <v>6146156</v>
      </c>
      <c r="S60" s="1">
        <v>81.12</v>
      </c>
      <c r="T60" s="1">
        <v>76.09</v>
      </c>
    </row>
    <row r="61" spans="2:20" x14ac:dyDescent="0.25">
      <c r="B61" s="2" t="s">
        <v>9</v>
      </c>
      <c r="C61" s="3">
        <v>12295397</v>
      </c>
      <c r="D61" s="3">
        <v>12407611</v>
      </c>
      <c r="E61" s="3">
        <v>2475889</v>
      </c>
      <c r="F61" s="3">
        <v>2327760</v>
      </c>
      <c r="G61" s="3">
        <v>14771286</v>
      </c>
      <c r="H61" s="3">
        <v>14735371</v>
      </c>
      <c r="I61" s="1">
        <v>83.24</v>
      </c>
      <c r="J61" s="1">
        <v>84.2</v>
      </c>
      <c r="L61" s="2" t="s">
        <v>9</v>
      </c>
      <c r="M61" s="3">
        <v>12165777</v>
      </c>
      <c r="N61" s="3">
        <v>12055519</v>
      </c>
      <c r="O61" s="3">
        <v>2609339</v>
      </c>
      <c r="P61" s="3">
        <v>2597807</v>
      </c>
      <c r="Q61" s="3">
        <v>14775116</v>
      </c>
      <c r="R61" s="3">
        <v>14653326</v>
      </c>
      <c r="S61" s="1">
        <v>82.34</v>
      </c>
      <c r="T61" s="1">
        <v>82.27</v>
      </c>
    </row>
    <row r="62" spans="2:20" x14ac:dyDescent="0.25">
      <c r="B62" s="2" t="s">
        <v>10</v>
      </c>
      <c r="C62" s="3">
        <v>14557279</v>
      </c>
      <c r="D62" s="3">
        <v>14420691</v>
      </c>
      <c r="E62" s="3">
        <v>1241027</v>
      </c>
      <c r="F62" s="3">
        <v>1099494</v>
      </c>
      <c r="G62" s="3">
        <v>15798306</v>
      </c>
      <c r="H62" s="3">
        <v>15520185</v>
      </c>
      <c r="I62" s="1">
        <v>92.14</v>
      </c>
      <c r="J62" s="1">
        <v>92.92</v>
      </c>
      <c r="L62" s="2" t="s">
        <v>10</v>
      </c>
      <c r="M62" s="3">
        <v>15019804</v>
      </c>
      <c r="N62" s="3">
        <v>14864041</v>
      </c>
      <c r="O62" s="3">
        <v>1534639</v>
      </c>
      <c r="P62" s="3">
        <v>1516745</v>
      </c>
      <c r="Q62" s="3">
        <v>16554443</v>
      </c>
      <c r="R62" s="3">
        <v>16380786</v>
      </c>
      <c r="S62" s="1">
        <v>90.73</v>
      </c>
      <c r="T62" s="1">
        <v>90.74</v>
      </c>
    </row>
    <row r="63" spans="2:20" x14ac:dyDescent="0.25">
      <c r="B63" s="2" t="s">
        <v>11</v>
      </c>
      <c r="C63" s="3">
        <v>15120941</v>
      </c>
      <c r="D63" s="3">
        <v>14830082</v>
      </c>
      <c r="E63" s="3">
        <v>517476</v>
      </c>
      <c r="F63" s="3">
        <v>559107</v>
      </c>
      <c r="G63" s="3">
        <v>15638417</v>
      </c>
      <c r="H63" s="3">
        <v>15389189</v>
      </c>
      <c r="I63" s="1">
        <v>96.69</v>
      </c>
      <c r="J63" s="1">
        <v>96.37</v>
      </c>
      <c r="L63" s="2" t="s">
        <v>11</v>
      </c>
      <c r="M63" s="3">
        <v>15533371</v>
      </c>
      <c r="N63" s="3">
        <v>15569058</v>
      </c>
      <c r="O63" s="3">
        <v>806661</v>
      </c>
      <c r="P63" s="3">
        <v>893483</v>
      </c>
      <c r="Q63" s="3">
        <v>16340032</v>
      </c>
      <c r="R63" s="3">
        <v>16462541</v>
      </c>
      <c r="S63" s="1">
        <v>95.06</v>
      </c>
      <c r="T63" s="1">
        <v>94.57</v>
      </c>
    </row>
    <row r="64" spans="2:20" x14ac:dyDescent="0.25">
      <c r="B64" s="2" t="s">
        <v>12</v>
      </c>
      <c r="C64" s="3">
        <v>15452579</v>
      </c>
      <c r="D64" s="3">
        <v>15021162</v>
      </c>
      <c r="E64" s="3">
        <v>400794</v>
      </c>
      <c r="F64" s="3">
        <v>339303</v>
      </c>
      <c r="G64" s="3">
        <v>15853373</v>
      </c>
      <c r="H64" s="3">
        <v>15360465</v>
      </c>
      <c r="I64" s="1">
        <v>97.47</v>
      </c>
      <c r="J64" s="1">
        <v>97.79</v>
      </c>
      <c r="L64" s="2" t="s">
        <v>12</v>
      </c>
      <c r="M64" s="3">
        <v>15898936</v>
      </c>
      <c r="N64" s="3">
        <v>15956237</v>
      </c>
      <c r="O64" s="3">
        <v>618486</v>
      </c>
      <c r="P64" s="3">
        <v>667887</v>
      </c>
      <c r="Q64" s="3">
        <v>16517422</v>
      </c>
      <c r="R64" s="3">
        <v>16624124</v>
      </c>
      <c r="S64" s="1">
        <v>96.26</v>
      </c>
      <c r="T64" s="1">
        <v>95.98</v>
      </c>
    </row>
    <row r="65" spans="2:20" x14ac:dyDescent="0.25">
      <c r="B65" s="2" t="s">
        <v>13</v>
      </c>
      <c r="C65" s="3">
        <v>14748920</v>
      </c>
      <c r="D65" s="3">
        <v>14433676</v>
      </c>
      <c r="E65" s="3">
        <v>262133</v>
      </c>
      <c r="F65" s="3">
        <v>302422</v>
      </c>
      <c r="G65" s="3">
        <v>15011053</v>
      </c>
      <c r="H65" s="3">
        <v>14736098</v>
      </c>
      <c r="I65" s="1">
        <v>98.25</v>
      </c>
      <c r="J65" s="1">
        <v>97.95</v>
      </c>
      <c r="L65" s="2" t="s">
        <v>13</v>
      </c>
      <c r="M65" s="3">
        <v>15519044</v>
      </c>
      <c r="N65" s="3">
        <v>15629288</v>
      </c>
      <c r="O65" s="3">
        <v>570598</v>
      </c>
      <c r="P65" s="3">
        <v>552795</v>
      </c>
      <c r="Q65" s="3">
        <v>16089642</v>
      </c>
      <c r="R65" s="3">
        <v>16182083</v>
      </c>
      <c r="S65" s="1">
        <v>96.45</v>
      </c>
      <c r="T65" s="1">
        <v>96.58</v>
      </c>
    </row>
    <row r="66" spans="2:20" x14ac:dyDescent="0.25">
      <c r="B66" s="2" t="s">
        <v>14</v>
      </c>
      <c r="C66" s="3">
        <v>13374073</v>
      </c>
      <c r="D66" s="3">
        <v>12877326</v>
      </c>
      <c r="E66" s="3">
        <v>224408</v>
      </c>
      <c r="F66" s="3">
        <v>176741</v>
      </c>
      <c r="G66" s="3">
        <v>13598481</v>
      </c>
      <c r="H66" s="3">
        <v>13054067</v>
      </c>
      <c r="I66" s="1">
        <v>98.35</v>
      </c>
      <c r="J66" s="1">
        <v>98.65</v>
      </c>
      <c r="L66" s="2" t="s">
        <v>14</v>
      </c>
      <c r="M66" s="3">
        <v>14450442</v>
      </c>
      <c r="N66" s="3">
        <v>14628212</v>
      </c>
      <c r="O66" s="3">
        <v>488428</v>
      </c>
      <c r="P66" s="3">
        <v>498954</v>
      </c>
      <c r="Q66" s="3">
        <v>14938870</v>
      </c>
      <c r="R66" s="3">
        <v>15127166</v>
      </c>
      <c r="S66" s="1">
        <v>96.73</v>
      </c>
      <c r="T66" s="1">
        <v>96.7</v>
      </c>
    </row>
    <row r="67" spans="2:20" x14ac:dyDescent="0.25">
      <c r="B67" s="2" t="s">
        <v>15</v>
      </c>
      <c r="C67" s="3">
        <v>11077423</v>
      </c>
      <c r="D67" s="3">
        <v>10803519</v>
      </c>
      <c r="E67" s="3">
        <v>232180</v>
      </c>
      <c r="F67" s="3">
        <v>182836</v>
      </c>
      <c r="G67" s="3">
        <v>11309603</v>
      </c>
      <c r="H67" s="3">
        <v>10986355</v>
      </c>
      <c r="I67" s="1">
        <v>97.95</v>
      </c>
      <c r="J67" s="1">
        <v>98.34</v>
      </c>
      <c r="L67" s="2" t="s">
        <v>15</v>
      </c>
      <c r="M67" s="3">
        <v>12586456</v>
      </c>
      <c r="N67" s="3">
        <v>12775660</v>
      </c>
      <c r="O67" s="3">
        <v>390218</v>
      </c>
      <c r="P67" s="3">
        <v>284918</v>
      </c>
      <c r="Q67" s="3">
        <v>12976674</v>
      </c>
      <c r="R67" s="3">
        <v>13060578</v>
      </c>
      <c r="S67" s="1">
        <v>96.99</v>
      </c>
      <c r="T67" s="1">
        <v>97.82</v>
      </c>
    </row>
    <row r="68" spans="2:20" x14ac:dyDescent="0.25">
      <c r="B68" s="2" t="s">
        <v>16</v>
      </c>
      <c r="C68" s="3">
        <v>8259948</v>
      </c>
      <c r="D68" s="3">
        <v>8348022</v>
      </c>
      <c r="E68" s="3">
        <v>133479</v>
      </c>
      <c r="F68" s="3">
        <v>131259</v>
      </c>
      <c r="G68" s="3">
        <v>8393427</v>
      </c>
      <c r="H68" s="3">
        <v>8479281</v>
      </c>
      <c r="I68" s="1">
        <v>98.41</v>
      </c>
      <c r="J68" s="1">
        <v>98.45</v>
      </c>
      <c r="L68" s="2" t="s">
        <v>16</v>
      </c>
      <c r="M68" s="3">
        <v>9772224</v>
      </c>
      <c r="N68" s="3">
        <v>9950218</v>
      </c>
      <c r="O68" s="3">
        <v>319643</v>
      </c>
      <c r="P68" s="3">
        <v>201166</v>
      </c>
      <c r="Q68" s="3">
        <v>10091867</v>
      </c>
      <c r="R68" s="3">
        <v>10151384</v>
      </c>
      <c r="S68" s="1">
        <v>96.83</v>
      </c>
      <c r="T68" s="1">
        <v>98.02</v>
      </c>
    </row>
    <row r="69" spans="2:20" x14ac:dyDescent="0.25">
      <c r="B69" s="2" t="s">
        <v>17</v>
      </c>
      <c r="C69" s="3">
        <v>10887526</v>
      </c>
      <c r="D69" s="3">
        <v>10797437</v>
      </c>
      <c r="E69" s="3">
        <v>281576</v>
      </c>
      <c r="F69" s="3">
        <v>165702</v>
      </c>
      <c r="G69" s="3">
        <v>11169102</v>
      </c>
      <c r="H69" s="3">
        <v>10963139</v>
      </c>
      <c r="I69" s="1">
        <v>97.48</v>
      </c>
      <c r="J69" s="1">
        <v>98.49</v>
      </c>
      <c r="L69" s="2" t="s">
        <v>17</v>
      </c>
      <c r="M69" s="3">
        <v>14909726</v>
      </c>
      <c r="N69" s="3">
        <v>14945466</v>
      </c>
      <c r="O69" s="3">
        <v>195596</v>
      </c>
      <c r="P69" s="3">
        <v>418965</v>
      </c>
      <c r="Q69" s="3">
        <v>15105322</v>
      </c>
      <c r="R69" s="3">
        <v>15364431</v>
      </c>
      <c r="S69" s="1">
        <v>98.71</v>
      </c>
      <c r="T69" s="1">
        <v>97.27</v>
      </c>
    </row>
    <row r="70" spans="2:20" x14ac:dyDescent="0.25">
      <c r="B70" s="7" t="s">
        <v>18</v>
      </c>
      <c r="C70" s="8">
        <v>120647697</v>
      </c>
      <c r="D70" s="8">
        <v>118411973</v>
      </c>
      <c r="E70" s="8">
        <v>7024172</v>
      </c>
      <c r="F70" s="8">
        <v>7031775</v>
      </c>
      <c r="G70" s="8">
        <v>127671869</v>
      </c>
      <c r="H70" s="8">
        <v>125443748</v>
      </c>
      <c r="I70" s="9">
        <v>94.5</v>
      </c>
      <c r="J70" s="9">
        <v>94.39</v>
      </c>
      <c r="L70" s="7" t="s">
        <v>18</v>
      </c>
      <c r="M70" s="8">
        <v>131064305</v>
      </c>
      <c r="N70" s="8">
        <v>131050523</v>
      </c>
      <c r="O70" s="8">
        <v>8746008</v>
      </c>
      <c r="P70" s="8">
        <v>9102052</v>
      </c>
      <c r="Q70" s="8">
        <v>139810313</v>
      </c>
      <c r="R70" s="8">
        <v>140152575</v>
      </c>
      <c r="S70" s="9">
        <v>93.74</v>
      </c>
      <c r="T70" s="9">
        <v>93.51</v>
      </c>
    </row>
    <row r="73" spans="2:20" x14ac:dyDescent="0.25">
      <c r="B73" s="26" t="s">
        <v>0</v>
      </c>
      <c r="C73" s="25" t="s">
        <v>1</v>
      </c>
      <c r="D73" s="25"/>
      <c r="E73" s="25"/>
      <c r="F73" s="25"/>
      <c r="G73" s="25"/>
      <c r="H73" s="25"/>
      <c r="I73" s="25"/>
      <c r="J73" s="25"/>
      <c r="L73" s="26" t="s">
        <v>0</v>
      </c>
      <c r="M73" s="25" t="s">
        <v>1</v>
      </c>
      <c r="N73" s="25"/>
      <c r="O73" s="25"/>
      <c r="P73" s="25"/>
      <c r="Q73" s="25"/>
      <c r="R73" s="25"/>
      <c r="S73" s="25"/>
      <c r="T73" s="25"/>
    </row>
    <row r="74" spans="2:20" x14ac:dyDescent="0.25">
      <c r="B74" s="26"/>
      <c r="C74" s="25" t="s">
        <v>2</v>
      </c>
      <c r="D74" s="25"/>
      <c r="E74" s="25" t="s">
        <v>3</v>
      </c>
      <c r="F74" s="25"/>
      <c r="G74" s="25" t="s">
        <v>4</v>
      </c>
      <c r="H74" s="25"/>
      <c r="I74" s="25" t="s">
        <v>5</v>
      </c>
      <c r="J74" s="25"/>
      <c r="L74" s="26"/>
      <c r="M74" s="25" t="s">
        <v>2</v>
      </c>
      <c r="N74" s="25"/>
      <c r="O74" s="25" t="s">
        <v>3</v>
      </c>
      <c r="P74" s="25"/>
      <c r="Q74" s="25" t="s">
        <v>4</v>
      </c>
      <c r="R74" s="25"/>
      <c r="S74" s="25" t="s">
        <v>5</v>
      </c>
      <c r="T74" s="25"/>
    </row>
    <row r="75" spans="2:20" x14ac:dyDescent="0.25">
      <c r="B75" s="26"/>
      <c r="C75" s="25">
        <v>2017</v>
      </c>
      <c r="D75" s="25"/>
      <c r="E75" s="25">
        <v>2017</v>
      </c>
      <c r="F75" s="25"/>
      <c r="G75" s="25">
        <v>2017</v>
      </c>
      <c r="H75" s="25"/>
      <c r="I75" s="25">
        <v>2017</v>
      </c>
      <c r="J75" s="25"/>
      <c r="L75" s="26"/>
      <c r="M75" s="25">
        <v>2022</v>
      </c>
      <c r="N75" s="25"/>
      <c r="O75" s="25">
        <v>2022</v>
      </c>
      <c r="P75" s="25"/>
      <c r="Q75" s="25">
        <v>2022</v>
      </c>
      <c r="R75" s="25"/>
      <c r="S75" s="25">
        <v>2022</v>
      </c>
      <c r="T75" s="25"/>
    </row>
    <row r="76" spans="2:20" x14ac:dyDescent="0.25">
      <c r="B76" s="26"/>
      <c r="C76" s="7" t="s">
        <v>6</v>
      </c>
      <c r="D76" s="7" t="s">
        <v>7</v>
      </c>
      <c r="E76" s="7" t="s">
        <v>6</v>
      </c>
      <c r="F76" s="7" t="s">
        <v>7</v>
      </c>
      <c r="G76" s="7" t="s">
        <v>6</v>
      </c>
      <c r="H76" s="7" t="s">
        <v>7</v>
      </c>
      <c r="I76" s="7" t="s">
        <v>6</v>
      </c>
      <c r="J76" s="7" t="s">
        <v>7</v>
      </c>
      <c r="L76" s="26"/>
      <c r="M76" s="7" t="s">
        <v>6</v>
      </c>
      <c r="N76" s="7" t="s">
        <v>7</v>
      </c>
      <c r="O76" s="7" t="s">
        <v>6</v>
      </c>
      <c r="P76" s="7" t="s">
        <v>7</v>
      </c>
      <c r="Q76" s="7" t="s">
        <v>6</v>
      </c>
      <c r="R76" s="7" t="s">
        <v>7</v>
      </c>
      <c r="S76" s="7" t="s">
        <v>6</v>
      </c>
      <c r="T76" s="7" t="s">
        <v>7</v>
      </c>
    </row>
    <row r="77" spans="2:20" x14ac:dyDescent="0.25">
      <c r="B77" s="2" t="s">
        <v>8</v>
      </c>
      <c r="C77" s="3">
        <v>5527816</v>
      </c>
      <c r="D77" s="3">
        <v>5142340</v>
      </c>
      <c r="E77" s="3">
        <v>1185867</v>
      </c>
      <c r="F77" s="3">
        <v>1954126</v>
      </c>
      <c r="G77" s="3">
        <v>6713683</v>
      </c>
      <c r="H77" s="3">
        <v>7096466</v>
      </c>
      <c r="I77" s="1">
        <v>82.34</v>
      </c>
      <c r="J77" s="1">
        <v>72.459999999999994</v>
      </c>
      <c r="L77" s="2" t="s">
        <v>8</v>
      </c>
      <c r="M77" s="3">
        <v>4851681</v>
      </c>
      <c r="N77" s="3">
        <v>4527504</v>
      </c>
      <c r="O77" s="3">
        <v>1133739</v>
      </c>
      <c r="P77" s="3">
        <v>1856292</v>
      </c>
      <c r="Q77" s="3">
        <v>5985420</v>
      </c>
      <c r="R77" s="3">
        <v>6383796</v>
      </c>
      <c r="S77" s="1">
        <v>81.06</v>
      </c>
      <c r="T77" s="1">
        <v>70.92</v>
      </c>
    </row>
    <row r="78" spans="2:20" x14ac:dyDescent="0.25">
      <c r="B78" s="2" t="s">
        <v>9</v>
      </c>
      <c r="C78" s="3">
        <v>12995121</v>
      </c>
      <c r="D78" s="3">
        <v>10997685</v>
      </c>
      <c r="E78" s="3">
        <v>2157591</v>
      </c>
      <c r="F78" s="3">
        <v>2192794</v>
      </c>
      <c r="G78" s="3">
        <v>15152712</v>
      </c>
      <c r="H78" s="3">
        <v>13190479</v>
      </c>
      <c r="I78" s="1">
        <v>85.76</v>
      </c>
      <c r="J78" s="1">
        <v>83.38</v>
      </c>
      <c r="L78" s="2" t="s">
        <v>9</v>
      </c>
      <c r="M78" s="3">
        <v>12805462</v>
      </c>
      <c r="N78" s="3">
        <v>12384895</v>
      </c>
      <c r="O78" s="3">
        <v>2504512</v>
      </c>
      <c r="P78" s="3">
        <v>2540121</v>
      </c>
      <c r="Q78" s="3">
        <v>15309974</v>
      </c>
      <c r="R78" s="3">
        <v>14925016</v>
      </c>
      <c r="S78" s="1">
        <v>83.64</v>
      </c>
      <c r="T78" s="1">
        <v>82.98</v>
      </c>
    </row>
    <row r="79" spans="2:20" x14ac:dyDescent="0.25">
      <c r="B79" s="2" t="s">
        <v>10</v>
      </c>
      <c r="C79" s="3">
        <v>14812064</v>
      </c>
      <c r="D79" s="3">
        <v>13005071</v>
      </c>
      <c r="E79" s="3">
        <v>1121551</v>
      </c>
      <c r="F79" s="3">
        <v>942386</v>
      </c>
      <c r="G79" s="3">
        <v>15933615</v>
      </c>
      <c r="H79" s="3">
        <v>13947457</v>
      </c>
      <c r="I79" s="1">
        <v>92.96</v>
      </c>
      <c r="J79" s="1">
        <v>93.24</v>
      </c>
      <c r="L79" s="2" t="s">
        <v>10</v>
      </c>
      <c r="M79" s="3">
        <v>15833416</v>
      </c>
      <c r="N79" s="3">
        <v>15199876</v>
      </c>
      <c r="O79" s="3">
        <v>1343508</v>
      </c>
      <c r="P79" s="3">
        <v>1166262</v>
      </c>
      <c r="Q79" s="3">
        <v>17176924</v>
      </c>
      <c r="R79" s="3">
        <v>16366138</v>
      </c>
      <c r="S79" s="1">
        <v>92.18</v>
      </c>
      <c r="T79" s="1">
        <v>92.87</v>
      </c>
    </row>
    <row r="80" spans="2:20" x14ac:dyDescent="0.25">
      <c r="B80" s="2" t="s">
        <v>11</v>
      </c>
      <c r="C80" s="3">
        <v>15230047</v>
      </c>
      <c r="D80" s="3">
        <v>15048964</v>
      </c>
      <c r="E80" s="3">
        <v>600742</v>
      </c>
      <c r="F80" s="3">
        <v>530219</v>
      </c>
      <c r="G80" s="3">
        <v>15830789</v>
      </c>
      <c r="H80" s="3">
        <v>15579183</v>
      </c>
      <c r="I80" s="1">
        <v>96.21</v>
      </c>
      <c r="J80" s="1">
        <v>96.6</v>
      </c>
      <c r="L80" s="2" t="s">
        <v>11</v>
      </c>
      <c r="M80" s="3">
        <v>16143984</v>
      </c>
      <c r="N80" s="3">
        <v>15848724</v>
      </c>
      <c r="O80" s="3">
        <v>754722</v>
      </c>
      <c r="P80" s="3">
        <v>608412</v>
      </c>
      <c r="Q80" s="3">
        <v>16898706</v>
      </c>
      <c r="R80" s="3">
        <v>16457136</v>
      </c>
      <c r="S80" s="1">
        <v>95.53</v>
      </c>
      <c r="T80" s="1">
        <v>96.3</v>
      </c>
    </row>
    <row r="81" spans="2:20" x14ac:dyDescent="0.25">
      <c r="B81" s="2" t="s">
        <v>12</v>
      </c>
      <c r="C81" s="3">
        <v>15577244</v>
      </c>
      <c r="D81" s="3">
        <v>17202398</v>
      </c>
      <c r="E81" s="3">
        <v>412185</v>
      </c>
      <c r="F81" s="3">
        <v>431185</v>
      </c>
      <c r="G81" s="3">
        <v>15989429</v>
      </c>
      <c r="H81" s="3">
        <v>17633583</v>
      </c>
      <c r="I81" s="1">
        <v>97.42</v>
      </c>
      <c r="J81" s="1">
        <v>97.55</v>
      </c>
      <c r="L81" s="2" t="s">
        <v>12</v>
      </c>
      <c r="M81" s="3">
        <v>16131327</v>
      </c>
      <c r="N81" s="3">
        <v>16148940</v>
      </c>
      <c r="O81" s="3">
        <v>649921</v>
      </c>
      <c r="P81" s="3">
        <v>439940</v>
      </c>
      <c r="Q81" s="3">
        <v>16781248</v>
      </c>
      <c r="R81" s="3">
        <v>16588880</v>
      </c>
      <c r="S81" s="1">
        <v>96.13</v>
      </c>
      <c r="T81" s="1">
        <v>97.35</v>
      </c>
    </row>
    <row r="82" spans="2:20" x14ac:dyDescent="0.25">
      <c r="B82" s="2" t="s">
        <v>13</v>
      </c>
      <c r="C82" s="3">
        <v>15065145</v>
      </c>
      <c r="D82" s="3">
        <v>14276271</v>
      </c>
      <c r="E82" s="3">
        <v>376225</v>
      </c>
      <c r="F82" s="3">
        <v>270261</v>
      </c>
      <c r="G82" s="3">
        <v>15441370</v>
      </c>
      <c r="H82" s="3">
        <v>14546532</v>
      </c>
      <c r="I82" s="1">
        <v>97.56</v>
      </c>
      <c r="J82" s="1">
        <v>98.14</v>
      </c>
      <c r="L82" s="2" t="s">
        <v>13</v>
      </c>
      <c r="M82" s="3">
        <v>15938083</v>
      </c>
      <c r="N82" s="3">
        <v>15900025</v>
      </c>
      <c r="O82" s="3">
        <v>594249</v>
      </c>
      <c r="P82" s="3">
        <v>395168</v>
      </c>
      <c r="Q82" s="3">
        <v>16532332</v>
      </c>
      <c r="R82" s="3">
        <v>16295193</v>
      </c>
      <c r="S82" s="1">
        <v>96.41</v>
      </c>
      <c r="T82" s="1">
        <v>97.57</v>
      </c>
    </row>
    <row r="83" spans="2:20" x14ac:dyDescent="0.25">
      <c r="B83" s="2" t="s">
        <v>14</v>
      </c>
      <c r="C83" s="3">
        <v>13480126</v>
      </c>
      <c r="D83" s="3">
        <v>13660154</v>
      </c>
      <c r="E83" s="3">
        <v>384380</v>
      </c>
      <c r="F83" s="3">
        <v>209213</v>
      </c>
      <c r="G83" s="3">
        <v>13864506</v>
      </c>
      <c r="H83" s="3">
        <v>13869367</v>
      </c>
      <c r="I83" s="1">
        <v>97.23</v>
      </c>
      <c r="J83" s="1">
        <v>98.49</v>
      </c>
      <c r="L83" s="2" t="s">
        <v>14</v>
      </c>
      <c r="M83" s="3">
        <v>14643441</v>
      </c>
      <c r="N83" s="3">
        <v>14939895</v>
      </c>
      <c r="O83" s="3">
        <v>604900</v>
      </c>
      <c r="P83" s="3">
        <v>355844</v>
      </c>
      <c r="Q83" s="3">
        <v>15248341</v>
      </c>
      <c r="R83" s="3">
        <v>15295739</v>
      </c>
      <c r="S83" s="1">
        <v>96.03</v>
      </c>
      <c r="T83" s="1">
        <v>97.67</v>
      </c>
    </row>
    <row r="84" spans="2:20" x14ac:dyDescent="0.25">
      <c r="B84" s="2" t="s">
        <v>15</v>
      </c>
      <c r="C84" s="3">
        <v>11334253</v>
      </c>
      <c r="D84" s="3">
        <v>11394107</v>
      </c>
      <c r="E84" s="3">
        <v>297844</v>
      </c>
      <c r="F84" s="3">
        <v>178588</v>
      </c>
      <c r="G84" s="3">
        <v>11632097</v>
      </c>
      <c r="H84" s="3">
        <v>11572695</v>
      </c>
      <c r="I84" s="1">
        <v>97.44</v>
      </c>
      <c r="J84" s="1">
        <v>98.46</v>
      </c>
      <c r="L84" s="2" t="s">
        <v>15</v>
      </c>
      <c r="M84" s="3">
        <v>12758032</v>
      </c>
      <c r="N84" s="3">
        <v>13313332</v>
      </c>
      <c r="O84" s="3">
        <v>495351</v>
      </c>
      <c r="P84" s="3">
        <v>324182</v>
      </c>
      <c r="Q84" s="3">
        <v>13253383</v>
      </c>
      <c r="R84" s="3">
        <v>13637514</v>
      </c>
      <c r="S84" s="1">
        <v>96.26</v>
      </c>
      <c r="T84" s="1">
        <v>97.62</v>
      </c>
    </row>
    <row r="85" spans="2:20" x14ac:dyDescent="0.25">
      <c r="B85" s="2" t="s">
        <v>16</v>
      </c>
      <c r="C85" s="3">
        <v>8498289</v>
      </c>
      <c r="D85" s="3">
        <v>8814593</v>
      </c>
      <c r="E85" s="3">
        <v>278554</v>
      </c>
      <c r="F85" s="3">
        <v>154821</v>
      </c>
      <c r="G85" s="3">
        <v>8776843</v>
      </c>
      <c r="H85" s="3">
        <v>8969414</v>
      </c>
      <c r="I85" s="1">
        <v>96.83</v>
      </c>
      <c r="J85" s="1">
        <v>98.27</v>
      </c>
      <c r="L85" s="2" t="s">
        <v>16</v>
      </c>
      <c r="M85" s="3">
        <v>10450523</v>
      </c>
      <c r="N85" s="3">
        <v>10458645</v>
      </c>
      <c r="O85" s="3">
        <v>122140</v>
      </c>
      <c r="P85" s="3">
        <v>254169</v>
      </c>
      <c r="Q85" s="3">
        <v>10572663</v>
      </c>
      <c r="R85" s="3">
        <v>10712814</v>
      </c>
      <c r="S85" s="1">
        <v>98.84</v>
      </c>
      <c r="T85" s="1">
        <v>97.63</v>
      </c>
    </row>
    <row r="86" spans="2:20" x14ac:dyDescent="0.25">
      <c r="B86" s="2" t="s">
        <v>17</v>
      </c>
      <c r="C86" s="3">
        <v>12018744</v>
      </c>
      <c r="D86" s="3">
        <v>11480840</v>
      </c>
      <c r="E86" s="3">
        <v>190323</v>
      </c>
      <c r="F86" s="3">
        <v>176730</v>
      </c>
      <c r="G86" s="3">
        <v>12209067</v>
      </c>
      <c r="H86" s="3">
        <v>11657570</v>
      </c>
      <c r="I86" s="1">
        <v>98.44</v>
      </c>
      <c r="J86" s="1">
        <v>98.48</v>
      </c>
      <c r="L86" s="2" t="s">
        <v>17</v>
      </c>
      <c r="M86" s="3">
        <v>16055946</v>
      </c>
      <c r="N86" s="3">
        <v>16574877</v>
      </c>
      <c r="O86" s="3">
        <v>199111</v>
      </c>
      <c r="P86" s="3">
        <v>485541</v>
      </c>
      <c r="Q86" s="3">
        <v>16255057</v>
      </c>
      <c r="R86" s="3">
        <v>17060418</v>
      </c>
      <c r="S86" s="1">
        <v>98.78</v>
      </c>
      <c r="T86" s="1">
        <v>97.15</v>
      </c>
    </row>
    <row r="87" spans="2:20" x14ac:dyDescent="0.25">
      <c r="B87" s="7" t="s">
        <v>18</v>
      </c>
      <c r="C87" s="8">
        <v>124538849</v>
      </c>
      <c r="D87" s="8">
        <v>121022423</v>
      </c>
      <c r="E87" s="8">
        <v>7005262</v>
      </c>
      <c r="F87" s="8">
        <v>7040323</v>
      </c>
      <c r="G87" s="8">
        <v>131544111</v>
      </c>
      <c r="H87" s="8">
        <v>128062746</v>
      </c>
      <c r="I87" s="9">
        <v>94.67</v>
      </c>
      <c r="J87" s="9">
        <v>94.5</v>
      </c>
      <c r="L87" s="7" t="s">
        <v>18</v>
      </c>
      <c r="M87" s="8">
        <v>135611895</v>
      </c>
      <c r="N87" s="8">
        <v>135296713</v>
      </c>
      <c r="O87" s="8">
        <v>8402153</v>
      </c>
      <c r="P87" s="8">
        <v>8425931</v>
      </c>
      <c r="Q87" s="8">
        <v>144014048</v>
      </c>
      <c r="R87" s="8">
        <v>143722644</v>
      </c>
      <c r="S87" s="9">
        <v>94.17</v>
      </c>
      <c r="T87" s="9">
        <v>94.14</v>
      </c>
    </row>
  </sheetData>
  <mergeCells count="100">
    <mergeCell ref="I6:J6"/>
    <mergeCell ref="C7:D7"/>
    <mergeCell ref="B39:B42"/>
    <mergeCell ref="C39:J39"/>
    <mergeCell ref="C40:D40"/>
    <mergeCell ref="E40:F40"/>
    <mergeCell ref="G40:H40"/>
    <mergeCell ref="I40:J40"/>
    <mergeCell ref="C41:D41"/>
    <mergeCell ref="E41:F41"/>
    <mergeCell ref="G41:H41"/>
    <mergeCell ref="I41:J41"/>
    <mergeCell ref="E24:F24"/>
    <mergeCell ref="G24:H24"/>
    <mergeCell ref="I24:J24"/>
    <mergeCell ref="E7:F7"/>
    <mergeCell ref="I75:J75"/>
    <mergeCell ref="I74:J74"/>
    <mergeCell ref="G58:H58"/>
    <mergeCell ref="I58:J58"/>
    <mergeCell ref="B5:B8"/>
    <mergeCell ref="B22:B25"/>
    <mergeCell ref="C22:J22"/>
    <mergeCell ref="C23:D23"/>
    <mergeCell ref="E23:F23"/>
    <mergeCell ref="G23:H23"/>
    <mergeCell ref="I23:J23"/>
    <mergeCell ref="C24:D24"/>
    <mergeCell ref="C5:J5"/>
    <mergeCell ref="C6:D6"/>
    <mergeCell ref="E6:F6"/>
    <mergeCell ref="G6:H6"/>
    <mergeCell ref="C58:D58"/>
    <mergeCell ref="E58:F58"/>
    <mergeCell ref="M58:N58"/>
    <mergeCell ref="O58:P58"/>
    <mergeCell ref="L56:L59"/>
    <mergeCell ref="M56:T56"/>
    <mergeCell ref="M57:N57"/>
    <mergeCell ref="O57:P57"/>
    <mergeCell ref="Q57:R57"/>
    <mergeCell ref="S57:T57"/>
    <mergeCell ref="Q58:R58"/>
    <mergeCell ref="S58:T58"/>
    <mergeCell ref="L73:L76"/>
    <mergeCell ref="M73:T73"/>
    <mergeCell ref="M74:N74"/>
    <mergeCell ref="O74:P74"/>
    <mergeCell ref="Q74:R74"/>
    <mergeCell ref="S74:T74"/>
    <mergeCell ref="M75:N75"/>
    <mergeCell ref="O75:P75"/>
    <mergeCell ref="Q75:R75"/>
    <mergeCell ref="S75:T75"/>
    <mergeCell ref="L22:L25"/>
    <mergeCell ref="M22:T22"/>
    <mergeCell ref="M23:N23"/>
    <mergeCell ref="O23:P23"/>
    <mergeCell ref="Q23:R23"/>
    <mergeCell ref="S23:T23"/>
    <mergeCell ref="M24:N24"/>
    <mergeCell ref="O24:P24"/>
    <mergeCell ref="Q24:R24"/>
    <mergeCell ref="S24:T24"/>
    <mergeCell ref="L5:L8"/>
    <mergeCell ref="M5:T5"/>
    <mergeCell ref="M6:N6"/>
    <mergeCell ref="O6:P6"/>
    <mergeCell ref="Q6:R6"/>
    <mergeCell ref="S6:T6"/>
    <mergeCell ref="M7:N7"/>
    <mergeCell ref="O7:P7"/>
    <mergeCell ref="Q7:R7"/>
    <mergeCell ref="S7:T7"/>
    <mergeCell ref="M40:N40"/>
    <mergeCell ref="O40:P40"/>
    <mergeCell ref="Q40:R40"/>
    <mergeCell ref="S40:T40"/>
    <mergeCell ref="L39:L42"/>
    <mergeCell ref="M39:T39"/>
    <mergeCell ref="M41:N41"/>
    <mergeCell ref="O41:P41"/>
    <mergeCell ref="Q41:R41"/>
    <mergeCell ref="S41:T41"/>
    <mergeCell ref="G7:H7"/>
    <mergeCell ref="I7:J7"/>
    <mergeCell ref="B73:B76"/>
    <mergeCell ref="C73:J73"/>
    <mergeCell ref="C74:D74"/>
    <mergeCell ref="C75:D75"/>
    <mergeCell ref="G75:H75"/>
    <mergeCell ref="G74:H74"/>
    <mergeCell ref="E75:F75"/>
    <mergeCell ref="E74:F74"/>
    <mergeCell ref="B56:B59"/>
    <mergeCell ref="C56:J56"/>
    <mergeCell ref="C57:D57"/>
    <mergeCell ref="E57:F57"/>
    <mergeCell ref="G57:H57"/>
    <mergeCell ref="I57:J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51838-7D48-4952-99C1-A8E792D250EA}">
  <dimension ref="A1:V36"/>
  <sheetViews>
    <sheetView zoomScale="85" zoomScaleNormal="85" workbookViewId="0">
      <selection activeCell="M12" sqref="M12"/>
    </sheetView>
  </sheetViews>
  <sheetFormatPr defaultRowHeight="15.75" x14ac:dyDescent="0.25"/>
  <cols>
    <col min="3" max="3" width="11.125" customWidth="1"/>
    <col min="4" max="4" width="11.625" customWidth="1"/>
    <col min="5" max="5" width="12" customWidth="1"/>
    <col min="6" max="6" width="12.875" customWidth="1"/>
    <col min="7" max="7" width="13.5" customWidth="1"/>
    <col min="8" max="8" width="11.625" customWidth="1"/>
    <col min="9" max="9" width="9.75" customWidth="1"/>
    <col min="10" max="10" width="10" customWidth="1"/>
    <col min="11" max="11" width="12" customWidth="1"/>
    <col min="12" max="12" width="11.25" customWidth="1"/>
    <col min="13" max="13" width="12.375" customWidth="1"/>
    <col min="14" max="14" width="11.75" customWidth="1"/>
    <col min="15" max="15" width="10.75" customWidth="1"/>
    <col min="16" max="16" width="11.625" customWidth="1"/>
    <col min="17" max="17" width="11" customWidth="1"/>
    <col min="18" max="18" width="10.25" customWidth="1"/>
    <col min="19" max="19" width="11.625" customWidth="1"/>
    <col min="20" max="20" width="11.375" customWidth="1"/>
    <col min="21" max="21" width="10.375" customWidth="1"/>
    <col min="22" max="22" width="10.5" customWidth="1"/>
    <col min="23" max="23" width="10.125" customWidth="1"/>
    <col min="24" max="24" width="10.75" customWidth="1"/>
    <col min="25" max="25" width="9.75" customWidth="1"/>
    <col min="26" max="27" width="10.75" customWidth="1"/>
    <col min="28" max="28" width="10.125" customWidth="1"/>
    <col min="29" max="29" width="10.75" customWidth="1"/>
    <col min="30" max="30" width="10" customWidth="1"/>
    <col min="31" max="31" width="11" customWidth="1"/>
    <col min="32" max="32" width="10.75" customWidth="1"/>
  </cols>
  <sheetData>
    <row r="1" spans="1:17" x14ac:dyDescent="0.25">
      <c r="A1" s="4" t="s">
        <v>20</v>
      </c>
    </row>
    <row r="3" spans="1:17" ht="22.9" customHeight="1" x14ac:dyDescent="0.25">
      <c r="B3" s="25" t="s">
        <v>26</v>
      </c>
      <c r="C3" s="25"/>
      <c r="D3" s="25"/>
      <c r="E3" s="25"/>
      <c r="F3" s="25"/>
      <c r="G3" s="25"/>
      <c r="H3" s="25"/>
      <c r="I3" s="25"/>
    </row>
    <row r="4" spans="1:17" x14ac:dyDescent="0.25">
      <c r="B4" s="25" t="s">
        <v>27</v>
      </c>
      <c r="C4" s="25" t="s">
        <v>28</v>
      </c>
      <c r="D4" s="25" t="s">
        <v>0</v>
      </c>
      <c r="E4" s="25"/>
      <c r="F4" s="25"/>
      <c r="G4" s="25"/>
      <c r="H4" s="25"/>
      <c r="I4" s="25" t="s">
        <v>18</v>
      </c>
    </row>
    <row r="5" spans="1:17" ht="15.6" customHeight="1" x14ac:dyDescent="0.25">
      <c r="B5" s="25"/>
      <c r="C5" s="25"/>
      <c r="D5" s="7" t="s">
        <v>21</v>
      </c>
      <c r="E5" s="7" t="s">
        <v>22</v>
      </c>
      <c r="F5" s="7" t="s">
        <v>23</v>
      </c>
      <c r="G5" s="7" t="s">
        <v>24</v>
      </c>
      <c r="H5" s="7" t="s">
        <v>25</v>
      </c>
      <c r="I5" s="25"/>
    </row>
    <row r="6" spans="1:17" x14ac:dyDescent="0.25">
      <c r="B6" s="25">
        <v>2013</v>
      </c>
      <c r="C6" s="6" t="s">
        <v>6</v>
      </c>
      <c r="D6" s="3">
        <v>3808669</v>
      </c>
      <c r="E6" s="3">
        <v>1933144</v>
      </c>
      <c r="F6" s="3">
        <v>824941</v>
      </c>
      <c r="G6" s="3">
        <v>507810</v>
      </c>
      <c r="H6" s="3">
        <v>166333</v>
      </c>
      <c r="I6" s="8">
        <f>SUM(D6:H6)</f>
        <v>7240897</v>
      </c>
    </row>
    <row r="7" spans="1:17" x14ac:dyDescent="0.25">
      <c r="B7" s="25"/>
      <c r="C7" s="6" t="s">
        <v>7</v>
      </c>
      <c r="D7" s="3">
        <v>4511842</v>
      </c>
      <c r="E7" s="3">
        <v>1664942</v>
      </c>
      <c r="F7" s="3">
        <v>654174</v>
      </c>
      <c r="G7" s="3">
        <v>434655</v>
      </c>
      <c r="H7" s="3">
        <v>145318</v>
      </c>
      <c r="I7" s="8">
        <f t="shared" ref="I7:I25" si="0">SUM(D7:H7)</f>
        <v>7410931</v>
      </c>
    </row>
    <row r="8" spans="1:17" x14ac:dyDescent="0.25">
      <c r="B8" s="25">
        <v>2014</v>
      </c>
      <c r="C8" s="6" t="s">
        <v>6</v>
      </c>
      <c r="D8" s="3">
        <v>3699629</v>
      </c>
      <c r="E8" s="3">
        <v>1687606</v>
      </c>
      <c r="F8" s="3">
        <v>829068</v>
      </c>
      <c r="G8" s="3">
        <v>673806</v>
      </c>
      <c r="H8" s="3">
        <v>256960</v>
      </c>
      <c r="I8" s="8">
        <f t="shared" si="0"/>
        <v>7147069</v>
      </c>
    </row>
    <row r="9" spans="1:17" x14ac:dyDescent="0.25">
      <c r="B9" s="25"/>
      <c r="C9" s="6" t="s">
        <v>7</v>
      </c>
      <c r="D9" s="3">
        <v>4468132</v>
      </c>
      <c r="E9" s="3">
        <v>1630348</v>
      </c>
      <c r="F9" s="3">
        <v>586822</v>
      </c>
      <c r="G9" s="3">
        <v>395415</v>
      </c>
      <c r="H9" s="3">
        <v>164188</v>
      </c>
      <c r="I9" s="8">
        <f t="shared" si="0"/>
        <v>7244905</v>
      </c>
    </row>
    <row r="10" spans="1:17" x14ac:dyDescent="0.25">
      <c r="B10" s="25">
        <v>2015</v>
      </c>
      <c r="C10" s="6" t="s">
        <v>6</v>
      </c>
      <c r="D10" s="3">
        <v>3960883</v>
      </c>
      <c r="E10" s="3">
        <v>2027850</v>
      </c>
      <c r="F10" s="3">
        <v>664888</v>
      </c>
      <c r="G10" s="3">
        <v>559709</v>
      </c>
      <c r="H10" s="3">
        <v>241437</v>
      </c>
      <c r="I10" s="8">
        <f t="shared" si="0"/>
        <v>7454767</v>
      </c>
    </row>
    <row r="11" spans="1:17" x14ac:dyDescent="0.25">
      <c r="B11" s="25"/>
      <c r="C11" s="6" t="s">
        <v>7</v>
      </c>
      <c r="D11" s="3">
        <v>4595952</v>
      </c>
      <c r="E11" s="3">
        <v>1821224</v>
      </c>
      <c r="F11" s="3">
        <v>588165</v>
      </c>
      <c r="G11" s="3">
        <v>349507</v>
      </c>
      <c r="H11" s="3">
        <v>205974</v>
      </c>
      <c r="I11" s="8">
        <f t="shared" si="0"/>
        <v>7560822</v>
      </c>
    </row>
    <row r="12" spans="1:17" x14ac:dyDescent="0.25">
      <c r="B12" s="25">
        <v>2016</v>
      </c>
      <c r="C12" s="6" t="s">
        <v>6</v>
      </c>
      <c r="D12" s="3">
        <v>3731099</v>
      </c>
      <c r="E12" s="3">
        <v>1758503</v>
      </c>
      <c r="F12" s="3">
        <v>662927</v>
      </c>
      <c r="G12" s="3">
        <v>456588</v>
      </c>
      <c r="H12" s="3">
        <v>415055</v>
      </c>
      <c r="I12" s="8">
        <f t="shared" si="0"/>
        <v>7024172</v>
      </c>
      <c r="L12" s="10"/>
    </row>
    <row r="13" spans="1:17" x14ac:dyDescent="0.25">
      <c r="B13" s="25"/>
      <c r="C13" s="6" t="s">
        <v>7</v>
      </c>
      <c r="D13" s="3">
        <v>4074911</v>
      </c>
      <c r="E13" s="3">
        <v>1658601</v>
      </c>
      <c r="F13" s="3">
        <v>641725</v>
      </c>
      <c r="G13" s="3">
        <v>359577</v>
      </c>
      <c r="H13" s="3">
        <v>296961</v>
      </c>
      <c r="I13" s="8">
        <f t="shared" si="0"/>
        <v>7031775</v>
      </c>
      <c r="L13" s="10"/>
    </row>
    <row r="14" spans="1:17" x14ac:dyDescent="0.25">
      <c r="B14" s="25">
        <v>2017</v>
      </c>
      <c r="C14" s="6" t="s">
        <v>6</v>
      </c>
      <c r="D14" s="3">
        <v>3343458</v>
      </c>
      <c r="E14" s="3">
        <v>1722293</v>
      </c>
      <c r="F14" s="3">
        <v>788410</v>
      </c>
      <c r="G14" s="3">
        <v>682224</v>
      </c>
      <c r="H14" s="3">
        <v>468877</v>
      </c>
      <c r="I14" s="8">
        <f t="shared" si="0"/>
        <v>7005262</v>
      </c>
      <c r="L14" s="10"/>
      <c r="M14" s="10"/>
      <c r="N14" s="5"/>
      <c r="O14" s="5"/>
      <c r="P14" s="5"/>
      <c r="Q14" s="5"/>
    </row>
    <row r="15" spans="1:17" ht="15.6" customHeight="1" x14ac:dyDescent="0.25">
      <c r="B15" s="25"/>
      <c r="C15" s="6" t="s">
        <v>7</v>
      </c>
      <c r="D15" s="3">
        <v>4146920</v>
      </c>
      <c r="E15" s="3">
        <v>1472605</v>
      </c>
      <c r="F15" s="3">
        <v>701446</v>
      </c>
      <c r="G15" s="3">
        <v>387801</v>
      </c>
      <c r="H15" s="3">
        <v>331551</v>
      </c>
      <c r="I15" s="8">
        <f t="shared" si="0"/>
        <v>7040323</v>
      </c>
      <c r="L15" s="10"/>
      <c r="M15" s="10"/>
      <c r="N15" s="5"/>
      <c r="O15" s="5"/>
      <c r="P15" s="5"/>
      <c r="Q15" s="5"/>
    </row>
    <row r="16" spans="1:17" ht="15.6" customHeight="1" x14ac:dyDescent="0.25">
      <c r="B16" s="25">
        <v>2018</v>
      </c>
      <c r="C16" s="6" t="s">
        <v>6</v>
      </c>
      <c r="D16" s="3">
        <v>3624211</v>
      </c>
      <c r="E16" s="3">
        <v>1895888</v>
      </c>
      <c r="F16" s="3">
        <v>717236</v>
      </c>
      <c r="G16" s="3">
        <v>463563</v>
      </c>
      <c r="H16" s="3">
        <v>262559</v>
      </c>
      <c r="I16" s="8">
        <f t="shared" si="0"/>
        <v>6963457</v>
      </c>
      <c r="L16" s="10"/>
      <c r="M16" s="10"/>
      <c r="N16" s="5"/>
      <c r="O16" s="5"/>
      <c r="P16" s="5"/>
      <c r="Q16" s="5"/>
    </row>
    <row r="17" spans="2:22" x14ac:dyDescent="0.25">
      <c r="B17" s="25"/>
      <c r="C17" s="6" t="s">
        <v>7</v>
      </c>
      <c r="D17" s="3">
        <v>4121384</v>
      </c>
      <c r="E17" s="3">
        <v>1689370</v>
      </c>
      <c r="F17" s="3">
        <v>678551</v>
      </c>
      <c r="G17" s="3">
        <v>389442</v>
      </c>
      <c r="H17" s="3">
        <v>194638</v>
      </c>
      <c r="I17" s="8">
        <f t="shared" si="0"/>
        <v>7073385</v>
      </c>
      <c r="L17" s="5"/>
      <c r="M17" s="5"/>
      <c r="N17" s="5"/>
      <c r="O17" s="5"/>
      <c r="P17" s="5"/>
      <c r="Q17" s="5"/>
    </row>
    <row r="18" spans="2:22" x14ac:dyDescent="0.25">
      <c r="B18" s="25">
        <v>2019</v>
      </c>
      <c r="C18" s="6" t="s">
        <v>6</v>
      </c>
      <c r="D18" s="3">
        <v>3323675</v>
      </c>
      <c r="E18" s="3">
        <v>1875795</v>
      </c>
      <c r="F18" s="3">
        <v>762014</v>
      </c>
      <c r="G18" s="3">
        <v>530519</v>
      </c>
      <c r="H18" s="3">
        <v>406793</v>
      </c>
      <c r="I18" s="8">
        <f t="shared" si="0"/>
        <v>6898796</v>
      </c>
      <c r="K18" s="5"/>
      <c r="L18" s="5"/>
      <c r="M18" s="5"/>
      <c r="N18" s="5"/>
    </row>
    <row r="19" spans="2:22" x14ac:dyDescent="0.25">
      <c r="B19" s="25"/>
      <c r="C19" s="6" t="s">
        <v>7</v>
      </c>
      <c r="D19" s="3">
        <v>3980093</v>
      </c>
      <c r="E19" s="3">
        <v>1754262</v>
      </c>
      <c r="F19" s="3">
        <v>686559</v>
      </c>
      <c r="G19" s="3">
        <v>466207</v>
      </c>
      <c r="H19" s="3">
        <v>217303</v>
      </c>
      <c r="I19" s="8">
        <f t="shared" si="0"/>
        <v>7104424</v>
      </c>
      <c r="K19" s="5"/>
      <c r="L19" s="5"/>
      <c r="M19" s="5"/>
      <c r="N19" s="5"/>
    </row>
    <row r="20" spans="2:22" x14ac:dyDescent="0.25">
      <c r="B20" s="25">
        <v>2020</v>
      </c>
      <c r="C20" s="6" t="s">
        <v>6</v>
      </c>
      <c r="D20" s="3">
        <v>3499088</v>
      </c>
      <c r="E20" s="3">
        <v>1716979</v>
      </c>
      <c r="F20" s="3">
        <v>760116</v>
      </c>
      <c r="G20" s="3">
        <v>547439</v>
      </c>
      <c r="H20" s="3">
        <v>401864</v>
      </c>
      <c r="I20" s="8">
        <f t="shared" si="0"/>
        <v>6925486</v>
      </c>
      <c r="K20" s="5"/>
      <c r="L20" s="5"/>
      <c r="M20" s="5"/>
      <c r="N20" s="5"/>
    </row>
    <row r="21" spans="2:22" x14ac:dyDescent="0.25">
      <c r="B21" s="25"/>
      <c r="C21" s="6" t="s">
        <v>7</v>
      </c>
      <c r="D21" s="3">
        <v>4380484</v>
      </c>
      <c r="E21" s="3">
        <v>2509791</v>
      </c>
      <c r="F21" s="3">
        <v>1321492</v>
      </c>
      <c r="G21" s="3">
        <v>981339</v>
      </c>
      <c r="H21" s="3">
        <v>574648</v>
      </c>
      <c r="I21" s="8">
        <f t="shared" si="0"/>
        <v>9767754</v>
      </c>
      <c r="K21" s="5"/>
      <c r="L21" s="5"/>
      <c r="M21" s="5"/>
      <c r="N21" s="5"/>
    </row>
    <row r="22" spans="2:22" x14ac:dyDescent="0.25">
      <c r="B22" s="25">
        <v>2021</v>
      </c>
      <c r="C22" s="6" t="s">
        <v>6</v>
      </c>
      <c r="D22" s="3">
        <v>3821739</v>
      </c>
      <c r="E22" s="3">
        <v>2341300</v>
      </c>
      <c r="F22" s="3">
        <v>1189084</v>
      </c>
      <c r="G22" s="3">
        <v>878646</v>
      </c>
      <c r="H22" s="3">
        <v>515239</v>
      </c>
      <c r="I22" s="8">
        <f t="shared" si="0"/>
        <v>8746008</v>
      </c>
      <c r="K22" s="5"/>
      <c r="L22" s="5"/>
      <c r="M22" s="5"/>
      <c r="N22" s="5"/>
    </row>
    <row r="23" spans="2:22" x14ac:dyDescent="0.25">
      <c r="B23" s="25"/>
      <c r="C23" s="6" t="s">
        <v>7</v>
      </c>
      <c r="D23" s="3">
        <v>4067139</v>
      </c>
      <c r="E23" s="3">
        <v>2410228</v>
      </c>
      <c r="F23" s="3">
        <v>1220682</v>
      </c>
      <c r="G23" s="3">
        <v>783872</v>
      </c>
      <c r="H23" s="3">
        <v>620131</v>
      </c>
      <c r="I23" s="8">
        <f t="shared" si="0"/>
        <v>9102052</v>
      </c>
      <c r="K23" s="5"/>
      <c r="L23" s="5"/>
      <c r="M23" s="5"/>
      <c r="N23" s="5"/>
    </row>
    <row r="24" spans="2:22" x14ac:dyDescent="0.25">
      <c r="B24" s="25">
        <v>2022</v>
      </c>
      <c r="C24" s="6" t="s">
        <v>6</v>
      </c>
      <c r="D24" s="3">
        <v>3638251</v>
      </c>
      <c r="E24" s="3">
        <v>2098230</v>
      </c>
      <c r="F24" s="3">
        <v>1244170</v>
      </c>
      <c r="G24" s="3">
        <v>1100251</v>
      </c>
      <c r="H24" s="3">
        <v>321251</v>
      </c>
      <c r="I24" s="8">
        <f t="shared" si="0"/>
        <v>8402153</v>
      </c>
      <c r="K24" s="5"/>
      <c r="L24" s="5"/>
    </row>
    <row r="25" spans="2:22" x14ac:dyDescent="0.25">
      <c r="B25" s="25"/>
      <c r="C25" s="6" t="s">
        <v>7</v>
      </c>
      <c r="D25" s="3">
        <v>4396413</v>
      </c>
      <c r="E25" s="3">
        <v>1774674</v>
      </c>
      <c r="F25" s="3">
        <v>835108</v>
      </c>
      <c r="G25" s="3">
        <v>680026</v>
      </c>
      <c r="H25" s="3">
        <v>739710</v>
      </c>
      <c r="I25" s="8">
        <f t="shared" si="0"/>
        <v>8425931</v>
      </c>
      <c r="K25" s="5"/>
      <c r="L25" s="5"/>
    </row>
    <row r="26" spans="2:22" x14ac:dyDescent="0.25">
      <c r="K26" s="5"/>
      <c r="L26" s="5"/>
    </row>
    <row r="27" spans="2:22" x14ac:dyDescent="0.25">
      <c r="K27" s="5"/>
      <c r="L27" s="5"/>
    </row>
    <row r="28" spans="2:22" x14ac:dyDescent="0.25">
      <c r="K28" s="5"/>
      <c r="L28" s="5"/>
    </row>
    <row r="29" spans="2:22" x14ac:dyDescent="0.25">
      <c r="B29" s="29" t="s">
        <v>0</v>
      </c>
      <c r="C29" s="27">
        <v>2013</v>
      </c>
      <c r="D29" s="28"/>
      <c r="E29" s="27">
        <v>2014</v>
      </c>
      <c r="F29" s="28"/>
      <c r="G29" s="27">
        <v>2015</v>
      </c>
      <c r="H29" s="28"/>
      <c r="I29" s="27">
        <v>2016</v>
      </c>
      <c r="J29" s="28"/>
      <c r="K29" s="27">
        <v>2017</v>
      </c>
      <c r="L29" s="28"/>
      <c r="M29" s="27">
        <v>2018</v>
      </c>
      <c r="N29" s="28"/>
      <c r="O29" s="27">
        <v>2019</v>
      </c>
      <c r="P29" s="28"/>
      <c r="Q29" s="27">
        <v>2020</v>
      </c>
      <c r="R29" s="28"/>
      <c r="S29" s="27">
        <v>2021</v>
      </c>
      <c r="T29" s="28"/>
      <c r="U29" s="27">
        <v>2022</v>
      </c>
      <c r="V29" s="28"/>
    </row>
    <row r="30" spans="2:22" x14ac:dyDescent="0.25">
      <c r="B30" s="30"/>
      <c r="C30" s="7" t="s">
        <v>6</v>
      </c>
      <c r="D30" s="7" t="s">
        <v>7</v>
      </c>
      <c r="E30" s="7" t="s">
        <v>6</v>
      </c>
      <c r="F30" s="7" t="s">
        <v>7</v>
      </c>
      <c r="G30" s="7" t="s">
        <v>6</v>
      </c>
      <c r="H30" s="7" t="s">
        <v>7</v>
      </c>
      <c r="I30" s="7" t="s">
        <v>6</v>
      </c>
      <c r="J30" s="7" t="s">
        <v>7</v>
      </c>
      <c r="K30" s="7" t="s">
        <v>6</v>
      </c>
      <c r="L30" s="7" t="s">
        <v>7</v>
      </c>
      <c r="M30" s="7" t="s">
        <v>6</v>
      </c>
      <c r="N30" s="7" t="s">
        <v>7</v>
      </c>
      <c r="O30" s="7" t="s">
        <v>6</v>
      </c>
      <c r="P30" s="7" t="s">
        <v>7</v>
      </c>
      <c r="Q30" s="7" t="s">
        <v>6</v>
      </c>
      <c r="R30" s="7" t="s">
        <v>7</v>
      </c>
      <c r="S30" s="7" t="s">
        <v>6</v>
      </c>
      <c r="T30" s="7" t="s">
        <v>7</v>
      </c>
      <c r="U30" s="7" t="s">
        <v>6</v>
      </c>
      <c r="V30" s="7" t="s">
        <v>7</v>
      </c>
    </row>
    <row r="31" spans="2:22" x14ac:dyDescent="0.25">
      <c r="B31" s="2" t="s">
        <v>21</v>
      </c>
      <c r="C31" s="3">
        <v>3808669</v>
      </c>
      <c r="D31" s="3">
        <v>4511842</v>
      </c>
      <c r="E31" s="3">
        <v>3699629</v>
      </c>
      <c r="F31" s="3">
        <v>4468132</v>
      </c>
      <c r="G31" s="3">
        <v>3960883</v>
      </c>
      <c r="H31" s="3">
        <v>4595952</v>
      </c>
      <c r="I31" s="3">
        <v>3731099</v>
      </c>
      <c r="J31" s="3">
        <v>4074911</v>
      </c>
      <c r="K31" s="3">
        <v>3343458</v>
      </c>
      <c r="L31" s="3">
        <v>4146920</v>
      </c>
      <c r="M31" s="3">
        <v>3624211</v>
      </c>
      <c r="N31" s="3">
        <v>4121384</v>
      </c>
      <c r="O31" s="3">
        <v>3323675</v>
      </c>
      <c r="P31" s="3">
        <v>3980093</v>
      </c>
      <c r="Q31" s="3">
        <v>3499088</v>
      </c>
      <c r="R31" s="3">
        <v>4380484</v>
      </c>
      <c r="S31" s="3">
        <v>3821739</v>
      </c>
      <c r="T31" s="3">
        <v>4067139</v>
      </c>
      <c r="U31" s="3">
        <v>3638251</v>
      </c>
      <c r="V31" s="3">
        <v>4396413</v>
      </c>
    </row>
    <row r="32" spans="2:22" x14ac:dyDescent="0.25">
      <c r="B32" s="2" t="s">
        <v>22</v>
      </c>
      <c r="C32" s="3">
        <v>1933144</v>
      </c>
      <c r="D32" s="3">
        <v>1664942</v>
      </c>
      <c r="E32" s="3">
        <v>1687606</v>
      </c>
      <c r="F32" s="3">
        <v>1630348</v>
      </c>
      <c r="G32" s="3">
        <v>2027850</v>
      </c>
      <c r="H32" s="3">
        <v>1821224</v>
      </c>
      <c r="I32" s="3">
        <v>1758503</v>
      </c>
      <c r="J32" s="3">
        <v>1658601</v>
      </c>
      <c r="K32" s="3">
        <v>1722293</v>
      </c>
      <c r="L32" s="3">
        <v>1472605</v>
      </c>
      <c r="M32" s="3">
        <v>1895888</v>
      </c>
      <c r="N32" s="3">
        <v>1689370</v>
      </c>
      <c r="O32" s="3">
        <v>1875795</v>
      </c>
      <c r="P32" s="3">
        <v>1754262</v>
      </c>
      <c r="Q32" s="3">
        <v>1716979</v>
      </c>
      <c r="R32" s="3">
        <v>2509791</v>
      </c>
      <c r="S32" s="3">
        <v>2341300</v>
      </c>
      <c r="T32" s="3">
        <v>2410228</v>
      </c>
      <c r="U32" s="3">
        <v>2098230</v>
      </c>
      <c r="V32" s="3">
        <v>1774674</v>
      </c>
    </row>
    <row r="33" spans="2:22" x14ac:dyDescent="0.25">
      <c r="B33" s="2" t="s">
        <v>23</v>
      </c>
      <c r="C33" s="3">
        <v>824941</v>
      </c>
      <c r="D33" s="3">
        <v>654174</v>
      </c>
      <c r="E33" s="3">
        <v>829068</v>
      </c>
      <c r="F33" s="3">
        <v>586822</v>
      </c>
      <c r="G33" s="3">
        <v>664888</v>
      </c>
      <c r="H33" s="3">
        <v>588165</v>
      </c>
      <c r="I33" s="3">
        <v>662927</v>
      </c>
      <c r="J33" s="3">
        <v>641725</v>
      </c>
      <c r="K33" s="3">
        <v>788410</v>
      </c>
      <c r="L33" s="3">
        <v>701446</v>
      </c>
      <c r="M33" s="3">
        <v>717236</v>
      </c>
      <c r="N33" s="3">
        <v>678551</v>
      </c>
      <c r="O33" s="3">
        <v>762014</v>
      </c>
      <c r="P33" s="3">
        <v>686559</v>
      </c>
      <c r="Q33" s="3">
        <v>760116</v>
      </c>
      <c r="R33" s="3">
        <v>1321492</v>
      </c>
      <c r="S33" s="3">
        <v>1189084</v>
      </c>
      <c r="T33" s="3">
        <v>1220682</v>
      </c>
      <c r="U33" s="3">
        <v>1244170</v>
      </c>
      <c r="V33" s="3">
        <v>835108</v>
      </c>
    </row>
    <row r="34" spans="2:22" x14ac:dyDescent="0.25">
      <c r="B34" s="2" t="s">
        <v>24</v>
      </c>
      <c r="C34" s="3">
        <v>507810</v>
      </c>
      <c r="D34" s="3">
        <v>434655</v>
      </c>
      <c r="E34" s="3">
        <v>673806</v>
      </c>
      <c r="F34" s="3">
        <v>395415</v>
      </c>
      <c r="G34" s="3">
        <v>559709</v>
      </c>
      <c r="H34" s="3">
        <v>349507</v>
      </c>
      <c r="I34" s="3">
        <v>456588</v>
      </c>
      <c r="J34" s="3">
        <v>359577</v>
      </c>
      <c r="K34" s="3">
        <v>682224</v>
      </c>
      <c r="L34" s="3">
        <v>387801</v>
      </c>
      <c r="M34" s="3">
        <v>463563</v>
      </c>
      <c r="N34" s="3">
        <v>389442</v>
      </c>
      <c r="O34" s="3">
        <v>530519</v>
      </c>
      <c r="P34" s="3">
        <v>466207</v>
      </c>
      <c r="Q34" s="3">
        <v>547439</v>
      </c>
      <c r="R34" s="3">
        <v>981339</v>
      </c>
      <c r="S34" s="3">
        <v>878646</v>
      </c>
      <c r="T34" s="3">
        <v>783872</v>
      </c>
      <c r="U34" s="3">
        <v>1100251</v>
      </c>
      <c r="V34" s="3">
        <v>680026</v>
      </c>
    </row>
    <row r="35" spans="2:22" x14ac:dyDescent="0.25">
      <c r="B35" s="2" t="s">
        <v>25</v>
      </c>
      <c r="C35" s="3">
        <v>166333</v>
      </c>
      <c r="D35" s="3">
        <v>145318</v>
      </c>
      <c r="E35" s="3">
        <v>256960</v>
      </c>
      <c r="F35" s="3">
        <v>164188</v>
      </c>
      <c r="G35" s="3">
        <v>241437</v>
      </c>
      <c r="H35" s="3">
        <v>205974</v>
      </c>
      <c r="I35" s="3">
        <v>415055</v>
      </c>
      <c r="J35" s="3">
        <v>296961</v>
      </c>
      <c r="K35" s="3">
        <v>468877</v>
      </c>
      <c r="L35" s="3">
        <v>331551</v>
      </c>
      <c r="M35" s="3">
        <v>262559</v>
      </c>
      <c r="N35" s="3">
        <v>194638</v>
      </c>
      <c r="O35" s="3">
        <v>406793</v>
      </c>
      <c r="P35" s="3">
        <v>217303</v>
      </c>
      <c r="Q35" s="3">
        <v>401864</v>
      </c>
      <c r="R35" s="3">
        <v>574648</v>
      </c>
      <c r="S35" s="3">
        <v>515239</v>
      </c>
      <c r="T35" s="3">
        <v>620131</v>
      </c>
      <c r="U35" s="3">
        <v>321251</v>
      </c>
      <c r="V35" s="3">
        <v>739710</v>
      </c>
    </row>
    <row r="36" spans="2:22" x14ac:dyDescent="0.25">
      <c r="B36" s="7" t="s">
        <v>18</v>
      </c>
      <c r="C36" s="8">
        <f>SUM(C31:C35)</f>
        <v>7240897</v>
      </c>
      <c r="D36" s="8">
        <f t="shared" ref="D36:J36" si="1">SUM(D31:D35)</f>
        <v>7410931</v>
      </c>
      <c r="E36" s="8">
        <f t="shared" si="1"/>
        <v>7147069</v>
      </c>
      <c r="F36" s="8">
        <f t="shared" si="1"/>
        <v>7244905</v>
      </c>
      <c r="G36" s="8">
        <f t="shared" si="1"/>
        <v>7454767</v>
      </c>
      <c r="H36" s="8">
        <f t="shared" si="1"/>
        <v>7560822</v>
      </c>
      <c r="I36" s="8">
        <f t="shared" si="1"/>
        <v>7024172</v>
      </c>
      <c r="J36" s="8">
        <f t="shared" si="1"/>
        <v>7031775</v>
      </c>
      <c r="K36" s="8">
        <f>SUM(K31:K35)</f>
        <v>7005262</v>
      </c>
      <c r="L36" s="8">
        <f>SUM(L31:L35)</f>
        <v>7040323</v>
      </c>
      <c r="M36" s="8">
        <f t="shared" ref="M36:V36" si="2">SUM(M31:M35)</f>
        <v>6963457</v>
      </c>
      <c r="N36" s="8">
        <f t="shared" si="2"/>
        <v>7073385</v>
      </c>
      <c r="O36" s="8">
        <f t="shared" si="2"/>
        <v>6898796</v>
      </c>
      <c r="P36" s="8">
        <f t="shared" si="2"/>
        <v>7104424</v>
      </c>
      <c r="Q36" s="8">
        <f t="shared" si="2"/>
        <v>6925486</v>
      </c>
      <c r="R36" s="8">
        <f t="shared" si="2"/>
        <v>9767754</v>
      </c>
      <c r="S36" s="8">
        <f t="shared" si="2"/>
        <v>8746008</v>
      </c>
      <c r="T36" s="8">
        <f t="shared" si="2"/>
        <v>9102052</v>
      </c>
      <c r="U36" s="8">
        <f t="shared" si="2"/>
        <v>8402153</v>
      </c>
      <c r="V36" s="8">
        <f t="shared" si="2"/>
        <v>8425931</v>
      </c>
    </row>
  </sheetData>
  <mergeCells count="26">
    <mergeCell ref="I29:J29"/>
    <mergeCell ref="G29:H29"/>
    <mergeCell ref="E29:F29"/>
    <mergeCell ref="C29:D29"/>
    <mergeCell ref="B29:B30"/>
    <mergeCell ref="U29:V29"/>
    <mergeCell ref="S29:T29"/>
    <mergeCell ref="Q29:R29"/>
    <mergeCell ref="O29:P29"/>
    <mergeCell ref="M29:N29"/>
    <mergeCell ref="K29:L29"/>
    <mergeCell ref="B3:I3"/>
    <mergeCell ref="B24:B25"/>
    <mergeCell ref="B22:B23"/>
    <mergeCell ref="B20:B21"/>
    <mergeCell ref="B18:B19"/>
    <mergeCell ref="B16:B17"/>
    <mergeCell ref="B14:B15"/>
    <mergeCell ref="I4:I5"/>
    <mergeCell ref="D4:H4"/>
    <mergeCell ref="C4:C5"/>
    <mergeCell ref="B4:B5"/>
    <mergeCell ref="B12:B13"/>
    <mergeCell ref="B10:B11"/>
    <mergeCell ref="B8:B9"/>
    <mergeCell ref="B6:B7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76B-2CF9-46B7-BD11-637FD7A68D17}">
  <dimension ref="B3:AA73"/>
  <sheetViews>
    <sheetView zoomScale="56" zoomScaleNormal="56" workbookViewId="0">
      <selection activeCell="B3" sqref="B3:V16"/>
    </sheetView>
  </sheetViews>
  <sheetFormatPr defaultRowHeight="15.75" x14ac:dyDescent="0.25"/>
  <cols>
    <col min="3" max="3" width="10.375" customWidth="1"/>
    <col min="4" max="4" width="10.125" customWidth="1"/>
    <col min="5" max="5" width="10.25" customWidth="1"/>
    <col min="6" max="6" width="9.875" customWidth="1"/>
    <col min="7" max="7" width="10.25" customWidth="1"/>
    <col min="8" max="8" width="10.625" customWidth="1"/>
    <col min="9" max="9" width="10.5" customWidth="1"/>
    <col min="10" max="11" width="10.125" customWidth="1"/>
    <col min="12" max="12" width="10.375" customWidth="1"/>
    <col min="13" max="13" width="10" customWidth="1"/>
    <col min="14" max="14" width="9.375" customWidth="1"/>
    <col min="15" max="15" width="10" customWidth="1"/>
    <col min="16" max="16" width="9.75" customWidth="1"/>
    <col min="17" max="17" width="10.5" customWidth="1"/>
    <col min="18" max="18" width="10.875" customWidth="1"/>
    <col min="19" max="19" width="10.25" customWidth="1"/>
    <col min="20" max="20" width="9.75" customWidth="1"/>
    <col min="21" max="21" width="9.625" customWidth="1"/>
    <col min="22" max="22" width="9.75" customWidth="1"/>
  </cols>
  <sheetData>
    <row r="3" spans="2:27" x14ac:dyDescent="0.25">
      <c r="B3" s="11"/>
      <c r="C3" s="11"/>
      <c r="D3" s="11"/>
      <c r="E3" s="11"/>
      <c r="F3" s="37" t="s">
        <v>26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11"/>
      <c r="T3" s="11"/>
      <c r="U3" s="11"/>
      <c r="V3" s="11"/>
    </row>
    <row r="4" spans="2:27" x14ac:dyDescent="0.25">
      <c r="B4" s="36"/>
      <c r="C4" s="35" t="s">
        <v>29</v>
      </c>
      <c r="D4" s="36"/>
      <c r="E4" s="36" t="s">
        <v>30</v>
      </c>
      <c r="F4" s="36"/>
      <c r="G4" s="31" t="s">
        <v>31</v>
      </c>
      <c r="H4" s="32"/>
      <c r="I4" s="31" t="s">
        <v>32</v>
      </c>
      <c r="J4" s="32"/>
      <c r="K4" s="31" t="s">
        <v>33</v>
      </c>
      <c r="L4" s="32"/>
      <c r="M4" s="31" t="s">
        <v>34</v>
      </c>
      <c r="N4" s="32"/>
      <c r="O4" s="31" t="s">
        <v>35</v>
      </c>
      <c r="P4" s="32"/>
      <c r="Q4" s="31" t="s">
        <v>36</v>
      </c>
      <c r="R4" s="32"/>
      <c r="S4" s="31" t="s">
        <v>37</v>
      </c>
      <c r="T4" s="32"/>
      <c r="U4" s="31" t="s">
        <v>38</v>
      </c>
      <c r="V4" s="32"/>
    </row>
    <row r="5" spans="2:27" x14ac:dyDescent="0.25">
      <c r="B5" s="36"/>
      <c r="C5" s="12" t="s">
        <v>6</v>
      </c>
      <c r="D5" s="12" t="s">
        <v>7</v>
      </c>
      <c r="E5" s="12" t="s">
        <v>6</v>
      </c>
      <c r="F5" s="12" t="s">
        <v>7</v>
      </c>
      <c r="G5" s="12" t="s">
        <v>6</v>
      </c>
      <c r="H5" s="12" t="s">
        <v>7</v>
      </c>
      <c r="I5" s="12" t="s">
        <v>6</v>
      </c>
      <c r="J5" s="12" t="s">
        <v>7</v>
      </c>
      <c r="K5" s="12" t="s">
        <v>6</v>
      </c>
      <c r="L5" s="12" t="s">
        <v>7</v>
      </c>
      <c r="M5" s="12" t="s">
        <v>6</v>
      </c>
      <c r="N5" s="12" t="s">
        <v>7</v>
      </c>
      <c r="O5" s="12" t="s">
        <v>6</v>
      </c>
      <c r="P5" s="12" t="s">
        <v>7</v>
      </c>
      <c r="Q5" s="12" t="s">
        <v>6</v>
      </c>
      <c r="R5" s="12" t="s">
        <v>7</v>
      </c>
      <c r="S5" s="12" t="s">
        <v>6</v>
      </c>
      <c r="T5" s="12" t="s">
        <v>7</v>
      </c>
      <c r="U5" s="12" t="s">
        <v>6</v>
      </c>
      <c r="V5" s="12" t="s">
        <v>7</v>
      </c>
    </row>
    <row r="6" spans="2:27" x14ac:dyDescent="0.25">
      <c r="B6" s="2" t="s">
        <v>8</v>
      </c>
      <c r="C6" s="3">
        <v>1574780</v>
      </c>
      <c r="D6" s="3">
        <v>2331003</v>
      </c>
      <c r="E6" s="3">
        <v>1492527</v>
      </c>
      <c r="F6" s="3">
        <v>2250148</v>
      </c>
      <c r="G6" s="3">
        <v>1506499</v>
      </c>
      <c r="H6" s="3">
        <v>1885820</v>
      </c>
      <c r="I6" s="3">
        <v>1255210</v>
      </c>
      <c r="J6" s="3">
        <v>1747151</v>
      </c>
      <c r="K6" s="3">
        <v>1185867</v>
      </c>
      <c r="L6" s="3">
        <v>1954126</v>
      </c>
      <c r="M6" s="3">
        <v>1129455</v>
      </c>
      <c r="N6" s="3">
        <v>1649825</v>
      </c>
      <c r="O6" s="3">
        <v>1045299</v>
      </c>
      <c r="P6" s="3">
        <v>1617950</v>
      </c>
      <c r="Q6" s="3">
        <v>1292778</v>
      </c>
      <c r="R6" s="3">
        <v>1624465</v>
      </c>
      <c r="S6" s="3">
        <v>1212400</v>
      </c>
      <c r="T6" s="3">
        <v>1469332</v>
      </c>
      <c r="U6" s="3">
        <v>1133739</v>
      </c>
      <c r="V6" s="3">
        <v>1856292</v>
      </c>
    </row>
    <row r="7" spans="2:27" x14ac:dyDescent="0.25">
      <c r="B7" s="2" t="s">
        <v>9</v>
      </c>
      <c r="C7" s="3">
        <v>2233889</v>
      </c>
      <c r="D7" s="3">
        <v>2180839</v>
      </c>
      <c r="E7" s="3">
        <v>2207102</v>
      </c>
      <c r="F7" s="3">
        <v>2217984</v>
      </c>
      <c r="G7" s="3">
        <v>2454384</v>
      </c>
      <c r="H7" s="3">
        <v>2710132</v>
      </c>
      <c r="I7" s="3">
        <v>2475889</v>
      </c>
      <c r="J7" s="3">
        <v>2327760</v>
      </c>
      <c r="K7" s="3">
        <v>2157591</v>
      </c>
      <c r="L7" s="3">
        <v>2192794</v>
      </c>
      <c r="M7" s="3">
        <v>2494756</v>
      </c>
      <c r="N7" s="3">
        <v>2471559</v>
      </c>
      <c r="O7" s="3">
        <v>2278376</v>
      </c>
      <c r="P7" s="3">
        <v>2362143</v>
      </c>
      <c r="Q7" s="3">
        <v>2206310</v>
      </c>
      <c r="R7" s="3">
        <v>2756019</v>
      </c>
      <c r="S7" s="3">
        <v>2609339</v>
      </c>
      <c r="T7" s="3">
        <v>2597807</v>
      </c>
      <c r="U7" s="3">
        <v>2504512</v>
      </c>
      <c r="V7" s="3">
        <v>2540121</v>
      </c>
    </row>
    <row r="8" spans="2:27" x14ac:dyDescent="0.25">
      <c r="B8" s="2" t="s">
        <v>10</v>
      </c>
      <c r="C8" s="3">
        <v>1243429</v>
      </c>
      <c r="D8" s="3">
        <v>1058668</v>
      </c>
      <c r="E8" s="3">
        <v>1025031</v>
      </c>
      <c r="F8" s="3">
        <v>1015728</v>
      </c>
      <c r="G8" s="3">
        <v>1372110</v>
      </c>
      <c r="H8" s="3">
        <v>1244410</v>
      </c>
      <c r="I8" s="3">
        <v>1241027</v>
      </c>
      <c r="J8" s="3">
        <v>1099494</v>
      </c>
      <c r="K8" s="3">
        <v>1121551</v>
      </c>
      <c r="L8" s="3">
        <v>942386</v>
      </c>
      <c r="M8" s="3">
        <v>1223974</v>
      </c>
      <c r="N8" s="3">
        <v>1133511</v>
      </c>
      <c r="O8" s="3">
        <v>1268358</v>
      </c>
      <c r="P8" s="3">
        <v>1181384</v>
      </c>
      <c r="Q8" s="3">
        <v>1177974</v>
      </c>
      <c r="R8" s="3">
        <v>1577866</v>
      </c>
      <c r="S8" s="3">
        <v>1534639</v>
      </c>
      <c r="T8" s="3">
        <v>1516745</v>
      </c>
      <c r="U8" s="3">
        <v>1343508</v>
      </c>
      <c r="V8" s="3">
        <v>1166262</v>
      </c>
    </row>
    <row r="9" spans="2:27" x14ac:dyDescent="0.25">
      <c r="B9" s="2" t="s">
        <v>11</v>
      </c>
      <c r="C9" s="3">
        <v>689715</v>
      </c>
      <c r="D9" s="3">
        <v>606274</v>
      </c>
      <c r="E9" s="3">
        <v>662575</v>
      </c>
      <c r="F9" s="3">
        <v>614620</v>
      </c>
      <c r="G9" s="3">
        <v>655740</v>
      </c>
      <c r="H9" s="3">
        <v>576814</v>
      </c>
      <c r="I9" s="3">
        <v>517476</v>
      </c>
      <c r="J9" s="3">
        <v>559107</v>
      </c>
      <c r="K9" s="3">
        <v>600742</v>
      </c>
      <c r="L9" s="3">
        <v>530219</v>
      </c>
      <c r="M9" s="3">
        <v>671914</v>
      </c>
      <c r="N9" s="3">
        <v>555859</v>
      </c>
      <c r="O9" s="3">
        <v>607437</v>
      </c>
      <c r="P9" s="3">
        <v>572878</v>
      </c>
      <c r="Q9" s="3">
        <v>539005</v>
      </c>
      <c r="R9" s="3">
        <v>931925</v>
      </c>
      <c r="S9" s="3">
        <v>806661</v>
      </c>
      <c r="T9" s="3">
        <v>893483</v>
      </c>
      <c r="U9" s="3">
        <v>754722</v>
      </c>
      <c r="V9" s="3">
        <v>608412</v>
      </c>
    </row>
    <row r="10" spans="2:27" x14ac:dyDescent="0.25">
      <c r="B10" s="2" t="s">
        <v>12</v>
      </c>
      <c r="C10" s="3">
        <v>471329</v>
      </c>
      <c r="D10" s="3">
        <v>346665</v>
      </c>
      <c r="E10" s="3">
        <v>467781</v>
      </c>
      <c r="F10" s="3">
        <v>326225</v>
      </c>
      <c r="G10" s="3">
        <v>386609</v>
      </c>
      <c r="H10" s="3">
        <v>359826</v>
      </c>
      <c r="I10" s="3">
        <v>400794</v>
      </c>
      <c r="J10" s="3">
        <v>339303</v>
      </c>
      <c r="K10" s="3">
        <v>412185</v>
      </c>
      <c r="L10" s="3">
        <v>431185</v>
      </c>
      <c r="M10" s="3">
        <v>398486</v>
      </c>
      <c r="N10" s="3">
        <v>400804</v>
      </c>
      <c r="O10" s="3">
        <v>431590</v>
      </c>
      <c r="P10" s="3">
        <v>365259</v>
      </c>
      <c r="Q10" s="3">
        <v>439372</v>
      </c>
      <c r="R10" s="3">
        <v>703300</v>
      </c>
      <c r="S10" s="3">
        <v>618486</v>
      </c>
      <c r="T10" s="3">
        <v>667887</v>
      </c>
      <c r="U10" s="3">
        <v>649921</v>
      </c>
      <c r="V10" s="3">
        <v>439940</v>
      </c>
    </row>
    <row r="11" spans="2:27" x14ac:dyDescent="0.25">
      <c r="B11" s="2" t="s">
        <v>13</v>
      </c>
      <c r="C11" s="3">
        <v>353612</v>
      </c>
      <c r="D11" s="3">
        <v>307509</v>
      </c>
      <c r="E11" s="3">
        <v>361287</v>
      </c>
      <c r="F11" s="3">
        <v>260597</v>
      </c>
      <c r="G11" s="3">
        <v>278279</v>
      </c>
      <c r="H11" s="3">
        <v>228339</v>
      </c>
      <c r="I11" s="3">
        <v>262133</v>
      </c>
      <c r="J11" s="3">
        <v>302422</v>
      </c>
      <c r="K11" s="3">
        <v>376225</v>
      </c>
      <c r="L11" s="3">
        <v>270261</v>
      </c>
      <c r="M11" s="3">
        <v>318750</v>
      </c>
      <c r="N11" s="3">
        <v>277747</v>
      </c>
      <c r="O11" s="3">
        <v>330424</v>
      </c>
      <c r="P11" s="3">
        <v>321300</v>
      </c>
      <c r="Q11" s="3">
        <v>320744</v>
      </c>
      <c r="R11" s="3">
        <v>618192</v>
      </c>
      <c r="S11" s="3">
        <v>570598</v>
      </c>
      <c r="T11" s="3">
        <v>552795</v>
      </c>
      <c r="U11" s="3">
        <v>594249</v>
      </c>
      <c r="V11" s="3">
        <v>395168</v>
      </c>
    </row>
    <row r="12" spans="2:27" x14ac:dyDescent="0.25">
      <c r="B12" s="2" t="s">
        <v>14</v>
      </c>
      <c r="C12" s="3">
        <v>257515</v>
      </c>
      <c r="D12" s="3">
        <v>229009</v>
      </c>
      <c r="E12" s="3">
        <v>351230</v>
      </c>
      <c r="F12" s="3">
        <v>200366</v>
      </c>
      <c r="G12" s="3">
        <v>352618</v>
      </c>
      <c r="H12" s="3">
        <v>201365</v>
      </c>
      <c r="I12" s="3">
        <v>224408</v>
      </c>
      <c r="J12" s="3">
        <v>176741</v>
      </c>
      <c r="K12" s="3">
        <v>384380</v>
      </c>
      <c r="L12" s="3">
        <v>209213</v>
      </c>
      <c r="M12" s="3">
        <v>256955</v>
      </c>
      <c r="N12" s="3">
        <v>224142</v>
      </c>
      <c r="O12" s="3">
        <v>322647</v>
      </c>
      <c r="P12" s="3">
        <v>263223</v>
      </c>
      <c r="Q12" s="3">
        <v>279753</v>
      </c>
      <c r="R12" s="3">
        <v>520964</v>
      </c>
      <c r="S12" s="3">
        <v>488428</v>
      </c>
      <c r="T12" s="3">
        <v>498954</v>
      </c>
      <c r="U12" s="3">
        <v>604900</v>
      </c>
      <c r="V12" s="3">
        <v>355844</v>
      </c>
    </row>
    <row r="13" spans="2:27" x14ac:dyDescent="0.25">
      <c r="B13" s="2" t="s">
        <v>15</v>
      </c>
      <c r="C13" s="3">
        <v>250295</v>
      </c>
      <c r="D13" s="3">
        <v>205646</v>
      </c>
      <c r="E13" s="3">
        <v>322576</v>
      </c>
      <c r="F13" s="3">
        <v>195049</v>
      </c>
      <c r="G13" s="3">
        <v>207091</v>
      </c>
      <c r="H13" s="3">
        <v>148142</v>
      </c>
      <c r="I13" s="3">
        <v>232180</v>
      </c>
      <c r="J13" s="3">
        <v>182836</v>
      </c>
      <c r="K13" s="3">
        <v>297844</v>
      </c>
      <c r="L13" s="3">
        <v>178588</v>
      </c>
      <c r="M13" s="3">
        <v>206608</v>
      </c>
      <c r="N13" s="3">
        <v>165300</v>
      </c>
      <c r="O13" s="3">
        <v>207872</v>
      </c>
      <c r="P13" s="3">
        <v>202984</v>
      </c>
      <c r="Q13" s="3">
        <v>267686</v>
      </c>
      <c r="R13" s="3">
        <v>460375</v>
      </c>
      <c r="S13" s="3">
        <v>390218</v>
      </c>
      <c r="T13" s="3">
        <v>284918</v>
      </c>
      <c r="U13" s="3">
        <v>495351</v>
      </c>
      <c r="V13" s="3">
        <v>324182</v>
      </c>
    </row>
    <row r="14" spans="2:27" x14ac:dyDescent="0.25">
      <c r="B14" s="2" t="s">
        <v>16</v>
      </c>
      <c r="C14" s="3">
        <v>114522</v>
      </c>
      <c r="D14" s="3">
        <v>93852</v>
      </c>
      <c r="E14" s="3">
        <v>154469</v>
      </c>
      <c r="F14" s="3">
        <v>99847</v>
      </c>
      <c r="G14" s="3">
        <v>162058</v>
      </c>
      <c r="H14" s="3">
        <v>137890</v>
      </c>
      <c r="I14" s="3">
        <v>133479</v>
      </c>
      <c r="J14" s="3">
        <v>131259</v>
      </c>
      <c r="K14" s="3">
        <v>278554</v>
      </c>
      <c r="L14" s="3">
        <v>154821</v>
      </c>
      <c r="M14" s="3">
        <v>158746</v>
      </c>
      <c r="N14" s="3">
        <v>113972</v>
      </c>
      <c r="O14" s="3">
        <v>159477</v>
      </c>
      <c r="P14" s="3">
        <v>123901</v>
      </c>
      <c r="Q14" s="3">
        <v>244416</v>
      </c>
      <c r="R14" s="3">
        <v>319179</v>
      </c>
      <c r="S14" s="3">
        <v>319643</v>
      </c>
      <c r="T14" s="3">
        <v>201166</v>
      </c>
      <c r="U14" s="3">
        <v>122140</v>
      </c>
      <c r="V14" s="3">
        <v>254169</v>
      </c>
    </row>
    <row r="15" spans="2:27" x14ac:dyDescent="0.25">
      <c r="B15" s="2" t="s">
        <v>17</v>
      </c>
      <c r="C15" s="3">
        <v>51811</v>
      </c>
      <c r="D15" s="3">
        <v>51466</v>
      </c>
      <c r="E15" s="3">
        <v>102491</v>
      </c>
      <c r="F15" s="3">
        <v>64341</v>
      </c>
      <c r="G15" s="3">
        <v>79379</v>
      </c>
      <c r="H15" s="3">
        <v>68084</v>
      </c>
      <c r="I15" s="3">
        <v>281576</v>
      </c>
      <c r="J15" s="3">
        <v>165702</v>
      </c>
      <c r="K15" s="3">
        <v>190323</v>
      </c>
      <c r="L15" s="3">
        <v>176730</v>
      </c>
      <c r="M15" s="3">
        <v>103813</v>
      </c>
      <c r="N15" s="3">
        <v>80666</v>
      </c>
      <c r="O15" s="3">
        <v>247316</v>
      </c>
      <c r="P15" s="3">
        <v>93402</v>
      </c>
      <c r="Q15" s="3">
        <v>157448</v>
      </c>
      <c r="R15" s="3">
        <v>255469</v>
      </c>
      <c r="S15" s="3">
        <v>195596</v>
      </c>
      <c r="T15" s="3">
        <v>418965</v>
      </c>
      <c r="U15" s="3">
        <v>199111</v>
      </c>
      <c r="V15" s="3">
        <v>485541</v>
      </c>
    </row>
    <row r="16" spans="2:27" x14ac:dyDescent="0.25">
      <c r="B16" s="13" t="s">
        <v>18</v>
      </c>
      <c r="C16" s="14">
        <f>SUM(C6:C15)</f>
        <v>7240897</v>
      </c>
      <c r="D16" s="14">
        <f t="shared" ref="D16:V16" si="0">SUM(D6:D15)</f>
        <v>7410931</v>
      </c>
      <c r="E16" s="14">
        <f t="shared" si="0"/>
        <v>7147069</v>
      </c>
      <c r="F16" s="14">
        <f t="shared" si="0"/>
        <v>7244905</v>
      </c>
      <c r="G16" s="14">
        <f t="shared" si="0"/>
        <v>7454767</v>
      </c>
      <c r="H16" s="14">
        <f t="shared" si="0"/>
        <v>7560822</v>
      </c>
      <c r="I16" s="14">
        <f t="shared" si="0"/>
        <v>7024172</v>
      </c>
      <c r="J16" s="14">
        <f t="shared" si="0"/>
        <v>7031775</v>
      </c>
      <c r="K16" s="14">
        <f t="shared" si="0"/>
        <v>7005262</v>
      </c>
      <c r="L16" s="14">
        <f t="shared" si="0"/>
        <v>7040323</v>
      </c>
      <c r="M16" s="14">
        <f t="shared" si="0"/>
        <v>6963457</v>
      </c>
      <c r="N16" s="14">
        <f t="shared" si="0"/>
        <v>7073385</v>
      </c>
      <c r="O16" s="14">
        <f t="shared" si="0"/>
        <v>6898796</v>
      </c>
      <c r="P16" s="14">
        <f t="shared" si="0"/>
        <v>7104424</v>
      </c>
      <c r="Q16" s="14">
        <f t="shared" si="0"/>
        <v>6925486</v>
      </c>
      <c r="R16" s="14">
        <f t="shared" si="0"/>
        <v>9767754</v>
      </c>
      <c r="S16" s="14">
        <f t="shared" si="0"/>
        <v>8746008</v>
      </c>
      <c r="T16" s="14">
        <f t="shared" si="0"/>
        <v>9102052</v>
      </c>
      <c r="U16" s="14">
        <f t="shared" si="0"/>
        <v>8402153</v>
      </c>
      <c r="V16" s="14">
        <f t="shared" si="0"/>
        <v>8425931</v>
      </c>
      <c r="X16" s="24"/>
      <c r="Y16" s="24"/>
      <c r="Z16" s="24"/>
      <c r="AA16" s="24"/>
    </row>
    <row r="17" spans="2:22" x14ac:dyDescent="0.25">
      <c r="T17" t="s">
        <v>46</v>
      </c>
    </row>
    <row r="20" spans="2:22" x14ac:dyDescent="0.25">
      <c r="B20" s="13" t="s">
        <v>39</v>
      </c>
      <c r="C20" s="15">
        <f>MIN(C6:V15)</f>
        <v>51466</v>
      </c>
    </row>
    <row r="21" spans="2:22" x14ac:dyDescent="0.25">
      <c r="B21" s="13" t="s">
        <v>40</v>
      </c>
      <c r="C21" s="15">
        <f>MAX(C6:V15)</f>
        <v>2756019</v>
      </c>
    </row>
    <row r="22" spans="2:22" x14ac:dyDescent="0.25">
      <c r="B22" s="13" t="s">
        <v>41</v>
      </c>
      <c r="C22" s="15">
        <f>C21-C20</f>
        <v>2704553</v>
      </c>
    </row>
    <row r="26" spans="2:22" x14ac:dyDescent="0.25">
      <c r="B26" s="11"/>
      <c r="C26" s="11"/>
      <c r="D26" s="11"/>
      <c r="E26" s="11"/>
      <c r="F26" s="37" t="s">
        <v>26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11"/>
      <c r="T26" s="11"/>
      <c r="U26" s="11"/>
      <c r="V26" s="11"/>
    </row>
    <row r="27" spans="2:22" x14ac:dyDescent="0.25">
      <c r="B27" s="36"/>
      <c r="C27" s="35" t="s">
        <v>29</v>
      </c>
      <c r="D27" s="36"/>
      <c r="E27" s="36" t="s">
        <v>30</v>
      </c>
      <c r="F27" s="36"/>
      <c r="G27" s="31" t="s">
        <v>31</v>
      </c>
      <c r="H27" s="32"/>
      <c r="I27" s="31" t="s">
        <v>32</v>
      </c>
      <c r="J27" s="32"/>
      <c r="K27" s="31" t="s">
        <v>33</v>
      </c>
      <c r="L27" s="32"/>
      <c r="M27" s="31" t="s">
        <v>34</v>
      </c>
      <c r="N27" s="32"/>
      <c r="O27" s="31" t="s">
        <v>35</v>
      </c>
      <c r="P27" s="32"/>
      <c r="Q27" s="31" t="s">
        <v>36</v>
      </c>
      <c r="R27" s="32"/>
      <c r="S27" s="31" t="s">
        <v>37</v>
      </c>
      <c r="T27" s="32"/>
      <c r="U27" s="31" t="s">
        <v>38</v>
      </c>
      <c r="V27" s="32"/>
    </row>
    <row r="28" spans="2:22" x14ac:dyDescent="0.25">
      <c r="B28" s="36"/>
      <c r="C28" s="12" t="s">
        <v>6</v>
      </c>
      <c r="D28" s="12" t="s">
        <v>7</v>
      </c>
      <c r="E28" s="12" t="s">
        <v>6</v>
      </c>
      <c r="F28" s="12" t="s">
        <v>7</v>
      </c>
      <c r="G28" s="12" t="s">
        <v>6</v>
      </c>
      <c r="H28" s="12" t="s">
        <v>7</v>
      </c>
      <c r="I28" s="12" t="s">
        <v>6</v>
      </c>
      <c r="J28" s="12" t="s">
        <v>7</v>
      </c>
      <c r="K28" s="12" t="s">
        <v>6</v>
      </c>
      <c r="L28" s="12" t="s">
        <v>7</v>
      </c>
      <c r="M28" s="12" t="s">
        <v>6</v>
      </c>
      <c r="N28" s="12" t="s">
        <v>7</v>
      </c>
      <c r="O28" s="12" t="s">
        <v>6</v>
      </c>
      <c r="P28" s="12" t="s">
        <v>7</v>
      </c>
      <c r="Q28" s="12" t="s">
        <v>6</v>
      </c>
      <c r="R28" s="12" t="s">
        <v>7</v>
      </c>
      <c r="S28" s="12" t="s">
        <v>6</v>
      </c>
      <c r="T28" s="12" t="s">
        <v>7</v>
      </c>
      <c r="U28" s="12" t="s">
        <v>6</v>
      </c>
      <c r="V28" s="12" t="s">
        <v>7</v>
      </c>
    </row>
    <row r="29" spans="2:22" x14ac:dyDescent="0.25">
      <c r="B29" s="2" t="s">
        <v>8</v>
      </c>
      <c r="C29" s="1">
        <f>((0.8*(C6-$C$20))/$C$22)+0.1</f>
        <v>0.55059246389329397</v>
      </c>
      <c r="D29" s="1">
        <f t="shared" ref="D29:V38" si="1">((0.8*(D6-$C$20))/$C$22)+0.1</f>
        <v>0.77428133225712348</v>
      </c>
      <c r="E29" s="1">
        <f t="shared" si="1"/>
        <v>0.52626223261293092</v>
      </c>
      <c r="F29" s="1">
        <f t="shared" si="1"/>
        <v>0.75036462587348074</v>
      </c>
      <c r="G29" s="1">
        <f t="shared" si="1"/>
        <v>0.5303951152001829</v>
      </c>
      <c r="H29" s="1">
        <f t="shared" si="1"/>
        <v>0.64259731645118445</v>
      </c>
      <c r="I29" s="1">
        <f t="shared" si="1"/>
        <v>0.45606445871092194</v>
      </c>
      <c r="J29" s="1">
        <f t="shared" si="1"/>
        <v>0.60157937374494042</v>
      </c>
      <c r="K29" s="1">
        <f t="shared" si="1"/>
        <v>0.43555297307910035</v>
      </c>
      <c r="L29" s="1">
        <f t="shared" si="1"/>
        <v>0.66280206008164744</v>
      </c>
      <c r="M29" s="1">
        <f t="shared" si="1"/>
        <v>0.41886644484319591</v>
      </c>
      <c r="N29" s="1">
        <f t="shared" si="1"/>
        <v>0.57279058683634609</v>
      </c>
      <c r="O29" s="1">
        <f t="shared" si="1"/>
        <v>0.39397331093160315</v>
      </c>
      <c r="P29" s="1">
        <f t="shared" si="1"/>
        <v>0.56336204171262316</v>
      </c>
      <c r="Q29" s="1">
        <f t="shared" si="1"/>
        <v>0.46717697896842847</v>
      </c>
      <c r="R29" s="1">
        <f t="shared" si="1"/>
        <v>0.56528916238653859</v>
      </c>
      <c r="S29" s="1">
        <f t="shared" si="1"/>
        <v>0.44340136798946073</v>
      </c>
      <c r="T29" s="1">
        <f t="shared" si="1"/>
        <v>0.51940120973780146</v>
      </c>
      <c r="U29" s="1">
        <f t="shared" si="1"/>
        <v>0.42013364130782427</v>
      </c>
      <c r="V29" s="1">
        <f t="shared" si="1"/>
        <v>0.63386300804606155</v>
      </c>
    </row>
    <row r="30" spans="2:22" x14ac:dyDescent="0.25">
      <c r="B30" s="2" t="s">
        <v>9</v>
      </c>
      <c r="C30" s="1">
        <f t="shared" ref="C30:R38" si="2">((0.8*(C7-$C$20))/$C$22)+0.1</f>
        <v>0.74555525441727344</v>
      </c>
      <c r="D30" s="1">
        <f t="shared" si="2"/>
        <v>0.72986319735645777</v>
      </c>
      <c r="E30" s="1">
        <f t="shared" si="2"/>
        <v>0.73763172694341728</v>
      </c>
      <c r="F30" s="1">
        <f t="shared" si="2"/>
        <v>0.74085059527396957</v>
      </c>
      <c r="G30" s="1">
        <f t="shared" si="2"/>
        <v>0.81077712287390935</v>
      </c>
      <c r="H30" s="1">
        <f t="shared" si="2"/>
        <v>0.88642674038926217</v>
      </c>
      <c r="I30" s="1">
        <f t="shared" si="2"/>
        <v>0.81713824798404766</v>
      </c>
      <c r="J30" s="1">
        <f t="shared" si="2"/>
        <v>0.77332206098382994</v>
      </c>
      <c r="K30" s="1">
        <f t="shared" si="2"/>
        <v>0.72298649721414221</v>
      </c>
      <c r="L30" s="1">
        <f t="shared" si="2"/>
        <v>0.73339945639815529</v>
      </c>
      <c r="M30" s="1">
        <f t="shared" si="2"/>
        <v>0.82271905930480926</v>
      </c>
      <c r="N30" s="1">
        <f t="shared" si="2"/>
        <v>0.8158574448346918</v>
      </c>
      <c r="O30" s="1">
        <f t="shared" si="2"/>
        <v>0.75871439753630265</v>
      </c>
      <c r="P30" s="1">
        <f t="shared" si="2"/>
        <v>0.7834924662226993</v>
      </c>
      <c r="Q30" s="1">
        <f t="shared" si="2"/>
        <v>0.73739745532810785</v>
      </c>
      <c r="R30" s="1">
        <f t="shared" si="2"/>
        <v>0.89999999999999991</v>
      </c>
      <c r="S30" s="1">
        <f t="shared" si="1"/>
        <v>0.85661242356870071</v>
      </c>
      <c r="T30" s="1">
        <f t="shared" si="1"/>
        <v>0.85320128686699803</v>
      </c>
      <c r="U30" s="1">
        <f t="shared" si="1"/>
        <v>0.82560485965703023</v>
      </c>
      <c r="V30" s="1">
        <f t="shared" si="1"/>
        <v>0.83613791262363868</v>
      </c>
    </row>
    <row r="31" spans="2:22" x14ac:dyDescent="0.25">
      <c r="B31" s="2" t="s">
        <v>10</v>
      </c>
      <c r="C31" s="1">
        <f t="shared" si="2"/>
        <v>0.45257966843319397</v>
      </c>
      <c r="D31" s="1">
        <f t="shared" si="1"/>
        <v>0.39792782762992629</v>
      </c>
      <c r="E31" s="1">
        <f t="shared" si="1"/>
        <v>0.38797808732163874</v>
      </c>
      <c r="F31" s="1">
        <f t="shared" si="1"/>
        <v>0.38522628323423502</v>
      </c>
      <c r="G31" s="1">
        <f t="shared" si="1"/>
        <v>0.49064318576859101</v>
      </c>
      <c r="H31" s="1">
        <f t="shared" si="1"/>
        <v>0.45286984577488409</v>
      </c>
      <c r="I31" s="1">
        <f t="shared" si="1"/>
        <v>0.45186916285241963</v>
      </c>
      <c r="J31" s="1">
        <f t="shared" si="1"/>
        <v>0.41000405612313751</v>
      </c>
      <c r="K31" s="1">
        <f t="shared" si="1"/>
        <v>0.41652846145000677</v>
      </c>
      <c r="L31" s="1">
        <f t="shared" si="1"/>
        <v>0.3635319034235972</v>
      </c>
      <c r="M31" s="1">
        <f t="shared" si="1"/>
        <v>0.44682492818591468</v>
      </c>
      <c r="N31" s="1">
        <f t="shared" si="1"/>
        <v>0.42006619947917456</v>
      </c>
      <c r="O31" s="1">
        <f t="shared" si="1"/>
        <v>0.45995360416305398</v>
      </c>
      <c r="P31" s="1">
        <f t="shared" si="1"/>
        <v>0.43422691291315052</v>
      </c>
      <c r="Q31" s="1">
        <f t="shared" si="1"/>
        <v>0.43321824345834603</v>
      </c>
      <c r="R31" s="1">
        <f t="shared" si="1"/>
        <v>0.55150529496001743</v>
      </c>
      <c r="S31" s="1">
        <f t="shared" si="1"/>
        <v>0.53871885668352593</v>
      </c>
      <c r="T31" s="1">
        <f t="shared" si="1"/>
        <v>0.53342585632450168</v>
      </c>
      <c r="U31" s="1">
        <f t="shared" si="1"/>
        <v>0.48218278584298413</v>
      </c>
      <c r="V31" s="1">
        <f t="shared" si="1"/>
        <v>0.42975386320770936</v>
      </c>
    </row>
    <row r="32" spans="2:22" x14ac:dyDescent="0.25">
      <c r="B32" s="2" t="s">
        <v>11</v>
      </c>
      <c r="C32" s="1">
        <f t="shared" si="2"/>
        <v>0.28879245479752108</v>
      </c>
      <c r="D32" s="1">
        <f t="shared" si="1"/>
        <v>0.26411081609419373</v>
      </c>
      <c r="E32" s="1">
        <f t="shared" si="1"/>
        <v>0.2807645108082556</v>
      </c>
      <c r="F32" s="1">
        <f t="shared" si="1"/>
        <v>0.26657954197976524</v>
      </c>
      <c r="G32" s="1">
        <f t="shared" si="1"/>
        <v>0.2787427349362353</v>
      </c>
      <c r="H32" s="1">
        <f t="shared" si="1"/>
        <v>0.2553966219186683</v>
      </c>
      <c r="I32" s="1">
        <f t="shared" si="1"/>
        <v>0.23784459021509285</v>
      </c>
      <c r="J32" s="1">
        <f t="shared" si="1"/>
        <v>0.25015893569103659</v>
      </c>
      <c r="K32" s="1">
        <f t="shared" si="1"/>
        <v>0.26247446435695659</v>
      </c>
      <c r="L32" s="1">
        <f t="shared" si="1"/>
        <v>0.24161393768212344</v>
      </c>
      <c r="M32" s="1">
        <f t="shared" si="1"/>
        <v>0.2835269636054461</v>
      </c>
      <c r="N32" s="1">
        <f t="shared" si="1"/>
        <v>0.24919818543027258</v>
      </c>
      <c r="O32" s="1">
        <f t="shared" si="1"/>
        <v>0.26445482857980601</v>
      </c>
      <c r="P32" s="1">
        <f t="shared" si="1"/>
        <v>0.25423236298197893</v>
      </c>
      <c r="Q32" s="1">
        <f t="shared" si="1"/>
        <v>0.24421281446508908</v>
      </c>
      <c r="R32" s="1">
        <f t="shared" si="1"/>
        <v>0.36043756583805164</v>
      </c>
      <c r="S32" s="1">
        <f t="shared" si="1"/>
        <v>0.3233847885399177</v>
      </c>
      <c r="T32" s="1">
        <f t="shared" si="1"/>
        <v>0.34906651857072135</v>
      </c>
      <c r="U32" s="1">
        <f t="shared" si="1"/>
        <v>0.30802136249502232</v>
      </c>
      <c r="V32" s="1">
        <f t="shared" si="1"/>
        <v>0.26474323113653164</v>
      </c>
    </row>
    <row r="33" spans="2:23" x14ac:dyDescent="0.25">
      <c r="B33" s="2" t="s">
        <v>12</v>
      </c>
      <c r="C33" s="1">
        <f t="shared" si="2"/>
        <v>0.22419442325589478</v>
      </c>
      <c r="D33" s="1">
        <f t="shared" si="1"/>
        <v>0.1873191244542074</v>
      </c>
      <c r="E33" s="1">
        <f t="shared" si="1"/>
        <v>0.22314493374690753</v>
      </c>
      <c r="F33" s="1">
        <f t="shared" si="1"/>
        <v>0.18127302367526169</v>
      </c>
      <c r="G33" s="1">
        <f t="shared" si="1"/>
        <v>0.19913445955764225</v>
      </c>
      <c r="H33" s="1">
        <f t="shared" si="1"/>
        <v>0.19121211527376242</v>
      </c>
      <c r="I33" s="1">
        <f t="shared" si="1"/>
        <v>0.20333034701113273</v>
      </c>
      <c r="J33" s="1">
        <f t="shared" si="1"/>
        <v>0.18514146330280828</v>
      </c>
      <c r="K33" s="1">
        <f t="shared" si="1"/>
        <v>0.20669977626617042</v>
      </c>
      <c r="L33" s="1">
        <f t="shared" si="1"/>
        <v>0.21231992865364444</v>
      </c>
      <c r="M33" s="1">
        <f t="shared" si="1"/>
        <v>0.20264764639480165</v>
      </c>
      <c r="N33" s="1">
        <f t="shared" si="1"/>
        <v>0.20333330498607349</v>
      </c>
      <c r="O33" s="1">
        <f t="shared" si="1"/>
        <v>0.21243972663874586</v>
      </c>
      <c r="P33" s="1">
        <f t="shared" si="1"/>
        <v>0.19281918305908594</v>
      </c>
      <c r="Q33" s="1">
        <f t="shared" si="1"/>
        <v>0.21474162273765757</v>
      </c>
      <c r="R33" s="1">
        <f t="shared" si="1"/>
        <v>0.292810863754565</v>
      </c>
      <c r="S33" s="1">
        <f t="shared" si="1"/>
        <v>0.2677230950918692</v>
      </c>
      <c r="T33" s="1">
        <f t="shared" si="1"/>
        <v>0.28233578709679569</v>
      </c>
      <c r="U33" s="1">
        <f t="shared" si="1"/>
        <v>0.27702148931819787</v>
      </c>
      <c r="V33" s="1">
        <f t="shared" si="1"/>
        <v>0.21490963571429367</v>
      </c>
    </row>
    <row r="34" spans="2:23" x14ac:dyDescent="0.25">
      <c r="B34" s="2" t="s">
        <v>13</v>
      </c>
      <c r="C34" s="1">
        <f t="shared" si="2"/>
        <v>0.18937402964556438</v>
      </c>
      <c r="D34" s="1">
        <f t="shared" si="1"/>
        <v>0.17573687777610572</v>
      </c>
      <c r="E34" s="1">
        <f t="shared" si="1"/>
        <v>0.19164427541260978</v>
      </c>
      <c r="F34" s="1">
        <f t="shared" si="1"/>
        <v>0.1618604257339383</v>
      </c>
      <c r="G34" s="1">
        <f t="shared" si="1"/>
        <v>0.16709071702421807</v>
      </c>
      <c r="H34" s="1">
        <f t="shared" si="1"/>
        <v>0.15231859016998373</v>
      </c>
      <c r="I34" s="1">
        <f t="shared" si="1"/>
        <v>0.16231477068484146</v>
      </c>
      <c r="J34" s="1">
        <f t="shared" si="1"/>
        <v>0.17423215592373306</v>
      </c>
      <c r="K34" s="1">
        <f t="shared" si="1"/>
        <v>0.19606289837914065</v>
      </c>
      <c r="L34" s="1">
        <f t="shared" si="1"/>
        <v>0.16471901271670403</v>
      </c>
      <c r="M34" s="1">
        <f t="shared" si="1"/>
        <v>0.1790619374070318</v>
      </c>
      <c r="N34" s="1">
        <f t="shared" si="1"/>
        <v>0.16693335275736879</v>
      </c>
      <c r="O34" s="1">
        <f t="shared" si="1"/>
        <v>0.18251507735289346</v>
      </c>
      <c r="P34" s="1">
        <f t="shared" si="1"/>
        <v>0.17981622101692962</v>
      </c>
      <c r="Q34" s="1">
        <f t="shared" si="1"/>
        <v>0.17965175761022248</v>
      </c>
      <c r="R34" s="1">
        <f t="shared" si="1"/>
        <v>0.26763613062861036</v>
      </c>
      <c r="S34" s="1">
        <f t="shared" si="1"/>
        <v>0.25355794469548204</v>
      </c>
      <c r="T34" s="1">
        <f t="shared" si="1"/>
        <v>0.2482918619084189</v>
      </c>
      <c r="U34" s="1">
        <f t="shared" si="1"/>
        <v>0.26055385122791086</v>
      </c>
      <c r="V34" s="1">
        <f t="shared" si="1"/>
        <v>0.20166619030945226</v>
      </c>
    </row>
    <row r="35" spans="2:23" x14ac:dyDescent="0.25">
      <c r="B35" s="2" t="s">
        <v>14</v>
      </c>
      <c r="C35" s="1">
        <f t="shared" si="2"/>
        <v>0.16094877785719119</v>
      </c>
      <c r="D35" s="1">
        <f t="shared" si="1"/>
        <v>0.15251677449101569</v>
      </c>
      <c r="E35" s="1">
        <f t="shared" si="1"/>
        <v>0.18866944001467156</v>
      </c>
      <c r="F35" s="1">
        <f t="shared" si="1"/>
        <v>0.14404424686815159</v>
      </c>
      <c r="G35" s="1">
        <f t="shared" si="1"/>
        <v>0.18908000693645124</v>
      </c>
      <c r="H35" s="1">
        <f t="shared" si="1"/>
        <v>0.14433974856473511</v>
      </c>
      <c r="I35" s="1">
        <f t="shared" si="1"/>
        <v>0.15115581022076477</v>
      </c>
      <c r="J35" s="1">
        <f t="shared" si="1"/>
        <v>0.1370560310705688</v>
      </c>
      <c r="K35" s="1">
        <f t="shared" si="1"/>
        <v>0.19847512694334332</v>
      </c>
      <c r="L35" s="1">
        <f t="shared" si="1"/>
        <v>0.14666116729825596</v>
      </c>
      <c r="M35" s="1">
        <f t="shared" si="1"/>
        <v>0.16078313126050775</v>
      </c>
      <c r="N35" s="1">
        <f t="shared" si="1"/>
        <v>0.15107712808734014</v>
      </c>
      <c r="O35" s="1">
        <f t="shared" si="1"/>
        <v>0.18021466024145211</v>
      </c>
      <c r="P35" s="1">
        <f t="shared" si="1"/>
        <v>0.16263718995338602</v>
      </c>
      <c r="Q35" s="1">
        <f t="shared" si="1"/>
        <v>0.16752672253048839</v>
      </c>
      <c r="R35" s="1">
        <f t="shared" si="1"/>
        <v>0.23887633187443547</v>
      </c>
      <c r="S35" s="1">
        <f t="shared" si="1"/>
        <v>0.22925226460712733</v>
      </c>
      <c r="T35" s="1">
        <f t="shared" si="1"/>
        <v>0.23236582902978792</v>
      </c>
      <c r="U35" s="1">
        <f t="shared" si="1"/>
        <v>0.26370439033733117</v>
      </c>
      <c r="V35" s="1">
        <f t="shared" si="1"/>
        <v>0.19003424965234553</v>
      </c>
    </row>
    <row r="36" spans="2:23" x14ac:dyDescent="0.25">
      <c r="B36" s="2" t="s">
        <v>15</v>
      </c>
      <c r="C36" s="1">
        <f t="shared" si="2"/>
        <v>0.15881311994995106</v>
      </c>
      <c r="D36" s="1">
        <f t="shared" si="1"/>
        <v>0.14560605763688123</v>
      </c>
      <c r="E36" s="1">
        <f t="shared" si="1"/>
        <v>0.18019365861937259</v>
      </c>
      <c r="F36" s="1">
        <f t="shared" si="1"/>
        <v>0.14247149159214112</v>
      </c>
      <c r="G36" s="1">
        <f t="shared" si="1"/>
        <v>0.14603348501582331</v>
      </c>
      <c r="H36" s="1">
        <f t="shared" si="1"/>
        <v>0.12859651853744408</v>
      </c>
      <c r="I36" s="1">
        <f t="shared" si="1"/>
        <v>0.15345474834473571</v>
      </c>
      <c r="J36" s="1">
        <f t="shared" si="1"/>
        <v>0.13885891679697163</v>
      </c>
      <c r="K36" s="1">
        <f t="shared" si="1"/>
        <v>0.17287799499584591</v>
      </c>
      <c r="L36" s="1">
        <f t="shared" si="1"/>
        <v>0.13760236904213008</v>
      </c>
      <c r="M36" s="1">
        <f t="shared" si="1"/>
        <v>0.14589061482618385</v>
      </c>
      <c r="N36" s="1">
        <f t="shared" si="1"/>
        <v>0.1336718119408272</v>
      </c>
      <c r="O36" s="1">
        <f t="shared" si="1"/>
        <v>0.14626450285869791</v>
      </c>
      <c r="P36" s="1">
        <f t="shared" si="1"/>
        <v>0.14481864470764672</v>
      </c>
      <c r="Q36" s="1">
        <f t="shared" si="1"/>
        <v>0.16395733416945424</v>
      </c>
      <c r="R36" s="1">
        <f t="shared" si="1"/>
        <v>0.22095425750576897</v>
      </c>
      <c r="S36" s="1">
        <f t="shared" si="1"/>
        <v>0.20020199271376826</v>
      </c>
      <c r="T36" s="1">
        <f t="shared" si="1"/>
        <v>0.16905451658739912</v>
      </c>
      <c r="U36" s="1">
        <f t="shared" si="1"/>
        <v>0.2313000706586264</v>
      </c>
      <c r="V36" s="1">
        <f t="shared" si="1"/>
        <v>0.18066870939486118</v>
      </c>
    </row>
    <row r="37" spans="2:23" x14ac:dyDescent="0.25">
      <c r="B37" s="2" t="s">
        <v>16</v>
      </c>
      <c r="C37" s="1">
        <f t="shared" si="2"/>
        <v>0.11865180678655586</v>
      </c>
      <c r="D37" s="1">
        <f t="shared" si="1"/>
        <v>0.11253767258397229</v>
      </c>
      <c r="E37" s="1">
        <f t="shared" si="1"/>
        <v>0.13046802928247295</v>
      </c>
      <c r="F37" s="1">
        <f t="shared" si="1"/>
        <v>0.11431097856096738</v>
      </c>
      <c r="G37" s="1">
        <f t="shared" si="1"/>
        <v>0.13271283646502768</v>
      </c>
      <c r="H37" s="1">
        <f t="shared" si="1"/>
        <v>0.12556400262816075</v>
      </c>
      <c r="I37" s="1">
        <f t="shared" si="1"/>
        <v>0.12425923988178454</v>
      </c>
      <c r="J37" s="1">
        <f t="shared" si="1"/>
        <v>0.12360256944493231</v>
      </c>
      <c r="K37" s="1">
        <f t="shared" si="1"/>
        <v>0.16717206133508938</v>
      </c>
      <c r="L37" s="1">
        <f t="shared" si="1"/>
        <v>0.13057215000038824</v>
      </c>
      <c r="M37" s="1">
        <f t="shared" si="1"/>
        <v>0.13173315516464273</v>
      </c>
      <c r="N37" s="1">
        <f t="shared" si="1"/>
        <v>0.1184891181648132</v>
      </c>
      <c r="O37" s="1">
        <f t="shared" si="1"/>
        <v>0.13194938313281346</v>
      </c>
      <c r="P37" s="1">
        <f t="shared" si="1"/>
        <v>0.12142609148350948</v>
      </c>
      <c r="Q37" s="1">
        <f t="shared" si="1"/>
        <v>0.15707412648226898</v>
      </c>
      <c r="R37" s="1">
        <f t="shared" si="1"/>
        <v>0.17918883453199108</v>
      </c>
      <c r="S37" s="1">
        <f t="shared" si="1"/>
        <v>0.17932608456924304</v>
      </c>
      <c r="T37" s="1">
        <f t="shared" si="1"/>
        <v>0.14428088486341367</v>
      </c>
      <c r="U37" s="1">
        <f t="shared" si="1"/>
        <v>0.12090519209643887</v>
      </c>
      <c r="V37" s="1">
        <f t="shared" si="1"/>
        <v>0.15995903944200762</v>
      </c>
    </row>
    <row r="38" spans="2:23" x14ac:dyDescent="0.25">
      <c r="B38" s="2" t="s">
        <v>17</v>
      </c>
      <c r="C38" s="1">
        <f t="shared" si="2"/>
        <v>0.10010205013545677</v>
      </c>
      <c r="D38" s="1">
        <f t="shared" si="1"/>
        <v>0.1</v>
      </c>
      <c r="E38" s="1">
        <f t="shared" si="1"/>
        <v>0.11509306713530851</v>
      </c>
      <c r="F38" s="1">
        <f t="shared" si="1"/>
        <v>0.10380839273624884</v>
      </c>
      <c r="G38" s="1">
        <f t="shared" si="1"/>
        <v>0.10825659545218748</v>
      </c>
      <c r="H38" s="1">
        <f t="shared" si="1"/>
        <v>0.10491556275658122</v>
      </c>
      <c r="I38" s="1">
        <f t="shared" si="1"/>
        <v>0.16806596136219182</v>
      </c>
      <c r="J38" s="1">
        <f t="shared" si="1"/>
        <v>0.13379072253344637</v>
      </c>
      <c r="K38" s="1">
        <f t="shared" si="1"/>
        <v>0.14107355263513047</v>
      </c>
      <c r="L38" s="1">
        <f t="shared" si="1"/>
        <v>0.13705277729813392</v>
      </c>
      <c r="M38" s="1">
        <f t="shared" si="1"/>
        <v>0.11548411142247907</v>
      </c>
      <c r="N38" s="1">
        <f t="shared" si="1"/>
        <v>0.10863728682706533</v>
      </c>
      <c r="O38" s="1">
        <f t="shared" si="1"/>
        <v>0.15793193921509396</v>
      </c>
      <c r="P38" s="1">
        <f t="shared" si="1"/>
        <v>0.11240456371163739</v>
      </c>
      <c r="Q38" s="1">
        <f t="shared" si="1"/>
        <v>0.13134921001733005</v>
      </c>
      <c r="R38" s="1">
        <f t="shared" si="1"/>
        <v>0.16034357618430847</v>
      </c>
      <c r="S38" s="1">
        <f t="shared" si="1"/>
        <v>0.14263329282140155</v>
      </c>
      <c r="T38" s="1">
        <f t="shared" si="1"/>
        <v>0.2087052832760164</v>
      </c>
      <c r="U38" s="1">
        <f t="shared" si="1"/>
        <v>0.14367302101308424</v>
      </c>
      <c r="V38" s="1">
        <f t="shared" si="1"/>
        <v>0.22839829724172533</v>
      </c>
    </row>
    <row r="39" spans="2:23" x14ac:dyDescent="0.25">
      <c r="B39" s="13" t="s">
        <v>18</v>
      </c>
      <c r="C39" s="16">
        <f>SUM(C29:C38)</f>
        <v>2.9896040491718971</v>
      </c>
      <c r="D39" s="16">
        <f t="shared" ref="D39" si="3">SUM(D29:D38)</f>
        <v>3.0398996802798837</v>
      </c>
      <c r="E39" s="16">
        <f t="shared" ref="E39" si="4">SUM(E29:E38)</f>
        <v>2.9618499618975851</v>
      </c>
      <c r="F39" s="16">
        <f t="shared" ref="F39" si="5">SUM(F29:F38)</f>
        <v>2.99078960552816</v>
      </c>
      <c r="G39" s="16">
        <f t="shared" ref="G39" si="6">SUM(G29:G38)</f>
        <v>3.0528662592302682</v>
      </c>
      <c r="H39" s="16">
        <f t="shared" ref="H39" si="7">SUM(H29:H38)</f>
        <v>3.0842370624646662</v>
      </c>
      <c r="I39" s="16">
        <f t="shared" ref="I39" si="8">SUM(I29:I38)</f>
        <v>2.925497337267934</v>
      </c>
      <c r="J39" s="16">
        <f t="shared" ref="J39" si="9">SUM(J29:J38)</f>
        <v>2.9277462856154046</v>
      </c>
      <c r="K39" s="16">
        <f t="shared" ref="K39" si="10">SUM(K29:K38)</f>
        <v>2.9199038066549261</v>
      </c>
      <c r="L39" s="16">
        <f t="shared" ref="L39" si="11">SUM(L29:L38)</f>
        <v>2.93027476259478</v>
      </c>
      <c r="M39" s="16">
        <f t="shared" ref="M39" si="12">SUM(M29:M38)</f>
        <v>2.9075379924150129</v>
      </c>
      <c r="N39" s="16">
        <f t="shared" ref="N39" si="13">SUM(N29:N38)</f>
        <v>2.9400544193439737</v>
      </c>
      <c r="O39" s="16">
        <f t="shared" ref="O39" si="14">SUM(O29:O38)</f>
        <v>2.8884114306504625</v>
      </c>
      <c r="P39" s="16">
        <f t="shared" ref="P39" si="15">SUM(P29:P38)</f>
        <v>2.9492356777626467</v>
      </c>
      <c r="Q39" s="16">
        <f t="shared" ref="Q39" si="16">SUM(Q29:Q38)</f>
        <v>2.8963062657673926</v>
      </c>
      <c r="R39" s="16">
        <f t="shared" ref="R39" si="17">SUM(R29:R38)</f>
        <v>3.7370420176642867</v>
      </c>
      <c r="S39" s="16">
        <f t="shared" ref="S39" si="18">SUM(S29:S38)</f>
        <v>3.4348121112804963</v>
      </c>
      <c r="T39" s="16">
        <f t="shared" ref="T39" si="19">SUM(T29:T38)</f>
        <v>3.540129034261855</v>
      </c>
      <c r="U39" s="16">
        <f t="shared" ref="U39" si="20">SUM(U29:U38)</f>
        <v>3.3331006639544505</v>
      </c>
      <c r="V39" s="16">
        <f t="shared" ref="V39" si="21">SUM(V29:V38)</f>
        <v>3.340134136768627</v>
      </c>
    </row>
    <row r="43" spans="2:23" x14ac:dyDescent="0.25">
      <c r="D43" s="33" t="s">
        <v>42</v>
      </c>
      <c r="E43" s="34"/>
      <c r="F43" s="34"/>
      <c r="G43" s="34"/>
      <c r="H43" s="34"/>
      <c r="I43" s="34"/>
      <c r="J43" s="34"/>
    </row>
    <row r="44" spans="2:23" x14ac:dyDescent="0.25">
      <c r="B44" s="35" t="s">
        <v>0</v>
      </c>
      <c r="C44" s="35" t="s">
        <v>29</v>
      </c>
      <c r="D44" s="36"/>
      <c r="E44" s="36" t="s">
        <v>30</v>
      </c>
      <c r="F44" s="36"/>
      <c r="G44" s="31" t="s">
        <v>31</v>
      </c>
      <c r="H44" s="32"/>
      <c r="I44" s="31" t="s">
        <v>32</v>
      </c>
      <c r="J44" s="32"/>
      <c r="K44" s="31" t="s">
        <v>45</v>
      </c>
      <c r="L44" s="32"/>
      <c r="O44" s="17"/>
      <c r="P44" s="17"/>
      <c r="Q44" s="17"/>
      <c r="R44" s="17"/>
      <c r="S44" s="17"/>
      <c r="T44" s="17"/>
      <c r="U44" s="17"/>
      <c r="V44" s="17"/>
      <c r="W44" s="17"/>
    </row>
    <row r="45" spans="2:23" x14ac:dyDescent="0.25">
      <c r="B45" s="35"/>
      <c r="C45" s="12" t="s">
        <v>6</v>
      </c>
      <c r="D45" s="12" t="s">
        <v>7</v>
      </c>
      <c r="E45" s="12" t="s">
        <v>6</v>
      </c>
      <c r="F45" s="12" t="s">
        <v>7</v>
      </c>
      <c r="G45" s="12" t="s">
        <v>6</v>
      </c>
      <c r="H45" s="12" t="s">
        <v>7</v>
      </c>
      <c r="I45" s="12" t="s">
        <v>6</v>
      </c>
      <c r="J45" s="12" t="s">
        <v>7</v>
      </c>
      <c r="K45" s="12" t="s">
        <v>6</v>
      </c>
      <c r="L45" s="12" t="s">
        <v>7</v>
      </c>
      <c r="O45" s="17"/>
      <c r="P45" s="17"/>
      <c r="Q45" s="17"/>
      <c r="R45" s="17"/>
      <c r="S45" s="17"/>
      <c r="T45" s="17"/>
      <c r="U45" s="17"/>
      <c r="V45" s="17"/>
      <c r="W45" s="17"/>
    </row>
    <row r="46" spans="2:23" x14ac:dyDescent="0.25">
      <c r="B46" s="2" t="s">
        <v>8</v>
      </c>
      <c r="C46" s="1">
        <f>((0.8*(C6-$C$20))/$C$22)+0.1</f>
        <v>0.55059246389329397</v>
      </c>
      <c r="D46" s="1">
        <f t="shared" ref="D46:L46" si="22">((0.8*(D6-$C$20))/$C$22)+0.1</f>
        <v>0.77428133225712348</v>
      </c>
      <c r="E46" s="1">
        <f t="shared" si="22"/>
        <v>0.52626223261293092</v>
      </c>
      <c r="F46" s="1">
        <f t="shared" si="22"/>
        <v>0.75036462587348074</v>
      </c>
      <c r="G46" s="1">
        <f t="shared" si="22"/>
        <v>0.5303951152001829</v>
      </c>
      <c r="H46" s="1">
        <f t="shared" si="22"/>
        <v>0.64259731645118445</v>
      </c>
      <c r="I46" s="1">
        <f t="shared" si="22"/>
        <v>0.45606445871092194</v>
      </c>
      <c r="J46" s="1">
        <f t="shared" si="22"/>
        <v>0.60157937374494042</v>
      </c>
      <c r="K46" s="1">
        <f t="shared" si="22"/>
        <v>0.43555297307910035</v>
      </c>
      <c r="L46" s="1">
        <f t="shared" si="22"/>
        <v>0.66280206008164744</v>
      </c>
      <c r="O46" s="17"/>
      <c r="P46" s="17"/>
      <c r="Q46" s="17"/>
      <c r="R46" s="17"/>
      <c r="S46" s="17"/>
      <c r="T46" s="17"/>
      <c r="U46" s="17"/>
      <c r="V46" s="17"/>
      <c r="W46" s="17"/>
    </row>
    <row r="47" spans="2:23" x14ac:dyDescent="0.25">
      <c r="B47" s="2" t="s">
        <v>9</v>
      </c>
      <c r="C47" s="1">
        <f t="shared" ref="C47:L55" si="23">((0.8*(C7-$C$20))/$C$22)+0.1</f>
        <v>0.74555525441727344</v>
      </c>
      <c r="D47" s="1">
        <f t="shared" si="23"/>
        <v>0.72986319735645777</v>
      </c>
      <c r="E47" s="1">
        <f t="shared" si="23"/>
        <v>0.73763172694341728</v>
      </c>
      <c r="F47" s="1">
        <f t="shared" si="23"/>
        <v>0.74085059527396957</v>
      </c>
      <c r="G47" s="1">
        <f t="shared" si="23"/>
        <v>0.81077712287390935</v>
      </c>
      <c r="H47" s="1">
        <f t="shared" si="23"/>
        <v>0.88642674038926217</v>
      </c>
      <c r="I47" s="1">
        <f t="shared" si="23"/>
        <v>0.81713824798404766</v>
      </c>
      <c r="J47" s="1">
        <f t="shared" si="23"/>
        <v>0.77332206098382994</v>
      </c>
      <c r="K47" s="1">
        <f t="shared" si="23"/>
        <v>0.72298649721414221</v>
      </c>
      <c r="L47" s="1">
        <f t="shared" si="23"/>
        <v>0.73339945639815529</v>
      </c>
      <c r="O47" s="17"/>
      <c r="P47" s="17"/>
      <c r="Q47" s="17"/>
      <c r="R47" s="17"/>
      <c r="S47" s="17"/>
      <c r="T47" s="17"/>
      <c r="U47" s="17"/>
      <c r="V47" s="17"/>
      <c r="W47" s="17"/>
    </row>
    <row r="48" spans="2:23" x14ac:dyDescent="0.25">
      <c r="B48" s="2" t="s">
        <v>10</v>
      </c>
      <c r="C48" s="1">
        <f t="shared" si="23"/>
        <v>0.45257966843319397</v>
      </c>
      <c r="D48" s="1">
        <f t="shared" si="23"/>
        <v>0.39792782762992629</v>
      </c>
      <c r="E48" s="1">
        <f t="shared" si="23"/>
        <v>0.38797808732163874</v>
      </c>
      <c r="F48" s="1">
        <f t="shared" si="23"/>
        <v>0.38522628323423502</v>
      </c>
      <c r="G48" s="1">
        <f t="shared" si="23"/>
        <v>0.49064318576859101</v>
      </c>
      <c r="H48" s="1">
        <f t="shared" si="23"/>
        <v>0.45286984577488409</v>
      </c>
      <c r="I48" s="1">
        <f t="shared" si="23"/>
        <v>0.45186916285241963</v>
      </c>
      <c r="J48" s="1">
        <f t="shared" si="23"/>
        <v>0.41000405612313751</v>
      </c>
      <c r="K48" s="1">
        <f t="shared" si="23"/>
        <v>0.41652846145000677</v>
      </c>
      <c r="L48" s="1">
        <f t="shared" si="23"/>
        <v>0.3635319034235972</v>
      </c>
      <c r="O48" s="17"/>
      <c r="P48" s="17"/>
      <c r="Q48" s="17"/>
      <c r="R48" s="17"/>
      <c r="S48" s="17"/>
      <c r="T48" s="17"/>
      <c r="U48" s="17"/>
      <c r="V48" s="17"/>
      <c r="W48" s="17"/>
    </row>
    <row r="49" spans="2:23" x14ac:dyDescent="0.25">
      <c r="B49" s="2" t="s">
        <v>11</v>
      </c>
      <c r="C49" s="1">
        <f t="shared" si="23"/>
        <v>0.28879245479752108</v>
      </c>
      <c r="D49" s="1">
        <f t="shared" si="23"/>
        <v>0.26411081609419373</v>
      </c>
      <c r="E49" s="1">
        <f t="shared" si="23"/>
        <v>0.2807645108082556</v>
      </c>
      <c r="F49" s="1">
        <f t="shared" si="23"/>
        <v>0.26657954197976524</v>
      </c>
      <c r="G49" s="1">
        <f t="shared" si="23"/>
        <v>0.2787427349362353</v>
      </c>
      <c r="H49" s="1">
        <f t="shared" si="23"/>
        <v>0.2553966219186683</v>
      </c>
      <c r="I49" s="1">
        <f t="shared" si="23"/>
        <v>0.23784459021509285</v>
      </c>
      <c r="J49" s="1">
        <f t="shared" si="23"/>
        <v>0.25015893569103659</v>
      </c>
      <c r="K49" s="1">
        <f t="shared" si="23"/>
        <v>0.26247446435695659</v>
      </c>
      <c r="L49" s="1">
        <f t="shared" si="23"/>
        <v>0.24161393768212344</v>
      </c>
      <c r="O49" s="17"/>
      <c r="P49" s="17"/>
      <c r="Q49" s="17"/>
      <c r="R49" s="17"/>
      <c r="S49" s="17"/>
      <c r="T49" s="17"/>
      <c r="U49" s="17"/>
      <c r="V49" s="17"/>
      <c r="W49" s="17"/>
    </row>
    <row r="50" spans="2:23" x14ac:dyDescent="0.25">
      <c r="B50" s="2" t="s">
        <v>12</v>
      </c>
      <c r="C50" s="1">
        <f t="shared" si="23"/>
        <v>0.22419442325589478</v>
      </c>
      <c r="D50" s="1">
        <f t="shared" si="23"/>
        <v>0.1873191244542074</v>
      </c>
      <c r="E50" s="1">
        <f t="shared" si="23"/>
        <v>0.22314493374690753</v>
      </c>
      <c r="F50" s="1">
        <f t="shared" si="23"/>
        <v>0.18127302367526169</v>
      </c>
      <c r="G50" s="1">
        <f t="shared" si="23"/>
        <v>0.19913445955764225</v>
      </c>
      <c r="H50" s="1">
        <f t="shared" si="23"/>
        <v>0.19121211527376242</v>
      </c>
      <c r="I50" s="1">
        <f t="shared" si="23"/>
        <v>0.20333034701113273</v>
      </c>
      <c r="J50" s="1">
        <f t="shared" si="23"/>
        <v>0.18514146330280828</v>
      </c>
      <c r="K50" s="1">
        <f t="shared" si="23"/>
        <v>0.20669977626617042</v>
      </c>
      <c r="L50" s="1">
        <f t="shared" si="23"/>
        <v>0.21231992865364444</v>
      </c>
      <c r="O50" s="17"/>
      <c r="P50" s="17"/>
      <c r="Q50" s="17"/>
      <c r="R50" s="17"/>
      <c r="S50" s="17"/>
      <c r="T50" s="17"/>
      <c r="U50" s="17"/>
      <c r="V50" s="17"/>
      <c r="W50" s="17"/>
    </row>
    <row r="51" spans="2:23" x14ac:dyDescent="0.25">
      <c r="B51" s="2" t="s">
        <v>13</v>
      </c>
      <c r="C51" s="1">
        <f t="shared" si="23"/>
        <v>0.18937402964556438</v>
      </c>
      <c r="D51" s="1">
        <f t="shared" si="23"/>
        <v>0.17573687777610572</v>
      </c>
      <c r="E51" s="1">
        <f t="shared" si="23"/>
        <v>0.19164427541260978</v>
      </c>
      <c r="F51" s="1">
        <f t="shared" si="23"/>
        <v>0.1618604257339383</v>
      </c>
      <c r="G51" s="1">
        <f t="shared" si="23"/>
        <v>0.16709071702421807</v>
      </c>
      <c r="H51" s="1">
        <f t="shared" si="23"/>
        <v>0.15231859016998373</v>
      </c>
      <c r="I51" s="1">
        <f t="shared" si="23"/>
        <v>0.16231477068484146</v>
      </c>
      <c r="J51" s="1">
        <f t="shared" si="23"/>
        <v>0.17423215592373306</v>
      </c>
      <c r="K51" s="1">
        <f t="shared" si="23"/>
        <v>0.19606289837914065</v>
      </c>
      <c r="L51" s="1">
        <f t="shared" si="23"/>
        <v>0.16471901271670403</v>
      </c>
      <c r="O51" s="17"/>
      <c r="P51" s="17"/>
      <c r="Q51" s="17"/>
      <c r="R51" s="17"/>
      <c r="S51" s="17"/>
      <c r="T51" s="17"/>
      <c r="U51" s="17"/>
      <c r="V51" s="17"/>
      <c r="W51" s="17"/>
    </row>
    <row r="52" spans="2:23" x14ac:dyDescent="0.25">
      <c r="B52" s="2" t="s">
        <v>14</v>
      </c>
      <c r="C52" s="1">
        <f t="shared" si="23"/>
        <v>0.16094877785719119</v>
      </c>
      <c r="D52" s="1">
        <f t="shared" si="23"/>
        <v>0.15251677449101569</v>
      </c>
      <c r="E52" s="1">
        <f t="shared" si="23"/>
        <v>0.18866944001467156</v>
      </c>
      <c r="F52" s="1">
        <f t="shared" si="23"/>
        <v>0.14404424686815159</v>
      </c>
      <c r="G52" s="1">
        <f t="shared" si="23"/>
        <v>0.18908000693645124</v>
      </c>
      <c r="H52" s="1">
        <f t="shared" si="23"/>
        <v>0.14433974856473511</v>
      </c>
      <c r="I52" s="1">
        <f t="shared" si="23"/>
        <v>0.15115581022076477</v>
      </c>
      <c r="J52" s="1">
        <f t="shared" si="23"/>
        <v>0.1370560310705688</v>
      </c>
      <c r="K52" s="1">
        <f t="shared" si="23"/>
        <v>0.19847512694334332</v>
      </c>
      <c r="L52" s="1">
        <f t="shared" si="23"/>
        <v>0.14666116729825596</v>
      </c>
      <c r="O52" s="17"/>
      <c r="P52" s="17"/>
      <c r="Q52" s="17"/>
      <c r="R52" s="17"/>
      <c r="S52" s="17"/>
      <c r="T52" s="17"/>
      <c r="U52" s="17"/>
      <c r="V52" s="17"/>
      <c r="W52" s="17"/>
    </row>
    <row r="53" spans="2:23" x14ac:dyDescent="0.25">
      <c r="B53" s="2" t="s">
        <v>15</v>
      </c>
      <c r="C53" s="1">
        <f t="shared" si="23"/>
        <v>0.15881311994995106</v>
      </c>
      <c r="D53" s="1">
        <f t="shared" si="23"/>
        <v>0.14560605763688123</v>
      </c>
      <c r="E53" s="1">
        <f t="shared" si="23"/>
        <v>0.18019365861937259</v>
      </c>
      <c r="F53" s="1">
        <f t="shared" si="23"/>
        <v>0.14247149159214112</v>
      </c>
      <c r="G53" s="1">
        <f t="shared" si="23"/>
        <v>0.14603348501582331</v>
      </c>
      <c r="H53" s="1">
        <f t="shared" si="23"/>
        <v>0.12859651853744408</v>
      </c>
      <c r="I53" s="1">
        <f t="shared" si="23"/>
        <v>0.15345474834473571</v>
      </c>
      <c r="J53" s="1">
        <f t="shared" si="23"/>
        <v>0.13885891679697163</v>
      </c>
      <c r="K53" s="1">
        <f t="shared" si="23"/>
        <v>0.17287799499584591</v>
      </c>
      <c r="L53" s="1">
        <f t="shared" si="23"/>
        <v>0.13760236904213008</v>
      </c>
      <c r="O53" s="17"/>
      <c r="P53" s="17"/>
      <c r="Q53" s="17"/>
      <c r="R53" s="17"/>
      <c r="S53" s="17"/>
      <c r="T53" s="17"/>
      <c r="U53" s="17"/>
      <c r="V53" s="17"/>
      <c r="W53" s="17"/>
    </row>
    <row r="54" spans="2:23" x14ac:dyDescent="0.25">
      <c r="B54" s="2" t="s">
        <v>16</v>
      </c>
      <c r="C54" s="1">
        <f t="shared" si="23"/>
        <v>0.11865180678655586</v>
      </c>
      <c r="D54" s="1">
        <f t="shared" si="23"/>
        <v>0.11253767258397229</v>
      </c>
      <c r="E54" s="1">
        <f t="shared" si="23"/>
        <v>0.13046802928247295</v>
      </c>
      <c r="F54" s="1">
        <f t="shared" si="23"/>
        <v>0.11431097856096738</v>
      </c>
      <c r="G54" s="1">
        <f t="shared" si="23"/>
        <v>0.13271283646502768</v>
      </c>
      <c r="H54" s="1">
        <f t="shared" si="23"/>
        <v>0.12556400262816075</v>
      </c>
      <c r="I54" s="1">
        <f t="shared" si="23"/>
        <v>0.12425923988178454</v>
      </c>
      <c r="J54" s="1">
        <f t="shared" si="23"/>
        <v>0.12360256944493231</v>
      </c>
      <c r="K54" s="1">
        <f t="shared" si="23"/>
        <v>0.16717206133508938</v>
      </c>
      <c r="L54" s="1">
        <f t="shared" si="23"/>
        <v>0.13057215000038824</v>
      </c>
      <c r="O54" s="17"/>
      <c r="P54" s="17"/>
      <c r="Q54" s="17"/>
      <c r="R54" s="17"/>
      <c r="S54" s="17"/>
      <c r="T54" s="17"/>
      <c r="U54" s="17"/>
      <c r="V54" s="17"/>
      <c r="W54" s="17"/>
    </row>
    <row r="55" spans="2:23" x14ac:dyDescent="0.25">
      <c r="B55" s="2" t="s">
        <v>17</v>
      </c>
      <c r="C55" s="1">
        <f t="shared" si="23"/>
        <v>0.10010205013545677</v>
      </c>
      <c r="D55" s="1">
        <f t="shared" si="23"/>
        <v>0.1</v>
      </c>
      <c r="E55" s="1">
        <f t="shared" si="23"/>
        <v>0.11509306713530851</v>
      </c>
      <c r="F55" s="1">
        <f t="shared" si="23"/>
        <v>0.10380839273624884</v>
      </c>
      <c r="G55" s="1">
        <f t="shared" si="23"/>
        <v>0.10825659545218748</v>
      </c>
      <c r="H55" s="1">
        <f t="shared" si="23"/>
        <v>0.10491556275658122</v>
      </c>
      <c r="I55" s="1">
        <f t="shared" si="23"/>
        <v>0.16806596136219182</v>
      </c>
      <c r="J55" s="1">
        <f t="shared" si="23"/>
        <v>0.13379072253344637</v>
      </c>
      <c r="K55" s="1">
        <f t="shared" si="23"/>
        <v>0.14107355263513047</v>
      </c>
      <c r="L55" s="1">
        <f t="shared" si="23"/>
        <v>0.13705277729813392</v>
      </c>
    </row>
    <row r="56" spans="2:23" x14ac:dyDescent="0.25">
      <c r="B56" s="13" t="s">
        <v>18</v>
      </c>
      <c r="C56" s="16">
        <f>SUM(C46:C55)</f>
        <v>2.9896040491718971</v>
      </c>
      <c r="D56" s="16">
        <f t="shared" ref="D56" si="24">SUM(D46:D55)</f>
        <v>3.0398996802798837</v>
      </c>
      <c r="E56" s="16">
        <f t="shared" ref="E56" si="25">SUM(E46:E55)</f>
        <v>2.9618499618975851</v>
      </c>
      <c r="F56" s="16">
        <f t="shared" ref="F56" si="26">SUM(F46:F55)</f>
        <v>2.99078960552816</v>
      </c>
      <c r="G56" s="16">
        <f t="shared" ref="G56" si="27">SUM(G46:G55)</f>
        <v>3.0528662592302682</v>
      </c>
      <c r="H56" s="16">
        <f t="shared" ref="H56" si="28">SUM(H46:H55)</f>
        <v>3.0842370624646662</v>
      </c>
      <c r="I56" s="16">
        <f t="shared" ref="I56" si="29">SUM(I46:I55)</f>
        <v>2.925497337267934</v>
      </c>
      <c r="J56" s="16">
        <f t="shared" ref="J56" si="30">SUM(J46:J55)</f>
        <v>2.9277462856154046</v>
      </c>
      <c r="K56" s="16">
        <f t="shared" ref="K56" si="31">SUM(K46:K55)</f>
        <v>2.9199038066549261</v>
      </c>
      <c r="L56" s="16">
        <f t="shared" ref="L56" si="32">SUM(L46:L55)</f>
        <v>2.93027476259478</v>
      </c>
    </row>
    <row r="60" spans="2:23" x14ac:dyDescent="0.25">
      <c r="D60" s="33" t="s">
        <v>43</v>
      </c>
      <c r="E60" s="34"/>
      <c r="F60" s="34"/>
      <c r="G60" s="34"/>
      <c r="H60" s="34"/>
      <c r="I60" s="34"/>
      <c r="J60" s="34"/>
    </row>
    <row r="61" spans="2:23" x14ac:dyDescent="0.25">
      <c r="B61" s="35" t="s">
        <v>0</v>
      </c>
      <c r="C61" s="35" t="s">
        <v>34</v>
      </c>
      <c r="D61" s="36"/>
      <c r="E61" s="35" t="s">
        <v>35</v>
      </c>
      <c r="F61" s="36"/>
      <c r="G61" s="35" t="s">
        <v>36</v>
      </c>
      <c r="H61" s="36"/>
      <c r="I61" s="35" t="s">
        <v>37</v>
      </c>
      <c r="J61" s="36"/>
      <c r="K61" s="31" t="s">
        <v>44</v>
      </c>
      <c r="L61" s="32"/>
    </row>
    <row r="62" spans="2:23" x14ac:dyDescent="0.25">
      <c r="B62" s="35"/>
      <c r="C62" s="12" t="s">
        <v>6</v>
      </c>
      <c r="D62" s="12" t="s">
        <v>7</v>
      </c>
      <c r="E62" s="12" t="s">
        <v>6</v>
      </c>
      <c r="F62" s="12" t="s">
        <v>7</v>
      </c>
      <c r="G62" s="12" t="s">
        <v>6</v>
      </c>
      <c r="H62" s="12" t="s">
        <v>7</v>
      </c>
      <c r="I62" s="12" t="s">
        <v>6</v>
      </c>
      <c r="J62" s="12" t="s">
        <v>7</v>
      </c>
      <c r="K62" s="12" t="s">
        <v>6</v>
      </c>
      <c r="L62" s="12" t="s">
        <v>7</v>
      </c>
    </row>
    <row r="63" spans="2:23" x14ac:dyDescent="0.25">
      <c r="B63" s="2" t="s">
        <v>8</v>
      </c>
      <c r="C63" s="1">
        <f>((0.8*(M6-$C$20))/$C$22)+0.1</f>
        <v>0.41886644484319591</v>
      </c>
      <c r="D63" s="1">
        <f t="shared" ref="D63:L72" si="33">((0.8*(N6-$C$20))/$C$22)+0.1</f>
        <v>0.57279058683634609</v>
      </c>
      <c r="E63" s="1">
        <f t="shared" si="33"/>
        <v>0.39397331093160315</v>
      </c>
      <c r="F63" s="1">
        <f t="shared" si="33"/>
        <v>0.56336204171262316</v>
      </c>
      <c r="G63" s="1">
        <f t="shared" si="33"/>
        <v>0.46717697896842847</v>
      </c>
      <c r="H63" s="1">
        <f t="shared" si="33"/>
        <v>0.56528916238653859</v>
      </c>
      <c r="I63" s="1">
        <f t="shared" si="33"/>
        <v>0.44340136798946073</v>
      </c>
      <c r="J63" s="1">
        <f t="shared" si="33"/>
        <v>0.51940120973780146</v>
      </c>
      <c r="K63" s="1">
        <f t="shared" si="33"/>
        <v>0.42013364130782427</v>
      </c>
      <c r="L63" s="1">
        <f t="shared" si="33"/>
        <v>0.63386300804606155</v>
      </c>
    </row>
    <row r="64" spans="2:23" x14ac:dyDescent="0.25">
      <c r="B64" s="2" t="s">
        <v>9</v>
      </c>
      <c r="C64" s="1">
        <f t="shared" ref="C64:C72" si="34">((0.8*(M7-$C$20))/$C$22)+0.1</f>
        <v>0.82271905930480926</v>
      </c>
      <c r="D64" s="1">
        <f t="shared" si="33"/>
        <v>0.8158574448346918</v>
      </c>
      <c r="E64" s="1">
        <f t="shared" si="33"/>
        <v>0.75871439753630265</v>
      </c>
      <c r="F64" s="1">
        <f t="shared" si="33"/>
        <v>0.7834924662226993</v>
      </c>
      <c r="G64" s="1">
        <f t="shared" si="33"/>
        <v>0.73739745532810785</v>
      </c>
      <c r="H64" s="1">
        <f t="shared" si="33"/>
        <v>0.89999999999999991</v>
      </c>
      <c r="I64" s="1">
        <f t="shared" si="33"/>
        <v>0.85661242356870071</v>
      </c>
      <c r="J64" s="1">
        <f t="shared" si="33"/>
        <v>0.85320128686699803</v>
      </c>
      <c r="K64" s="1">
        <f t="shared" si="33"/>
        <v>0.82560485965703023</v>
      </c>
      <c r="L64" s="1">
        <f t="shared" si="33"/>
        <v>0.83613791262363868</v>
      </c>
    </row>
    <row r="65" spans="2:12" x14ac:dyDescent="0.25">
      <c r="B65" s="2" t="s">
        <v>10</v>
      </c>
      <c r="C65" s="1">
        <f t="shared" si="34"/>
        <v>0.44682492818591468</v>
      </c>
      <c r="D65" s="1">
        <f t="shared" si="33"/>
        <v>0.42006619947917456</v>
      </c>
      <c r="E65" s="1">
        <f t="shared" si="33"/>
        <v>0.45995360416305398</v>
      </c>
      <c r="F65" s="1">
        <f t="shared" si="33"/>
        <v>0.43422691291315052</v>
      </c>
      <c r="G65" s="1">
        <f t="shared" si="33"/>
        <v>0.43321824345834603</v>
      </c>
      <c r="H65" s="1">
        <f t="shared" si="33"/>
        <v>0.55150529496001743</v>
      </c>
      <c r="I65" s="1">
        <f t="shared" si="33"/>
        <v>0.53871885668352593</v>
      </c>
      <c r="J65" s="1">
        <f t="shared" si="33"/>
        <v>0.53342585632450168</v>
      </c>
      <c r="K65" s="1">
        <f t="shared" si="33"/>
        <v>0.48218278584298413</v>
      </c>
      <c r="L65" s="1">
        <f t="shared" si="33"/>
        <v>0.42975386320770936</v>
      </c>
    </row>
    <row r="66" spans="2:12" x14ac:dyDescent="0.25">
      <c r="B66" s="2" t="s">
        <v>11</v>
      </c>
      <c r="C66" s="1">
        <f t="shared" si="34"/>
        <v>0.2835269636054461</v>
      </c>
      <c r="D66" s="1">
        <f t="shared" si="33"/>
        <v>0.24919818543027258</v>
      </c>
      <c r="E66" s="1">
        <f t="shared" si="33"/>
        <v>0.26445482857980601</v>
      </c>
      <c r="F66" s="1">
        <f t="shared" si="33"/>
        <v>0.25423236298197893</v>
      </c>
      <c r="G66" s="1">
        <f t="shared" si="33"/>
        <v>0.24421281446508908</v>
      </c>
      <c r="H66" s="1">
        <f t="shared" si="33"/>
        <v>0.36043756583805164</v>
      </c>
      <c r="I66" s="1">
        <f t="shared" si="33"/>
        <v>0.3233847885399177</v>
      </c>
      <c r="J66" s="1">
        <f t="shared" si="33"/>
        <v>0.34906651857072135</v>
      </c>
      <c r="K66" s="1">
        <f t="shared" si="33"/>
        <v>0.30802136249502232</v>
      </c>
      <c r="L66" s="1">
        <f t="shared" si="33"/>
        <v>0.26474323113653164</v>
      </c>
    </row>
    <row r="67" spans="2:12" x14ac:dyDescent="0.25">
      <c r="B67" s="2" t="s">
        <v>12</v>
      </c>
      <c r="C67" s="1">
        <f t="shared" si="34"/>
        <v>0.20264764639480165</v>
      </c>
      <c r="D67" s="1">
        <f t="shared" si="33"/>
        <v>0.20333330498607349</v>
      </c>
      <c r="E67" s="1">
        <f t="shared" si="33"/>
        <v>0.21243972663874586</v>
      </c>
      <c r="F67" s="1">
        <f t="shared" si="33"/>
        <v>0.19281918305908594</v>
      </c>
      <c r="G67" s="1">
        <f t="shared" si="33"/>
        <v>0.21474162273765757</v>
      </c>
      <c r="H67" s="1">
        <f t="shared" si="33"/>
        <v>0.292810863754565</v>
      </c>
      <c r="I67" s="1">
        <f t="shared" si="33"/>
        <v>0.2677230950918692</v>
      </c>
      <c r="J67" s="1">
        <f t="shared" si="33"/>
        <v>0.28233578709679569</v>
      </c>
      <c r="K67" s="1">
        <f t="shared" si="33"/>
        <v>0.27702148931819787</v>
      </c>
      <c r="L67" s="1">
        <f t="shared" si="33"/>
        <v>0.21490963571429367</v>
      </c>
    </row>
    <row r="68" spans="2:12" x14ac:dyDescent="0.25">
      <c r="B68" s="2" t="s">
        <v>13</v>
      </c>
      <c r="C68" s="1">
        <f t="shared" si="34"/>
        <v>0.1790619374070318</v>
      </c>
      <c r="D68" s="1">
        <f t="shared" si="33"/>
        <v>0.16693335275736879</v>
      </c>
      <c r="E68" s="1">
        <f t="shared" si="33"/>
        <v>0.18251507735289346</v>
      </c>
      <c r="F68" s="1">
        <f t="shared" si="33"/>
        <v>0.17981622101692962</v>
      </c>
      <c r="G68" s="1">
        <f t="shared" si="33"/>
        <v>0.17965175761022248</v>
      </c>
      <c r="H68" s="1">
        <f t="shared" si="33"/>
        <v>0.26763613062861036</v>
      </c>
      <c r="I68" s="1">
        <f t="shared" si="33"/>
        <v>0.25355794469548204</v>
      </c>
      <c r="J68" s="1">
        <f t="shared" si="33"/>
        <v>0.2482918619084189</v>
      </c>
      <c r="K68" s="1">
        <f t="shared" si="33"/>
        <v>0.26055385122791086</v>
      </c>
      <c r="L68" s="1">
        <f t="shared" si="33"/>
        <v>0.20166619030945226</v>
      </c>
    </row>
    <row r="69" spans="2:12" x14ac:dyDescent="0.25">
      <c r="B69" s="2" t="s">
        <v>14</v>
      </c>
      <c r="C69" s="1">
        <f t="shared" si="34"/>
        <v>0.16078313126050775</v>
      </c>
      <c r="D69" s="1">
        <f t="shared" si="33"/>
        <v>0.15107712808734014</v>
      </c>
      <c r="E69" s="1">
        <f t="shared" si="33"/>
        <v>0.18021466024145211</v>
      </c>
      <c r="F69" s="1">
        <f t="shared" si="33"/>
        <v>0.16263718995338602</v>
      </c>
      <c r="G69" s="1">
        <f t="shared" si="33"/>
        <v>0.16752672253048839</v>
      </c>
      <c r="H69" s="1">
        <f t="shared" si="33"/>
        <v>0.23887633187443547</v>
      </c>
      <c r="I69" s="1">
        <f t="shared" si="33"/>
        <v>0.22925226460712733</v>
      </c>
      <c r="J69" s="1">
        <f t="shared" si="33"/>
        <v>0.23236582902978792</v>
      </c>
      <c r="K69" s="1">
        <f t="shared" si="33"/>
        <v>0.26370439033733117</v>
      </c>
      <c r="L69" s="1">
        <f t="shared" si="33"/>
        <v>0.19003424965234553</v>
      </c>
    </row>
    <row r="70" spans="2:12" x14ac:dyDescent="0.25">
      <c r="B70" s="2" t="s">
        <v>15</v>
      </c>
      <c r="C70" s="1">
        <f t="shared" si="34"/>
        <v>0.14589061482618385</v>
      </c>
      <c r="D70" s="1">
        <f t="shared" si="33"/>
        <v>0.1336718119408272</v>
      </c>
      <c r="E70" s="1">
        <f t="shared" si="33"/>
        <v>0.14626450285869791</v>
      </c>
      <c r="F70" s="1">
        <f t="shared" si="33"/>
        <v>0.14481864470764672</v>
      </c>
      <c r="G70" s="1">
        <f t="shared" si="33"/>
        <v>0.16395733416945424</v>
      </c>
      <c r="H70" s="1">
        <f t="shared" si="33"/>
        <v>0.22095425750576897</v>
      </c>
      <c r="I70" s="1">
        <f t="shared" si="33"/>
        <v>0.20020199271376826</v>
      </c>
      <c r="J70" s="1">
        <f t="shared" si="33"/>
        <v>0.16905451658739912</v>
      </c>
      <c r="K70" s="1">
        <f t="shared" si="33"/>
        <v>0.2313000706586264</v>
      </c>
      <c r="L70" s="1">
        <f t="shared" si="33"/>
        <v>0.18066870939486118</v>
      </c>
    </row>
    <row r="71" spans="2:12" x14ac:dyDescent="0.25">
      <c r="B71" s="2" t="s">
        <v>16</v>
      </c>
      <c r="C71" s="1">
        <f t="shared" si="34"/>
        <v>0.13173315516464273</v>
      </c>
      <c r="D71" s="1">
        <f t="shared" si="33"/>
        <v>0.1184891181648132</v>
      </c>
      <c r="E71" s="1">
        <f t="shared" si="33"/>
        <v>0.13194938313281346</v>
      </c>
      <c r="F71" s="1">
        <f t="shared" si="33"/>
        <v>0.12142609148350948</v>
      </c>
      <c r="G71" s="1">
        <f t="shared" si="33"/>
        <v>0.15707412648226898</v>
      </c>
      <c r="H71" s="1">
        <f t="shared" si="33"/>
        <v>0.17918883453199108</v>
      </c>
      <c r="I71" s="1">
        <f t="shared" si="33"/>
        <v>0.17932608456924304</v>
      </c>
      <c r="J71" s="1">
        <f t="shared" si="33"/>
        <v>0.14428088486341367</v>
      </c>
      <c r="K71" s="1">
        <f t="shared" si="33"/>
        <v>0.12090519209643887</v>
      </c>
      <c r="L71" s="1">
        <f t="shared" si="33"/>
        <v>0.15995903944200762</v>
      </c>
    </row>
    <row r="72" spans="2:12" x14ac:dyDescent="0.25">
      <c r="B72" s="2" t="s">
        <v>17</v>
      </c>
      <c r="C72" s="1">
        <f t="shared" si="34"/>
        <v>0.11548411142247907</v>
      </c>
      <c r="D72" s="1">
        <f t="shared" si="33"/>
        <v>0.10863728682706533</v>
      </c>
      <c r="E72" s="1">
        <f t="shared" si="33"/>
        <v>0.15793193921509396</v>
      </c>
      <c r="F72" s="1">
        <f t="shared" si="33"/>
        <v>0.11240456371163739</v>
      </c>
      <c r="G72" s="1">
        <f t="shared" si="33"/>
        <v>0.13134921001733005</v>
      </c>
      <c r="H72" s="1">
        <f t="shared" si="33"/>
        <v>0.16034357618430847</v>
      </c>
      <c r="I72" s="1">
        <f t="shared" si="33"/>
        <v>0.14263329282140155</v>
      </c>
      <c r="J72" s="1">
        <f t="shared" si="33"/>
        <v>0.2087052832760164</v>
      </c>
      <c r="K72" s="1">
        <f t="shared" si="33"/>
        <v>0.14367302101308424</v>
      </c>
      <c r="L72" s="1">
        <f t="shared" si="33"/>
        <v>0.22839829724172533</v>
      </c>
    </row>
    <row r="73" spans="2:12" x14ac:dyDescent="0.25">
      <c r="B73" s="13" t="s">
        <v>18</v>
      </c>
      <c r="C73" s="16">
        <f>SUM(C63:C72)</f>
        <v>2.9075379924150129</v>
      </c>
      <c r="D73" s="16">
        <f t="shared" ref="D73" si="35">SUM(D63:D72)</f>
        <v>2.9400544193439737</v>
      </c>
      <c r="E73" s="16">
        <f t="shared" ref="E73" si="36">SUM(E63:E72)</f>
        <v>2.8884114306504625</v>
      </c>
      <c r="F73" s="16">
        <f t="shared" ref="F73" si="37">SUM(F63:F72)</f>
        <v>2.9492356777626467</v>
      </c>
      <c r="G73" s="16">
        <f t="shared" ref="G73" si="38">SUM(G63:G72)</f>
        <v>2.8963062657673926</v>
      </c>
      <c r="H73" s="16">
        <f t="shared" ref="H73" si="39">SUM(H63:H72)</f>
        <v>3.7370420176642867</v>
      </c>
      <c r="I73" s="16">
        <f t="shared" ref="I73" si="40">SUM(I63:I72)</f>
        <v>3.4348121112804963</v>
      </c>
      <c r="J73" s="16">
        <f t="shared" ref="J73" si="41">SUM(J63:J72)</f>
        <v>3.540129034261855</v>
      </c>
      <c r="K73" s="16">
        <f t="shared" ref="K73" si="42">SUM(K63:K72)</f>
        <v>3.3331006639544505</v>
      </c>
      <c r="L73" s="16">
        <f t="shared" ref="L73" si="43">SUM(L63:L72)</f>
        <v>3.340134136768627</v>
      </c>
    </row>
  </sheetData>
  <mergeCells count="38">
    <mergeCell ref="F3:R3"/>
    <mergeCell ref="B4:B5"/>
    <mergeCell ref="C4:D4"/>
    <mergeCell ref="E4:F4"/>
    <mergeCell ref="G4:H4"/>
    <mergeCell ref="I4:J4"/>
    <mergeCell ref="K4:L4"/>
    <mergeCell ref="M4:N4"/>
    <mergeCell ref="O4:P4"/>
    <mergeCell ref="Q4:R4"/>
    <mergeCell ref="B27:B28"/>
    <mergeCell ref="C27:D27"/>
    <mergeCell ref="E27:F27"/>
    <mergeCell ref="G27:H27"/>
    <mergeCell ref="I27:J27"/>
    <mergeCell ref="O27:P27"/>
    <mergeCell ref="Q27:R27"/>
    <mergeCell ref="S27:T27"/>
    <mergeCell ref="U27:V27"/>
    <mergeCell ref="S4:T4"/>
    <mergeCell ref="U4:V4"/>
    <mergeCell ref="F26:R26"/>
    <mergeCell ref="K27:L27"/>
    <mergeCell ref="M27:N27"/>
    <mergeCell ref="K61:L61"/>
    <mergeCell ref="D43:J43"/>
    <mergeCell ref="D60:J60"/>
    <mergeCell ref="B61:B62"/>
    <mergeCell ref="C61:D61"/>
    <mergeCell ref="E61:F61"/>
    <mergeCell ref="G61:H61"/>
    <mergeCell ref="I61:J61"/>
    <mergeCell ref="B44:B45"/>
    <mergeCell ref="C44:D44"/>
    <mergeCell ref="E44:F44"/>
    <mergeCell ref="G44:H44"/>
    <mergeCell ref="I44:J44"/>
    <mergeCell ref="K44:L44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4E5C-CD3B-4992-A29A-C173A521CA96}">
  <dimension ref="B1:V78"/>
  <sheetViews>
    <sheetView topLeftCell="B1" zoomScale="81" zoomScaleNormal="81" workbookViewId="0">
      <selection activeCell="N67" sqref="N67"/>
    </sheetView>
  </sheetViews>
  <sheetFormatPr defaultRowHeight="15.75" x14ac:dyDescent="0.25"/>
  <cols>
    <col min="2" max="2" width="14.375" customWidth="1"/>
    <col min="3" max="3" width="11.75" customWidth="1"/>
    <col min="4" max="4" width="11.125" customWidth="1"/>
    <col min="5" max="5" width="10.625" customWidth="1"/>
    <col min="6" max="6" width="17.5" customWidth="1"/>
    <col min="7" max="7" width="16.25" customWidth="1"/>
    <col min="8" max="8" width="17" customWidth="1"/>
    <col min="9" max="9" width="16.75" customWidth="1"/>
  </cols>
  <sheetData>
    <row r="1" spans="2:22" x14ac:dyDescent="0.25">
      <c r="B1" t="s">
        <v>57</v>
      </c>
      <c r="C1" t="s">
        <v>58</v>
      </c>
      <c r="N1" s="39" t="s">
        <v>6</v>
      </c>
      <c r="O1" s="39"/>
      <c r="Q1" s="39" t="s">
        <v>7</v>
      </c>
      <c r="R1" s="39"/>
      <c r="T1" s="39" t="s">
        <v>60</v>
      </c>
      <c r="U1" s="39"/>
    </row>
    <row r="2" spans="2:22" x14ac:dyDescent="0.25">
      <c r="B2" s="39" t="s">
        <v>52</v>
      </c>
      <c r="C2" s="39"/>
      <c r="D2" s="39" t="s">
        <v>50</v>
      </c>
      <c r="E2" s="39"/>
      <c r="F2" s="39" t="s">
        <v>49</v>
      </c>
      <c r="G2" s="39"/>
      <c r="H2" s="39" t="s">
        <v>48</v>
      </c>
      <c r="I2" s="39"/>
      <c r="N2" s="17" t="s">
        <v>54</v>
      </c>
      <c r="O2" s="17" t="s">
        <v>55</v>
      </c>
      <c r="Q2" s="17" t="s">
        <v>54</v>
      </c>
      <c r="R2" s="17" t="s">
        <v>55</v>
      </c>
      <c r="T2" s="17" t="s">
        <v>6</v>
      </c>
      <c r="U2" s="17" t="s">
        <v>7</v>
      </c>
    </row>
    <row r="3" spans="2:22" x14ac:dyDescent="0.25">
      <c r="B3" s="19">
        <v>0.43555297307910035</v>
      </c>
      <c r="C3" s="19">
        <v>0.66280206008164744</v>
      </c>
      <c r="D3">
        <v>0.43735000000000002</v>
      </c>
      <c r="E3">
        <v>0.65983999999999998</v>
      </c>
      <c r="F3" s="17">
        <v>-1.7945999999999999E-3</v>
      </c>
      <c r="G3" s="17">
        <v>2.9635999999999998E-3</v>
      </c>
      <c r="H3" s="18">
        <f>F3^2</f>
        <v>3.2205891599999998E-6</v>
      </c>
      <c r="I3" s="18">
        <f>G3^2</f>
        <v>8.7829249599999993E-6</v>
      </c>
      <c r="K3" s="20" t="s">
        <v>39</v>
      </c>
      <c r="L3" s="5">
        <v>51466</v>
      </c>
      <c r="N3" s="5">
        <f>((D3-0.1)*($L$5)/0.8)+$L$3</f>
        <v>1191942.1931875001</v>
      </c>
      <c r="O3" s="5">
        <v>1185867</v>
      </c>
      <c r="Q3" s="5">
        <f>((E3-0.1)*($L$5)/0.8)+$L$3</f>
        <v>1944112.1894</v>
      </c>
      <c r="R3" s="5">
        <v>1954126</v>
      </c>
      <c r="T3" s="5">
        <f>ABS(N3-O3)</f>
        <v>6075.1931875001173</v>
      </c>
      <c r="U3" s="5">
        <f>ABS(Q3-R3)</f>
        <v>10013.810599999968</v>
      </c>
    </row>
    <row r="4" spans="2:22" x14ac:dyDescent="0.25">
      <c r="B4" s="19">
        <v>0.72298649721414221</v>
      </c>
      <c r="C4" s="19">
        <v>0.73339945639815529</v>
      </c>
      <c r="D4">
        <v>0.72167000000000003</v>
      </c>
      <c r="E4">
        <v>0.73355999999999999</v>
      </c>
      <c r="F4" s="17">
        <v>1.3185E-3</v>
      </c>
      <c r="G4" s="17">
        <v>-1.5802000000000001E-4</v>
      </c>
      <c r="H4" s="18">
        <f t="shared" ref="H4:H12" si="0">F4^2</f>
        <v>1.7384422500000001E-6</v>
      </c>
      <c r="I4" s="18">
        <f t="shared" ref="I4:I12" si="1">G4^2</f>
        <v>2.4970320400000004E-8</v>
      </c>
      <c r="K4" t="s">
        <v>40</v>
      </c>
      <c r="L4" s="5">
        <v>2756019</v>
      </c>
      <c r="N4" s="5">
        <f t="shared" ref="N4:N12" si="2">((D4-0.1)*($L$5)/0.8)+$L$3</f>
        <v>2153140.3293875</v>
      </c>
      <c r="O4" s="5">
        <v>2157591</v>
      </c>
      <c r="Q4" s="5">
        <f t="shared" ref="Q4:Q12" si="3">((E4-0.1)*($L$5)/0.8)+$L$3</f>
        <v>2193336.74835</v>
      </c>
      <c r="R4" s="5">
        <v>2192794</v>
      </c>
      <c r="T4" s="5">
        <f t="shared" ref="T4:T12" si="4">ABS(N4-O4)</f>
        <v>4450.6706125000492</v>
      </c>
      <c r="U4" s="5">
        <f t="shared" ref="U4:U12" si="5">ABS(Q4-R4)</f>
        <v>542.74835000000894</v>
      </c>
    </row>
    <row r="5" spans="2:22" x14ac:dyDescent="0.25">
      <c r="B5" s="19">
        <v>0.41652846145000677</v>
      </c>
      <c r="C5" s="19">
        <v>0.3635319034235972</v>
      </c>
      <c r="D5">
        <v>0.41589999999999999</v>
      </c>
      <c r="E5">
        <v>0.37080000000000002</v>
      </c>
      <c r="F5" s="17">
        <v>6.3261999999999997E-4</v>
      </c>
      <c r="G5" s="17">
        <v>-7.2721000000000001E-3</v>
      </c>
      <c r="H5" s="18">
        <f t="shared" si="0"/>
        <v>4.0020806439999995E-7</v>
      </c>
      <c r="I5" s="18">
        <f t="shared" si="1"/>
        <v>5.2883438410000003E-5</v>
      </c>
      <c r="K5" t="s">
        <v>41</v>
      </c>
      <c r="L5" s="5">
        <v>2704553</v>
      </c>
      <c r="N5" s="5">
        <f t="shared" si="2"/>
        <v>1119426.3658749997</v>
      </c>
      <c r="O5" s="5">
        <v>1121551</v>
      </c>
      <c r="Q5" s="5">
        <f t="shared" si="3"/>
        <v>966957.19050000003</v>
      </c>
      <c r="R5" s="5">
        <v>942386</v>
      </c>
      <c r="T5" s="5">
        <f t="shared" si="4"/>
        <v>2124.6341250003316</v>
      </c>
      <c r="U5" s="5">
        <f t="shared" si="5"/>
        <v>24571.190500000026</v>
      </c>
    </row>
    <row r="6" spans="2:22" x14ac:dyDescent="0.25">
      <c r="B6" s="19">
        <v>0.26247446435695659</v>
      </c>
      <c r="C6" s="19">
        <v>0.24161393768212344</v>
      </c>
      <c r="D6">
        <v>0.26374999999999998</v>
      </c>
      <c r="E6">
        <v>0.24054</v>
      </c>
      <c r="F6" s="17">
        <v>-1.2753E-3</v>
      </c>
      <c r="G6" s="17">
        <v>1.0713999999999999E-3</v>
      </c>
      <c r="H6" s="18">
        <f t="shared" si="0"/>
        <v>1.6263900900000001E-6</v>
      </c>
      <c r="I6" s="18">
        <f t="shared" si="1"/>
        <v>1.1478979599999999E-6</v>
      </c>
      <c r="N6" s="5">
        <f t="shared" si="2"/>
        <v>605054.19218749995</v>
      </c>
      <c r="O6" s="5">
        <v>600742</v>
      </c>
      <c r="Q6" s="5">
        <f t="shared" si="3"/>
        <v>526588.348275</v>
      </c>
      <c r="R6" s="5">
        <v>530219</v>
      </c>
      <c r="T6" s="5">
        <f t="shared" si="4"/>
        <v>4312.1921874999534</v>
      </c>
      <c r="U6" s="5">
        <f t="shared" si="5"/>
        <v>3630.6517250000034</v>
      </c>
    </row>
    <row r="7" spans="2:22" x14ac:dyDescent="0.25">
      <c r="B7" s="19">
        <v>0.20669977626617042</v>
      </c>
      <c r="C7" s="19">
        <v>0.21231992865364444</v>
      </c>
      <c r="D7">
        <v>0.19517999999999999</v>
      </c>
      <c r="E7">
        <v>0.18301000000000001</v>
      </c>
      <c r="F7" s="17">
        <v>1.1516E-2</v>
      </c>
      <c r="G7" s="17">
        <v>2.9312999999999999E-2</v>
      </c>
      <c r="H7" s="18">
        <f t="shared" si="0"/>
        <v>1.3261825600000002E-4</v>
      </c>
      <c r="I7" s="18">
        <f t="shared" si="1"/>
        <v>8.5925196899999993E-4</v>
      </c>
      <c r="N7" s="5">
        <f t="shared" si="2"/>
        <v>373240.19317499996</v>
      </c>
      <c r="O7" s="5">
        <v>412185</v>
      </c>
      <c r="Q7" s="5">
        <f t="shared" si="3"/>
        <v>332097.18066249997</v>
      </c>
      <c r="R7" s="5">
        <v>431185</v>
      </c>
      <c r="T7" s="5">
        <f t="shared" si="4"/>
        <v>38944.806825000036</v>
      </c>
      <c r="U7" s="5">
        <f t="shared" si="5"/>
        <v>99087.819337500026</v>
      </c>
    </row>
    <row r="8" spans="2:22" x14ac:dyDescent="0.25">
      <c r="B8" s="19">
        <v>0.19606289837914065</v>
      </c>
      <c r="C8" s="19">
        <v>0.16471901271670403</v>
      </c>
      <c r="D8">
        <v>0.18895999999999999</v>
      </c>
      <c r="E8">
        <v>0.16416</v>
      </c>
      <c r="F8" s="17">
        <v>7.1073999999999998E-3</v>
      </c>
      <c r="G8" s="17">
        <v>5.6218000000000001E-4</v>
      </c>
      <c r="H8" s="18">
        <f t="shared" si="0"/>
        <v>5.051513476E-5</v>
      </c>
      <c r="I8" s="18">
        <f t="shared" si="1"/>
        <v>3.1604635240000001E-7</v>
      </c>
      <c r="N8" s="5">
        <f t="shared" si="2"/>
        <v>352212.29359999992</v>
      </c>
      <c r="O8" s="5">
        <v>376225</v>
      </c>
      <c r="Q8" s="5">
        <f t="shared" si="3"/>
        <v>268371.15059999994</v>
      </c>
      <c r="R8" s="5">
        <v>270261</v>
      </c>
      <c r="T8" s="5">
        <f t="shared" si="4"/>
        <v>24012.706400000083</v>
      </c>
      <c r="U8" s="5">
        <f t="shared" si="5"/>
        <v>1889.8494000000646</v>
      </c>
    </row>
    <row r="9" spans="2:22" x14ac:dyDescent="0.25">
      <c r="B9" s="19">
        <v>0.19847512694334332</v>
      </c>
      <c r="C9" s="19">
        <v>0.14666116729825596</v>
      </c>
      <c r="D9">
        <v>0.19433</v>
      </c>
      <c r="E9">
        <v>0.14435999999999999</v>
      </c>
      <c r="F9" s="17">
        <v>4.1443000000000001E-3</v>
      </c>
      <c r="G9" s="17">
        <v>2.2964000000000001E-3</v>
      </c>
      <c r="H9" s="18">
        <f t="shared" si="0"/>
        <v>1.717522249E-5</v>
      </c>
      <c r="I9" s="18">
        <f t="shared" si="1"/>
        <v>5.27345296E-6</v>
      </c>
      <c r="N9" s="5">
        <f t="shared" si="2"/>
        <v>370366.60561249999</v>
      </c>
      <c r="O9" s="5">
        <v>384380</v>
      </c>
      <c r="Q9" s="5">
        <f t="shared" si="3"/>
        <v>201433.46384999994</v>
      </c>
      <c r="R9" s="5">
        <v>209213</v>
      </c>
      <c r="T9" s="5">
        <f t="shared" si="4"/>
        <v>14013.394387500011</v>
      </c>
      <c r="U9" s="5">
        <f t="shared" si="5"/>
        <v>7779.5361500000581</v>
      </c>
    </row>
    <row r="10" spans="2:22" x14ac:dyDescent="0.25">
      <c r="B10" s="19">
        <v>0.17287799499584591</v>
      </c>
      <c r="C10" s="19">
        <v>0.13760236904213008</v>
      </c>
      <c r="D10">
        <v>0.17322000000000001</v>
      </c>
      <c r="E10">
        <v>0.14595</v>
      </c>
      <c r="F10" s="17">
        <v>-3.4667999999999998E-4</v>
      </c>
      <c r="G10" s="17">
        <v>-8.3503999999999991E-3</v>
      </c>
      <c r="H10" s="18">
        <f t="shared" si="0"/>
        <v>1.201870224E-7</v>
      </c>
      <c r="I10" s="18">
        <f t="shared" si="1"/>
        <v>6.9729180159999992E-5</v>
      </c>
      <c r="N10" s="5">
        <f t="shared" si="2"/>
        <v>299000.21332500002</v>
      </c>
      <c r="O10" s="5">
        <v>297844</v>
      </c>
      <c r="Q10" s="5">
        <f t="shared" si="3"/>
        <v>206808.76293749997</v>
      </c>
      <c r="R10" s="5">
        <v>178588</v>
      </c>
      <c r="T10" s="5">
        <f t="shared" si="4"/>
        <v>1156.2133250000188</v>
      </c>
      <c r="U10" s="5">
        <f t="shared" si="5"/>
        <v>28220.762937499967</v>
      </c>
    </row>
    <row r="11" spans="2:22" x14ac:dyDescent="0.25">
      <c r="B11" s="19">
        <v>0.16717206133508938</v>
      </c>
      <c r="C11" s="19">
        <v>0.13057215000038824</v>
      </c>
      <c r="D11">
        <v>0.16805999999999999</v>
      </c>
      <c r="E11">
        <v>0.12631000000000001</v>
      </c>
      <c r="F11" s="17">
        <v>-8.9141999999999997E-4</v>
      </c>
      <c r="G11" s="17">
        <v>4.2649000000000003E-3</v>
      </c>
      <c r="H11" s="18">
        <f t="shared" si="0"/>
        <v>7.9462961639999993E-7</v>
      </c>
      <c r="I11" s="18">
        <f t="shared" si="1"/>
        <v>1.8189372010000002E-5</v>
      </c>
      <c r="N11" s="5">
        <f t="shared" si="2"/>
        <v>281555.84647499991</v>
      </c>
      <c r="O11" s="5">
        <v>278554</v>
      </c>
      <c r="Q11" s="5">
        <f t="shared" si="3"/>
        <v>140411.98678750001</v>
      </c>
      <c r="R11" s="5">
        <v>154821</v>
      </c>
      <c r="T11" s="5">
        <f t="shared" si="4"/>
        <v>3001.8464749999112</v>
      </c>
      <c r="U11" s="5">
        <f t="shared" si="5"/>
        <v>14409.013212499995</v>
      </c>
    </row>
    <row r="12" spans="2:22" x14ac:dyDescent="0.25">
      <c r="B12" s="19">
        <v>0.14107355263513047</v>
      </c>
      <c r="C12" s="19">
        <v>0.13705277729813392</v>
      </c>
      <c r="D12">
        <v>0.14865</v>
      </c>
      <c r="E12">
        <v>0.11889</v>
      </c>
      <c r="F12" s="17">
        <v>-7.5780999999999999E-3</v>
      </c>
      <c r="G12" s="17">
        <v>1.8159000000000002E-2</v>
      </c>
      <c r="H12" s="18">
        <f t="shared" si="0"/>
        <v>5.7427599610000002E-5</v>
      </c>
      <c r="I12" s="18">
        <f t="shared" si="1"/>
        <v>3.2974928100000007E-4</v>
      </c>
      <c r="N12" s="5">
        <f t="shared" si="2"/>
        <v>215936.62931249998</v>
      </c>
      <c r="O12" s="5">
        <v>190323</v>
      </c>
      <c r="Q12" s="5">
        <f t="shared" si="3"/>
        <v>115327.25771249997</v>
      </c>
      <c r="R12" s="5">
        <v>176730</v>
      </c>
      <c r="T12" s="5">
        <f t="shared" si="4"/>
        <v>25613.629312499979</v>
      </c>
      <c r="U12" s="5">
        <f t="shared" si="5"/>
        <v>61402.742287500034</v>
      </c>
    </row>
    <row r="13" spans="2:22" x14ac:dyDescent="0.25">
      <c r="G13" t="s">
        <v>51</v>
      </c>
      <c r="H13" s="18">
        <f>SUM(H3:H12)</f>
        <v>2.6563665906320004E-4</v>
      </c>
      <c r="I13" s="18">
        <f>SUM(I3:I12)</f>
        <v>1.3453485331327997E-3</v>
      </c>
      <c r="S13" t="s">
        <v>18</v>
      </c>
      <c r="T13" s="5">
        <f>SUM(T3:T12)</f>
        <v>123705.28683750049</v>
      </c>
      <c r="U13" s="5">
        <f>SUM(U3:U12)</f>
        <v>251548.12450000015</v>
      </c>
      <c r="V13" s="5">
        <f>SUM(T13:U13)</f>
        <v>375253.41133750067</v>
      </c>
    </row>
    <row r="14" spans="2:22" x14ac:dyDescent="0.25">
      <c r="G14" t="s">
        <v>47</v>
      </c>
      <c r="H14" s="18">
        <f>H13/8</f>
        <v>3.3204582382900005E-5</v>
      </c>
      <c r="I14" s="18">
        <f>I13/8</f>
        <v>1.6816856664159997E-4</v>
      </c>
    </row>
    <row r="16" spans="2:22" x14ac:dyDescent="0.25">
      <c r="F16" s="23"/>
    </row>
    <row r="17" spans="2:22" x14ac:dyDescent="0.25">
      <c r="B17" t="s">
        <v>59</v>
      </c>
      <c r="C17" t="s">
        <v>58</v>
      </c>
      <c r="N17" s="39" t="s">
        <v>6</v>
      </c>
      <c r="O17" s="39"/>
      <c r="Q17" s="39" t="s">
        <v>7</v>
      </c>
      <c r="R17" s="39"/>
      <c r="T17" s="39" t="s">
        <v>60</v>
      </c>
      <c r="U17" s="39"/>
    </row>
    <row r="18" spans="2:22" x14ac:dyDescent="0.25">
      <c r="B18" s="39" t="s">
        <v>52</v>
      </c>
      <c r="C18" s="39"/>
      <c r="D18" s="39" t="s">
        <v>50</v>
      </c>
      <c r="E18" s="39"/>
      <c r="F18" s="39" t="s">
        <v>49</v>
      </c>
      <c r="G18" s="39"/>
      <c r="H18" s="39" t="s">
        <v>48</v>
      </c>
      <c r="I18" s="39"/>
      <c r="N18" s="17" t="s">
        <v>54</v>
      </c>
      <c r="O18" s="17" t="s">
        <v>55</v>
      </c>
      <c r="Q18" s="17" t="s">
        <v>54</v>
      </c>
      <c r="R18" s="17" t="s">
        <v>55</v>
      </c>
      <c r="T18" s="17" t="s">
        <v>6</v>
      </c>
      <c r="U18" s="17" t="s">
        <v>7</v>
      </c>
    </row>
    <row r="19" spans="2:22" x14ac:dyDescent="0.25">
      <c r="B19" s="19">
        <v>0.43555297307910035</v>
      </c>
      <c r="C19" s="19">
        <v>0.66280206008164744</v>
      </c>
      <c r="D19">
        <v>0.72145000000000004</v>
      </c>
      <c r="E19">
        <v>0.72211000000000003</v>
      </c>
      <c r="F19" s="17">
        <v>-0.28588999999999998</v>
      </c>
      <c r="G19" s="17">
        <v>-5.9311000000000003E-2</v>
      </c>
      <c r="H19" s="18">
        <f>F19^2</f>
        <v>8.1733092099999988E-2</v>
      </c>
      <c r="I19" s="18">
        <f>G19^2</f>
        <v>3.5177947210000005E-3</v>
      </c>
      <c r="K19" s="20" t="s">
        <v>39</v>
      </c>
      <c r="L19" s="5">
        <v>51466</v>
      </c>
      <c r="N19" s="5">
        <f>((D19-0.1)*($L$21)/0.8)+$L$19</f>
        <v>2152396.5773124998</v>
      </c>
      <c r="O19" s="5">
        <v>1185867</v>
      </c>
      <c r="Q19" s="5">
        <f>((E19-0.1)*($L$21)/0.8)+$L$19</f>
        <v>2154627.8335374999</v>
      </c>
      <c r="R19" s="5">
        <v>1954126</v>
      </c>
      <c r="T19" s="5">
        <f>ABS(N19-O19)</f>
        <v>966529.57731249975</v>
      </c>
      <c r="U19" s="5">
        <f>ABS(Q19-R19)</f>
        <v>200501.83353749989</v>
      </c>
    </row>
    <row r="20" spans="2:22" x14ac:dyDescent="0.25">
      <c r="B20" s="19">
        <v>0.72298649721414221</v>
      </c>
      <c r="C20" s="19">
        <v>0.73339945639815529</v>
      </c>
      <c r="D20">
        <v>0.72296000000000005</v>
      </c>
      <c r="E20">
        <v>0.72990999999999995</v>
      </c>
      <c r="F20" s="23">
        <v>2.5748000000000001E-5</v>
      </c>
      <c r="G20" s="17">
        <v>3.4873999999999999E-3</v>
      </c>
      <c r="H20" s="18">
        <f t="shared" ref="H20:H28" si="6">F20^2</f>
        <v>6.6295950400000008E-10</v>
      </c>
      <c r="I20" s="18">
        <f t="shared" ref="I20:I28" si="7">G20^2</f>
        <v>1.2161958759999998E-5</v>
      </c>
      <c r="K20" t="s">
        <v>40</v>
      </c>
      <c r="L20" s="5">
        <v>2756019</v>
      </c>
      <c r="N20" s="5">
        <f t="shared" ref="N20:N28" si="8">((D20-0.1)*($L$21)/0.8)+$L$19</f>
        <v>2157501.4210999999</v>
      </c>
      <c r="O20" s="5">
        <v>2157591</v>
      </c>
      <c r="Q20" s="5">
        <f t="shared" ref="Q20:Q28" si="9">((E20-0.1)*($L$21)/0.8)+$L$19</f>
        <v>2180997.2252874998</v>
      </c>
      <c r="R20" s="5">
        <v>2192794</v>
      </c>
      <c r="T20" s="5">
        <f t="shared" ref="T20:T28" si="10">ABS(N20-O20)</f>
        <v>89.578900000080466</v>
      </c>
      <c r="U20" s="5">
        <f t="shared" ref="U20:U28" si="11">ABS(Q20-R20)</f>
        <v>11796.774712500162</v>
      </c>
    </row>
    <row r="21" spans="2:22" x14ac:dyDescent="0.25">
      <c r="B21" s="19">
        <v>0.41652846145000677</v>
      </c>
      <c r="C21" s="19">
        <v>0.3635319034235972</v>
      </c>
      <c r="D21">
        <v>0.41786000000000001</v>
      </c>
      <c r="E21">
        <v>0.36230000000000001</v>
      </c>
      <c r="F21" s="17">
        <v>-1.3289E-3</v>
      </c>
      <c r="G21" s="17">
        <v>1.2316E-3</v>
      </c>
      <c r="H21" s="18">
        <f t="shared" si="6"/>
        <v>1.7659752100000002E-6</v>
      </c>
      <c r="I21" s="18">
        <f t="shared" si="7"/>
        <v>1.5168385599999999E-6</v>
      </c>
      <c r="K21" t="s">
        <v>41</v>
      </c>
      <c r="L21" s="5">
        <v>2704553</v>
      </c>
      <c r="N21" s="5">
        <f t="shared" si="8"/>
        <v>1126052.5207250002</v>
      </c>
      <c r="O21" s="5">
        <v>1121551</v>
      </c>
      <c r="Q21" s="5">
        <f t="shared" si="9"/>
        <v>938221.31487499981</v>
      </c>
      <c r="R21" s="5">
        <v>942386</v>
      </c>
      <c r="T21" s="5">
        <f t="shared" si="10"/>
        <v>4501.520725000184</v>
      </c>
      <c r="U21" s="5">
        <f t="shared" si="11"/>
        <v>4164.6851250001928</v>
      </c>
    </row>
    <row r="22" spans="2:22" x14ac:dyDescent="0.25">
      <c r="B22" s="19">
        <v>0.26247446435695659</v>
      </c>
      <c r="C22" s="19">
        <v>0.24161393768212344</v>
      </c>
      <c r="D22">
        <v>0.21382000000000001</v>
      </c>
      <c r="E22">
        <v>0.19384999999999999</v>
      </c>
      <c r="F22" s="17">
        <v>4.8653000000000002E-2</v>
      </c>
      <c r="G22" s="17">
        <v>4.7763E-2</v>
      </c>
      <c r="H22" s="18">
        <f t="shared" si="6"/>
        <v>2.3671144090000001E-3</v>
      </c>
      <c r="I22" s="18">
        <f t="shared" si="7"/>
        <v>2.2813041689999998E-3</v>
      </c>
      <c r="N22" s="5">
        <f t="shared" si="8"/>
        <v>436256.27807499998</v>
      </c>
      <c r="O22" s="5">
        <v>600742</v>
      </c>
      <c r="Q22" s="5">
        <f t="shared" si="9"/>
        <v>368743.87381249992</v>
      </c>
      <c r="R22" s="5">
        <v>530219</v>
      </c>
      <c r="T22" s="5">
        <f t="shared" si="10"/>
        <v>164485.72192500002</v>
      </c>
      <c r="U22" s="5">
        <f t="shared" si="11"/>
        <v>161475.12618750008</v>
      </c>
    </row>
    <row r="23" spans="2:22" x14ac:dyDescent="0.25">
      <c r="B23" s="19">
        <v>0.20669977626617042</v>
      </c>
      <c r="C23" s="19">
        <v>0.21231992865364444</v>
      </c>
      <c r="D23">
        <v>0.19464999999999999</v>
      </c>
      <c r="E23">
        <v>0.16037000000000001</v>
      </c>
      <c r="F23" s="17">
        <v>1.2047E-2</v>
      </c>
      <c r="G23" s="17">
        <v>5.1955000000000001E-2</v>
      </c>
      <c r="H23" s="18">
        <f t="shared" si="6"/>
        <v>1.4513020900000002E-4</v>
      </c>
      <c r="I23" s="18">
        <f t="shared" si="7"/>
        <v>2.699322025E-3</v>
      </c>
      <c r="N23" s="5">
        <f t="shared" si="8"/>
        <v>371448.42681249994</v>
      </c>
      <c r="O23" s="5">
        <v>412185</v>
      </c>
      <c r="Q23" s="5">
        <f t="shared" si="9"/>
        <v>255558.3307625</v>
      </c>
      <c r="R23" s="5">
        <v>431185</v>
      </c>
      <c r="T23" s="5">
        <f t="shared" si="10"/>
        <v>40736.573187500064</v>
      </c>
      <c r="U23" s="5">
        <f t="shared" si="11"/>
        <v>175626.6692375</v>
      </c>
    </row>
    <row r="24" spans="2:22" x14ac:dyDescent="0.25">
      <c r="B24" s="19">
        <v>0.19606289837914065</v>
      </c>
      <c r="C24" s="19">
        <v>0.16471901271670403</v>
      </c>
      <c r="D24">
        <v>0.18365000000000001</v>
      </c>
      <c r="E24">
        <v>0.15346000000000001</v>
      </c>
      <c r="F24" s="17">
        <v>1.2415000000000001E-2</v>
      </c>
      <c r="G24" s="17">
        <v>1.1263E-2</v>
      </c>
      <c r="H24" s="18">
        <f t="shared" si="6"/>
        <v>1.5413222500000002E-4</v>
      </c>
      <c r="I24" s="18">
        <f t="shared" si="7"/>
        <v>1.2685516900000002E-4</v>
      </c>
      <c r="N24" s="5">
        <f t="shared" si="8"/>
        <v>334260.82306249999</v>
      </c>
      <c r="O24" s="5">
        <v>376225</v>
      </c>
      <c r="Q24" s="5">
        <f t="shared" si="9"/>
        <v>232197.75422500004</v>
      </c>
      <c r="R24" s="5">
        <v>270261</v>
      </c>
      <c r="T24" s="5">
        <f t="shared" si="10"/>
        <v>41964.176937500015</v>
      </c>
      <c r="U24" s="5">
        <f t="shared" si="11"/>
        <v>38063.245774999959</v>
      </c>
    </row>
    <row r="25" spans="2:22" x14ac:dyDescent="0.25">
      <c r="B25" s="19">
        <v>0.19847512694334332</v>
      </c>
      <c r="C25" s="19">
        <v>0.14666116729825596</v>
      </c>
      <c r="D25">
        <v>0.17471</v>
      </c>
      <c r="E25">
        <v>0.14846000000000001</v>
      </c>
      <c r="F25" s="17">
        <v>2.3769999999999999E-2</v>
      </c>
      <c r="G25" s="17">
        <v>-1.797E-3</v>
      </c>
      <c r="H25" s="18">
        <f t="shared" si="6"/>
        <v>5.6501290000000003E-4</v>
      </c>
      <c r="I25" s="18">
        <f t="shared" si="7"/>
        <v>3.229209E-6</v>
      </c>
      <c r="N25" s="5">
        <f t="shared" si="8"/>
        <v>304037.44328750001</v>
      </c>
      <c r="O25" s="5">
        <v>384380</v>
      </c>
      <c r="Q25" s="5">
        <f t="shared" si="9"/>
        <v>215294.29797499999</v>
      </c>
      <c r="R25" s="5">
        <v>209213</v>
      </c>
      <c r="T25" s="5">
        <f t="shared" si="10"/>
        <v>80342.556712499994</v>
      </c>
      <c r="U25" s="5">
        <f t="shared" si="11"/>
        <v>6081.297974999994</v>
      </c>
    </row>
    <row r="26" spans="2:22" x14ac:dyDescent="0.25">
      <c r="B26" s="19">
        <v>0.17287799499584591</v>
      </c>
      <c r="C26" s="19">
        <v>0.13760236904213008</v>
      </c>
      <c r="D26">
        <v>0.17385</v>
      </c>
      <c r="E26">
        <v>0.14663999999999999</v>
      </c>
      <c r="F26" s="17">
        <v>-9.7541999999999995E-4</v>
      </c>
      <c r="G26" s="17">
        <v>-9.0329E-3</v>
      </c>
      <c r="H26" s="18">
        <f t="shared" si="6"/>
        <v>9.5144417639999994E-7</v>
      </c>
      <c r="I26" s="18">
        <f t="shared" si="7"/>
        <v>8.1593282409999997E-5</v>
      </c>
      <c r="N26" s="5">
        <f t="shared" si="8"/>
        <v>301130.04881249997</v>
      </c>
      <c r="O26" s="5">
        <v>297844</v>
      </c>
      <c r="Q26" s="5">
        <f t="shared" si="9"/>
        <v>209141.43989999997</v>
      </c>
      <c r="R26" s="5">
        <v>178588</v>
      </c>
      <c r="T26" s="5">
        <f t="shared" si="10"/>
        <v>3286.0488124999683</v>
      </c>
      <c r="U26" s="5">
        <f t="shared" si="11"/>
        <v>30553.439899999968</v>
      </c>
    </row>
    <row r="27" spans="2:22" x14ac:dyDescent="0.25">
      <c r="B27" s="19">
        <v>0.16717206133508938</v>
      </c>
      <c r="C27" s="19">
        <v>0.13057215000038824</v>
      </c>
      <c r="D27">
        <v>0.16613</v>
      </c>
      <c r="E27">
        <v>0.14341999999999999</v>
      </c>
      <c r="F27" s="17">
        <v>1.041E-3</v>
      </c>
      <c r="G27" s="17">
        <v>-1.2848E-2</v>
      </c>
      <c r="H27" s="18">
        <f t="shared" si="6"/>
        <v>1.083681E-6</v>
      </c>
      <c r="I27" s="18">
        <f t="shared" si="7"/>
        <v>1.65071104E-4</v>
      </c>
      <c r="N27" s="5">
        <f t="shared" si="8"/>
        <v>275031.11236249993</v>
      </c>
      <c r="O27" s="5">
        <v>278554</v>
      </c>
      <c r="Q27" s="5">
        <f t="shared" si="9"/>
        <v>198255.61407499993</v>
      </c>
      <c r="R27" s="5">
        <v>154821</v>
      </c>
      <c r="T27" s="5">
        <f t="shared" si="10"/>
        <v>3522.8876375000691</v>
      </c>
      <c r="U27" s="5">
        <f t="shared" si="11"/>
        <v>43434.614074999932</v>
      </c>
    </row>
    <row r="28" spans="2:22" x14ac:dyDescent="0.25">
      <c r="B28" s="19">
        <v>0.14107355263513047</v>
      </c>
      <c r="C28" s="19">
        <v>0.13705277729813392</v>
      </c>
      <c r="D28">
        <v>0.16272</v>
      </c>
      <c r="E28">
        <v>0.14365</v>
      </c>
      <c r="F28" s="17">
        <v>-2.1644E-2</v>
      </c>
      <c r="G28" s="17">
        <v>-6.6013E-3</v>
      </c>
      <c r="H28" s="18">
        <f t="shared" si="6"/>
        <v>4.6846273599999999E-4</v>
      </c>
      <c r="I28" s="18">
        <f t="shared" si="7"/>
        <v>4.3577161689999998E-5</v>
      </c>
      <c r="N28" s="5">
        <f t="shared" si="8"/>
        <v>263502.95519999997</v>
      </c>
      <c r="O28" s="5">
        <v>190323</v>
      </c>
      <c r="Q28" s="5">
        <f t="shared" si="9"/>
        <v>199033.17306249999</v>
      </c>
      <c r="R28" s="5">
        <v>176730</v>
      </c>
      <c r="T28" s="5">
        <f t="shared" si="10"/>
        <v>73179.955199999968</v>
      </c>
      <c r="U28" s="5">
        <f t="shared" si="11"/>
        <v>22303.173062499991</v>
      </c>
    </row>
    <row r="29" spans="2:22" x14ac:dyDescent="0.25">
      <c r="G29" t="s">
        <v>51</v>
      </c>
      <c r="H29" s="18">
        <f>SUM(H19:H28)</f>
        <v>8.5436746342345909E-2</v>
      </c>
      <c r="I29" s="18">
        <f>SUM(I19:I28)</f>
        <v>8.9324256384199999E-3</v>
      </c>
      <c r="S29" t="s">
        <v>18</v>
      </c>
      <c r="T29" s="5">
        <f>SUM(T19:T28)</f>
        <v>1378638.5973500002</v>
      </c>
      <c r="U29" s="5">
        <f>SUM(U19:U28)</f>
        <v>694000.8595875001</v>
      </c>
      <c r="V29" s="5">
        <f>SUM(T29:U29)</f>
        <v>2072639.4569375003</v>
      </c>
    </row>
    <row r="30" spans="2:22" x14ac:dyDescent="0.25">
      <c r="G30" t="s">
        <v>47</v>
      </c>
      <c r="H30" s="18">
        <f>H29/8</f>
        <v>1.0679593292793239E-2</v>
      </c>
      <c r="I30" s="18">
        <f>I29/8</f>
        <v>1.1165532048025E-3</v>
      </c>
    </row>
    <row r="32" spans="2:22" x14ac:dyDescent="0.25">
      <c r="F32" s="18"/>
    </row>
    <row r="33" spans="2:22" x14ac:dyDescent="0.25">
      <c r="B33" t="s">
        <v>53</v>
      </c>
      <c r="C33" t="s">
        <v>58</v>
      </c>
      <c r="N33" s="39" t="s">
        <v>6</v>
      </c>
      <c r="O33" s="39"/>
      <c r="Q33" s="39" t="s">
        <v>7</v>
      </c>
      <c r="R33" s="39"/>
      <c r="T33" s="39" t="s">
        <v>60</v>
      </c>
      <c r="U33" s="39"/>
    </row>
    <row r="34" spans="2:22" x14ac:dyDescent="0.25">
      <c r="B34" s="39" t="s">
        <v>52</v>
      </c>
      <c r="C34" s="39"/>
      <c r="D34" s="39" t="s">
        <v>50</v>
      </c>
      <c r="E34" s="39"/>
      <c r="F34" s="39" t="s">
        <v>49</v>
      </c>
      <c r="G34" s="39"/>
      <c r="H34" s="39" t="s">
        <v>48</v>
      </c>
      <c r="I34" s="39"/>
      <c r="N34" s="17" t="s">
        <v>54</v>
      </c>
      <c r="O34" s="17" t="s">
        <v>55</v>
      </c>
      <c r="Q34" s="17" t="s">
        <v>54</v>
      </c>
      <c r="R34" s="17" t="s">
        <v>55</v>
      </c>
      <c r="T34" s="17" t="s">
        <v>6</v>
      </c>
      <c r="U34" s="17" t="s">
        <v>7</v>
      </c>
    </row>
    <row r="35" spans="2:22" x14ac:dyDescent="0.25">
      <c r="B35" s="22">
        <v>0.43555297307910035</v>
      </c>
      <c r="C35" s="22">
        <v>0.66280206008164744</v>
      </c>
      <c r="D35">
        <v>0.43530999999999997</v>
      </c>
      <c r="E35">
        <v>0.66739999999999999</v>
      </c>
      <c r="F35">
        <v>2.4043E-4</v>
      </c>
      <c r="G35">
        <v>-4.5941999999999997E-3</v>
      </c>
      <c r="H35" s="18">
        <f>F35^2</f>
        <v>5.7806584899999998E-8</v>
      </c>
      <c r="I35" s="18">
        <f>G35^2</f>
        <v>2.1106673639999997E-5</v>
      </c>
      <c r="K35" t="s">
        <v>39</v>
      </c>
      <c r="L35" s="5">
        <v>51466</v>
      </c>
      <c r="N35" s="5">
        <f t="shared" ref="N35:N44" si="12">((D35-0.1)*($L$37)/0.8)+$L$35</f>
        <v>1185045.5830374998</v>
      </c>
      <c r="O35" s="5">
        <v>1185867</v>
      </c>
      <c r="Q35" s="5">
        <f t="shared" ref="Q35:Q44" si="13">((E35-0.1)*($L$53)/0.8)+$L$51</f>
        <v>1969670.2152500001</v>
      </c>
      <c r="R35" s="5">
        <v>1954126</v>
      </c>
      <c r="T35" s="5">
        <f>ABS(N35-O35)</f>
        <v>821.41696250019595</v>
      </c>
      <c r="U35" s="5">
        <f>ABS(Q35-R35)</f>
        <v>15544.215250000125</v>
      </c>
    </row>
    <row r="36" spans="2:22" x14ac:dyDescent="0.25">
      <c r="B36" s="22">
        <v>0.72298649721414221</v>
      </c>
      <c r="C36" s="22">
        <v>0.73339945639815529</v>
      </c>
      <c r="D36">
        <v>0.72175</v>
      </c>
      <c r="E36">
        <v>0.73318000000000005</v>
      </c>
      <c r="F36">
        <v>1.2388E-3</v>
      </c>
      <c r="G36">
        <v>2.1963000000000001E-4</v>
      </c>
      <c r="H36" s="18">
        <f t="shared" ref="H36:H44" si="14">F36^2</f>
        <v>1.5346254399999998E-6</v>
      </c>
      <c r="I36" s="18">
        <f t="shared" ref="I36:I44" si="15">G36^2</f>
        <v>4.8237336900000007E-8</v>
      </c>
      <c r="K36" t="s">
        <v>40</v>
      </c>
      <c r="L36" s="5">
        <v>2756019</v>
      </c>
      <c r="N36" s="5">
        <f t="shared" si="12"/>
        <v>2153410.7846875</v>
      </c>
      <c r="O36" s="5">
        <v>2157591</v>
      </c>
      <c r="Q36" s="5">
        <f t="shared" si="13"/>
        <v>2192052.0856750002</v>
      </c>
      <c r="R36" s="5">
        <v>2192794</v>
      </c>
      <c r="T36" s="5">
        <f t="shared" ref="T36:T44" si="16">ABS(N36-O36)</f>
        <v>4180.2153125000186</v>
      </c>
      <c r="U36" s="5">
        <f t="shared" ref="U36:U44" si="17">ABS(Q36-R36)</f>
        <v>741.91432499978691</v>
      </c>
    </row>
    <row r="37" spans="2:22" x14ac:dyDescent="0.25">
      <c r="B37" s="22">
        <v>0.41652846145000677</v>
      </c>
      <c r="C37" s="22">
        <v>0.3635319034235972</v>
      </c>
      <c r="D37">
        <v>0.37667</v>
      </c>
      <c r="E37">
        <v>0.50451000000000001</v>
      </c>
      <c r="F37">
        <v>3.9854000000000001E-2</v>
      </c>
      <c r="G37">
        <v>-0.14097999999999999</v>
      </c>
      <c r="H37" s="18">
        <f t="shared" si="14"/>
        <v>1.5883413160000001E-3</v>
      </c>
      <c r="I37" s="18">
        <f t="shared" si="15"/>
        <v>1.98753604E-2</v>
      </c>
      <c r="K37" t="s">
        <v>41</v>
      </c>
      <c r="L37" s="5">
        <v>2704553</v>
      </c>
      <c r="N37" s="5">
        <f t="shared" si="12"/>
        <v>986801.84813749976</v>
      </c>
      <c r="O37" s="5">
        <v>1121551</v>
      </c>
      <c r="Q37" s="5">
        <f t="shared" si="13"/>
        <v>1418989.4175375002</v>
      </c>
      <c r="R37" s="5">
        <v>942386</v>
      </c>
      <c r="T37" s="5">
        <f t="shared" si="16"/>
        <v>134749.15186250024</v>
      </c>
      <c r="U37" s="5">
        <f t="shared" si="17"/>
        <v>476603.41753750015</v>
      </c>
    </row>
    <row r="38" spans="2:22" x14ac:dyDescent="0.25">
      <c r="B38" s="22">
        <v>0.26247446435695659</v>
      </c>
      <c r="C38" s="22">
        <v>0.24161393768212344</v>
      </c>
      <c r="D38">
        <v>0.26438</v>
      </c>
      <c r="E38">
        <v>0.23744999999999999</v>
      </c>
      <c r="F38">
        <v>-1.9009999999999999E-3</v>
      </c>
      <c r="G38">
        <v>4.1654999999999999E-3</v>
      </c>
      <c r="H38" s="18">
        <f t="shared" si="14"/>
        <v>3.6138009999999998E-6</v>
      </c>
      <c r="I38" s="18">
        <f t="shared" si="15"/>
        <v>1.735139025E-5</v>
      </c>
      <c r="N38" s="5">
        <f t="shared" si="12"/>
        <v>607184.0276749999</v>
      </c>
      <c r="O38" s="5">
        <v>600742</v>
      </c>
      <c r="Q38" s="5">
        <f t="shared" si="13"/>
        <v>516142.01231249992</v>
      </c>
      <c r="R38" s="5">
        <v>530219</v>
      </c>
      <c r="T38" s="5">
        <f t="shared" si="16"/>
        <v>6442.027674999903</v>
      </c>
      <c r="U38" s="5">
        <f t="shared" si="17"/>
        <v>14076.987687500077</v>
      </c>
    </row>
    <row r="39" spans="2:22" x14ac:dyDescent="0.25">
      <c r="B39" s="22">
        <v>0.20669977626617042</v>
      </c>
      <c r="C39" s="22">
        <v>0.21231992865364444</v>
      </c>
      <c r="D39">
        <v>0.20538000000000001</v>
      </c>
      <c r="E39">
        <v>0.20962</v>
      </c>
      <c r="F39">
        <v>1.3225999999999999E-3</v>
      </c>
      <c r="G39">
        <v>2.6997000000000002E-3</v>
      </c>
      <c r="H39" s="18">
        <f t="shared" si="14"/>
        <v>1.7492707599999999E-6</v>
      </c>
      <c r="I39" s="18">
        <f t="shared" si="15"/>
        <v>7.2883800900000008E-6</v>
      </c>
      <c r="N39" s="5">
        <f t="shared" si="12"/>
        <v>407723.24392499996</v>
      </c>
      <c r="O39" s="5">
        <v>412185</v>
      </c>
      <c r="Q39" s="5">
        <f t="shared" si="13"/>
        <v>422057.37482499995</v>
      </c>
      <c r="R39" s="5">
        <v>431185</v>
      </c>
      <c r="T39" s="5">
        <f t="shared" si="16"/>
        <v>4461.7560750000412</v>
      </c>
      <c r="U39" s="5">
        <f t="shared" si="17"/>
        <v>9127.625175000052</v>
      </c>
    </row>
    <row r="40" spans="2:22" x14ac:dyDescent="0.25">
      <c r="B40" s="22">
        <v>0.19606289837914065</v>
      </c>
      <c r="C40" s="22">
        <v>0.16471901271670403</v>
      </c>
      <c r="D40">
        <v>0.18719</v>
      </c>
      <c r="E40">
        <v>0.16469</v>
      </c>
      <c r="F40">
        <v>8.8751999999999998E-3</v>
      </c>
      <c r="G40" s="21">
        <v>2.9159999999999999E-5</v>
      </c>
      <c r="H40" s="18">
        <f t="shared" si="14"/>
        <v>7.8769175039999995E-5</v>
      </c>
      <c r="I40" s="18">
        <f t="shared" si="15"/>
        <v>8.5030559999999987E-10</v>
      </c>
      <c r="N40" s="5">
        <f t="shared" si="12"/>
        <v>346228.47008749994</v>
      </c>
      <c r="O40" s="5">
        <v>376225</v>
      </c>
      <c r="Q40" s="5">
        <f t="shared" si="13"/>
        <v>270162.91696249996</v>
      </c>
      <c r="R40" s="5">
        <v>270261</v>
      </c>
      <c r="T40" s="5">
        <f t="shared" si="16"/>
        <v>29996.52991250006</v>
      </c>
      <c r="U40" s="5">
        <f t="shared" si="17"/>
        <v>98.08303750003688</v>
      </c>
    </row>
    <row r="41" spans="2:22" x14ac:dyDescent="0.25">
      <c r="B41" s="22">
        <v>0.19847512694334332</v>
      </c>
      <c r="C41" s="22">
        <v>0.14666116729825596</v>
      </c>
      <c r="D41">
        <v>0.1958</v>
      </c>
      <c r="E41">
        <v>0.14218</v>
      </c>
      <c r="F41">
        <v>2.6770000000000001E-3</v>
      </c>
      <c r="G41">
        <v>4.4793999999999997E-3</v>
      </c>
      <c r="H41" s="18">
        <f t="shared" si="14"/>
        <v>7.1663290000000005E-6</v>
      </c>
      <c r="I41" s="18">
        <f t="shared" si="15"/>
        <v>2.0065024359999998E-5</v>
      </c>
      <c r="N41" s="5">
        <f t="shared" si="12"/>
        <v>375336.22174999997</v>
      </c>
      <c r="O41" s="5">
        <v>384380</v>
      </c>
      <c r="Q41" s="5">
        <f t="shared" si="13"/>
        <v>194063.55692499998</v>
      </c>
      <c r="R41" s="5">
        <v>209213</v>
      </c>
      <c r="T41" s="5">
        <f t="shared" si="16"/>
        <v>9043.7782500000321</v>
      </c>
      <c r="U41" s="5">
        <f t="shared" si="17"/>
        <v>15149.443075000017</v>
      </c>
    </row>
    <row r="42" spans="2:22" x14ac:dyDescent="0.25">
      <c r="B42" s="22">
        <v>0.17287799499584591</v>
      </c>
      <c r="C42" s="22">
        <v>0.13760236904213008</v>
      </c>
      <c r="D42">
        <v>0.17544000000000001</v>
      </c>
      <c r="E42">
        <v>0.14624000000000001</v>
      </c>
      <c r="F42">
        <v>-2.5631E-3</v>
      </c>
      <c r="G42">
        <v>-8.6336E-3</v>
      </c>
      <c r="H42" s="18">
        <f t="shared" si="14"/>
        <v>6.5694816100000004E-6</v>
      </c>
      <c r="I42" s="18">
        <f t="shared" si="15"/>
        <v>7.4539048959999994E-5</v>
      </c>
      <c r="N42" s="5">
        <f t="shared" si="12"/>
        <v>306505.34790000005</v>
      </c>
      <c r="O42" s="5">
        <v>297844</v>
      </c>
      <c r="Q42" s="5">
        <f t="shared" si="13"/>
        <v>207789.16339999999</v>
      </c>
      <c r="R42" s="5">
        <v>178588</v>
      </c>
      <c r="T42" s="5">
        <f t="shared" si="16"/>
        <v>8661.3479000000516</v>
      </c>
      <c r="U42" s="5">
        <f t="shared" si="17"/>
        <v>29201.16339999999</v>
      </c>
    </row>
    <row r="43" spans="2:22" x14ac:dyDescent="0.25">
      <c r="B43" s="22">
        <v>0.16717206133508938</v>
      </c>
      <c r="C43" s="22">
        <v>0.13057215000038824</v>
      </c>
      <c r="D43">
        <v>0.17057</v>
      </c>
      <c r="E43">
        <v>0.13639999999999999</v>
      </c>
      <c r="F43">
        <v>-3.3961E-3</v>
      </c>
      <c r="G43">
        <v>-5.8320999999999998E-3</v>
      </c>
      <c r="H43" s="18">
        <f t="shared" si="14"/>
        <v>1.153349521E-5</v>
      </c>
      <c r="I43" s="18">
        <f t="shared" si="15"/>
        <v>3.4013390409999998E-5</v>
      </c>
      <c r="N43" s="5">
        <f t="shared" si="12"/>
        <v>290041.3815125</v>
      </c>
      <c r="O43" s="5">
        <v>278554</v>
      </c>
      <c r="Q43" s="5">
        <f t="shared" si="13"/>
        <v>174523.16149999996</v>
      </c>
      <c r="R43" s="5">
        <v>154821</v>
      </c>
      <c r="T43" s="5">
        <f t="shared" si="16"/>
        <v>11487.381512499996</v>
      </c>
      <c r="U43" s="5">
        <f t="shared" si="17"/>
        <v>19702.161499999958</v>
      </c>
    </row>
    <row r="44" spans="2:22" x14ac:dyDescent="0.25">
      <c r="B44" s="22">
        <v>0.14107355263513047</v>
      </c>
      <c r="C44" s="22">
        <v>0.13705277729813392</v>
      </c>
      <c r="D44">
        <v>0.15747</v>
      </c>
      <c r="E44">
        <v>0.14315</v>
      </c>
      <c r="F44">
        <v>-1.6400000000000001E-2</v>
      </c>
      <c r="G44">
        <v>-6.0954E-3</v>
      </c>
      <c r="H44" s="18">
        <f t="shared" si="14"/>
        <v>2.6896000000000005E-4</v>
      </c>
      <c r="I44" s="18">
        <f t="shared" si="15"/>
        <v>3.7153901159999997E-5</v>
      </c>
      <c r="N44" s="5">
        <f t="shared" si="12"/>
        <v>245754.32613749997</v>
      </c>
      <c r="O44" s="5">
        <v>190323</v>
      </c>
      <c r="Q44" s="5">
        <f t="shared" si="13"/>
        <v>197342.82743749997</v>
      </c>
      <c r="R44" s="5">
        <v>176730</v>
      </c>
      <c r="T44" s="5">
        <f t="shared" si="16"/>
        <v>55431.326137499971</v>
      </c>
      <c r="U44" s="5">
        <f t="shared" si="17"/>
        <v>20612.827437499975</v>
      </c>
    </row>
    <row r="45" spans="2:22" x14ac:dyDescent="0.25">
      <c r="G45" t="s">
        <v>51</v>
      </c>
      <c r="H45" s="18">
        <f>SUM(H35:H44)</f>
        <v>1.9682953006449001E-3</v>
      </c>
      <c r="I45" s="18">
        <f>SUM(I35:I44)</f>
        <v>2.00869272965125E-2</v>
      </c>
      <c r="S45" t="s">
        <v>18</v>
      </c>
      <c r="T45" s="5">
        <f>SUM(T35:T44)</f>
        <v>265274.93160000048</v>
      </c>
      <c r="U45" s="5">
        <f>SUM(U35:U44)</f>
        <v>600857.8384250002</v>
      </c>
      <c r="V45" s="5">
        <f>SUM(T45:U45)</f>
        <v>866132.77002500067</v>
      </c>
    </row>
    <row r="46" spans="2:22" x14ac:dyDescent="0.25">
      <c r="G46" t="s">
        <v>47</v>
      </c>
      <c r="H46" s="18">
        <f>H45/8</f>
        <v>2.4603691258061252E-4</v>
      </c>
      <c r="I46" s="18">
        <f>I45/8</f>
        <v>2.5108659120640624E-3</v>
      </c>
    </row>
    <row r="49" spans="2:22" x14ac:dyDescent="0.25">
      <c r="B49" t="s">
        <v>56</v>
      </c>
      <c r="C49" t="s">
        <v>58</v>
      </c>
      <c r="N49" s="39" t="s">
        <v>6</v>
      </c>
      <c r="O49" s="39"/>
      <c r="Q49" s="39" t="s">
        <v>7</v>
      </c>
      <c r="R49" s="39"/>
      <c r="T49" s="39" t="s">
        <v>60</v>
      </c>
      <c r="U49" s="39"/>
    </row>
    <row r="50" spans="2:22" x14ac:dyDescent="0.25">
      <c r="B50" s="39" t="s">
        <v>52</v>
      </c>
      <c r="C50" s="39"/>
      <c r="D50" s="39" t="s">
        <v>50</v>
      </c>
      <c r="E50" s="39"/>
      <c r="F50" s="39" t="s">
        <v>49</v>
      </c>
      <c r="G50" s="39"/>
      <c r="H50" s="39" t="s">
        <v>48</v>
      </c>
      <c r="I50" s="39"/>
      <c r="N50" s="17" t="s">
        <v>54</v>
      </c>
      <c r="O50" s="17" t="s">
        <v>55</v>
      </c>
      <c r="Q50" s="17" t="s">
        <v>54</v>
      </c>
      <c r="R50" s="17" t="s">
        <v>55</v>
      </c>
      <c r="T50" s="17" t="s">
        <v>6</v>
      </c>
      <c r="U50" s="17" t="s">
        <v>7</v>
      </c>
    </row>
    <row r="51" spans="2:22" x14ac:dyDescent="0.25">
      <c r="B51" s="22">
        <v>0.43555297307910035</v>
      </c>
      <c r="C51" s="22">
        <v>0.66280206008164744</v>
      </c>
      <c r="D51">
        <v>0.43451000000000001</v>
      </c>
      <c r="E51">
        <v>0.66393999999999997</v>
      </c>
      <c r="F51">
        <v>1.0402E-3</v>
      </c>
      <c r="G51">
        <v>-1.1404E-3</v>
      </c>
      <c r="H51" s="18">
        <f>F51^2</f>
        <v>1.0820160400000001E-6</v>
      </c>
      <c r="I51" s="18">
        <f>G51^2</f>
        <v>1.3005121599999999E-6</v>
      </c>
      <c r="K51" t="s">
        <v>39</v>
      </c>
      <c r="L51" s="5">
        <v>51466</v>
      </c>
      <c r="N51" s="5">
        <f t="shared" ref="N51:N60" si="18">((D51-0.1)*($L$53)/0.8)+$L$51</f>
        <v>1182341.0300375</v>
      </c>
      <c r="O51" s="5">
        <v>1185867</v>
      </c>
      <c r="Q51" s="5">
        <f t="shared" ref="Q51:Q60" si="19">((E51-0.1)*($L$53)/0.8)+$L$51</f>
        <v>1957973.0235249999</v>
      </c>
      <c r="R51" s="5">
        <v>1954126</v>
      </c>
      <c r="T51" s="5">
        <f>ABS(N51-O51)</f>
        <v>3525.9699625000358</v>
      </c>
      <c r="U51" s="5">
        <f>ABS(Q51-R51)</f>
        <v>3847.0235249998514</v>
      </c>
    </row>
    <row r="52" spans="2:22" x14ac:dyDescent="0.25">
      <c r="B52" s="22">
        <v>0.72298649721414221</v>
      </c>
      <c r="C52" s="22">
        <v>0.73339945639815529</v>
      </c>
      <c r="D52">
        <v>0.72160999999999997</v>
      </c>
      <c r="E52">
        <v>0.73282999999999998</v>
      </c>
      <c r="F52">
        <v>1.3726999999999999E-3</v>
      </c>
      <c r="G52">
        <v>5.6599999999999999E-4</v>
      </c>
      <c r="H52" s="18">
        <f t="shared" ref="H52:H60" si="20">F52^2</f>
        <v>1.8843052899999998E-6</v>
      </c>
      <c r="I52" s="18">
        <f t="shared" ref="I52:I60" si="21">G52^2</f>
        <v>3.2035599999999999E-7</v>
      </c>
      <c r="K52" t="s">
        <v>40</v>
      </c>
      <c r="L52" s="5">
        <v>2756019</v>
      </c>
      <c r="N52" s="5">
        <f t="shared" si="18"/>
        <v>2152937.4879124998</v>
      </c>
      <c r="O52" s="5">
        <v>2157591</v>
      </c>
      <c r="Q52" s="5">
        <f t="shared" si="19"/>
        <v>2190868.8437374998</v>
      </c>
      <c r="R52" s="5">
        <v>2192794</v>
      </c>
      <c r="T52" s="5">
        <f t="shared" ref="T52:T60" si="22">ABS(N52-O52)</f>
        <v>4653.5120875001885</v>
      </c>
      <c r="U52" s="5">
        <f t="shared" ref="U52:U60" si="23">ABS(Q52-R52)</f>
        <v>1925.1562625002116</v>
      </c>
    </row>
    <row r="53" spans="2:22" x14ac:dyDescent="0.25">
      <c r="B53" s="22">
        <v>0.41652846145000677</v>
      </c>
      <c r="C53" s="22">
        <v>0.3635319034235972</v>
      </c>
      <c r="D53">
        <v>0.41543999999999998</v>
      </c>
      <c r="E53">
        <v>0.36204999999999998</v>
      </c>
      <c r="F53">
        <v>1.0933E-3</v>
      </c>
      <c r="G53">
        <v>1.4835E-3</v>
      </c>
      <c r="H53" s="18">
        <f t="shared" si="20"/>
        <v>1.19530489E-6</v>
      </c>
      <c r="I53" s="18">
        <f t="shared" si="21"/>
        <v>2.2007722500000001E-6</v>
      </c>
      <c r="K53" t="s">
        <v>41</v>
      </c>
      <c r="L53" s="5">
        <v>2704553</v>
      </c>
      <c r="N53" s="5">
        <f t="shared" si="18"/>
        <v>1117871.2478999998</v>
      </c>
      <c r="O53" s="5">
        <v>1121551</v>
      </c>
      <c r="Q53" s="5">
        <f t="shared" si="19"/>
        <v>937376.1420625</v>
      </c>
      <c r="R53" s="5">
        <v>942386</v>
      </c>
      <c r="T53" s="5">
        <f t="shared" si="22"/>
        <v>3679.752100000158</v>
      </c>
      <c r="U53" s="5">
        <f t="shared" si="23"/>
        <v>5009.8579374999972</v>
      </c>
    </row>
    <row r="54" spans="2:22" x14ac:dyDescent="0.25">
      <c r="B54" s="22">
        <v>0.26247446435695659</v>
      </c>
      <c r="C54" s="22">
        <v>0.24161393768212344</v>
      </c>
      <c r="D54">
        <v>0.26108999999999999</v>
      </c>
      <c r="E54">
        <v>0.24604000000000001</v>
      </c>
      <c r="F54">
        <v>1.387E-3</v>
      </c>
      <c r="G54">
        <v>-4.4254999999999997E-3</v>
      </c>
      <c r="H54" s="18">
        <f t="shared" si="20"/>
        <v>1.9237689999999999E-6</v>
      </c>
      <c r="I54" s="18">
        <f t="shared" si="21"/>
        <v>1.9585050249999999E-5</v>
      </c>
      <c r="N54" s="5">
        <f t="shared" si="18"/>
        <v>596061.55346249987</v>
      </c>
      <c r="O54" s="5">
        <v>600742</v>
      </c>
      <c r="Q54" s="5">
        <f t="shared" si="19"/>
        <v>545182.15015</v>
      </c>
      <c r="R54" s="5">
        <v>530219</v>
      </c>
      <c r="T54" s="5">
        <f t="shared" si="22"/>
        <v>4680.4465375001309</v>
      </c>
      <c r="U54" s="5">
        <f t="shared" si="23"/>
        <v>14963.150150000001</v>
      </c>
    </row>
    <row r="55" spans="2:22" x14ac:dyDescent="0.25">
      <c r="B55" s="22">
        <v>0.20669977626617042</v>
      </c>
      <c r="C55" s="22">
        <v>0.21231992865364444</v>
      </c>
      <c r="D55">
        <v>0.20584</v>
      </c>
      <c r="E55">
        <v>0.20177</v>
      </c>
      <c r="F55">
        <v>8.6222000000000002E-4</v>
      </c>
      <c r="G55">
        <v>1.0552000000000001E-2</v>
      </c>
      <c r="H55" s="18">
        <f t="shared" si="20"/>
        <v>7.4342332840000006E-7</v>
      </c>
      <c r="I55" s="18">
        <f t="shared" si="21"/>
        <v>1.1134470400000002E-4</v>
      </c>
      <c r="N55" s="5">
        <f t="shared" si="18"/>
        <v>409278.36189999996</v>
      </c>
      <c r="O55" s="5">
        <v>412185</v>
      </c>
      <c r="Q55" s="5">
        <f t="shared" si="19"/>
        <v>395518.94851249998</v>
      </c>
      <c r="R55" s="5">
        <v>431185</v>
      </c>
      <c r="T55" s="5">
        <f t="shared" si="22"/>
        <v>2906.6381000000401</v>
      </c>
      <c r="U55" s="5">
        <f t="shared" si="23"/>
        <v>35666.051487500023</v>
      </c>
    </row>
    <row r="56" spans="2:22" x14ac:dyDescent="0.25">
      <c r="B56" s="22">
        <v>0.19606289837914065</v>
      </c>
      <c r="C56" s="22">
        <v>0.16471901271670403</v>
      </c>
      <c r="D56">
        <v>0.19528000000000001</v>
      </c>
      <c r="E56">
        <v>0.17161000000000001</v>
      </c>
      <c r="F56">
        <v>7.8120999999999996E-4</v>
      </c>
      <c r="G56">
        <v>-6.8957999999999997E-3</v>
      </c>
      <c r="H56" s="18">
        <f t="shared" si="20"/>
        <v>6.102890640999999E-7</v>
      </c>
      <c r="I56" s="18">
        <f t="shared" si="21"/>
        <v>4.7552057639999993E-5</v>
      </c>
      <c r="N56" s="5">
        <f t="shared" si="18"/>
        <v>373578.2623</v>
      </c>
      <c r="O56" s="5">
        <v>376225</v>
      </c>
      <c r="Q56" s="5">
        <f t="shared" si="19"/>
        <v>293557.30041250004</v>
      </c>
      <c r="R56" s="5">
        <v>270261</v>
      </c>
      <c r="T56" s="5">
        <f t="shared" si="22"/>
        <v>2646.7376999999979</v>
      </c>
      <c r="U56" s="5">
        <f t="shared" si="23"/>
        <v>23296.300412500044</v>
      </c>
    </row>
    <row r="57" spans="2:22" x14ac:dyDescent="0.25">
      <c r="B57" s="22">
        <v>0.19847512694334332</v>
      </c>
      <c r="C57" s="22">
        <v>0.14666116729825596</v>
      </c>
      <c r="D57">
        <v>0.17821999999999999</v>
      </c>
      <c r="E57">
        <v>0.17569000000000001</v>
      </c>
      <c r="F57">
        <v>2.0257000000000001E-2</v>
      </c>
      <c r="G57">
        <v>-2.9031000000000001E-2</v>
      </c>
      <c r="H57" s="18">
        <f t="shared" si="20"/>
        <v>4.1034604900000004E-4</v>
      </c>
      <c r="I57" s="18">
        <f t="shared" si="21"/>
        <v>8.4279896100000003E-4</v>
      </c>
      <c r="N57" s="5">
        <f t="shared" si="18"/>
        <v>315903.66957499995</v>
      </c>
      <c r="O57" s="5">
        <v>384380</v>
      </c>
      <c r="Q57" s="5">
        <f t="shared" si="19"/>
        <v>307350.52071249997</v>
      </c>
      <c r="R57" s="5">
        <v>209213</v>
      </c>
      <c r="T57" s="5">
        <f t="shared" si="22"/>
        <v>68476.330425000051</v>
      </c>
      <c r="U57" s="5">
        <f t="shared" si="23"/>
        <v>98137.520712499972</v>
      </c>
    </row>
    <row r="58" spans="2:22" x14ac:dyDescent="0.25">
      <c r="B58" s="22">
        <v>0.17287799499584591</v>
      </c>
      <c r="C58" s="22">
        <v>0.13760236904213008</v>
      </c>
      <c r="D58">
        <v>0.17896000000000001</v>
      </c>
      <c r="E58">
        <v>0.16829</v>
      </c>
      <c r="F58">
        <v>-6.0799000000000001E-3</v>
      </c>
      <c r="G58">
        <v>-3.0683999999999999E-2</v>
      </c>
      <c r="H58" s="18">
        <f t="shared" si="20"/>
        <v>3.6965184010000003E-5</v>
      </c>
      <c r="I58" s="18">
        <f t="shared" si="21"/>
        <v>9.41507856E-4</v>
      </c>
      <c r="N58" s="5">
        <f t="shared" si="18"/>
        <v>318405.3811</v>
      </c>
      <c r="O58" s="5">
        <v>297844</v>
      </c>
      <c r="Q58" s="5">
        <f t="shared" si="19"/>
        <v>282333.40546249994</v>
      </c>
      <c r="R58" s="5">
        <v>178588</v>
      </c>
      <c r="T58" s="5">
        <f t="shared" si="22"/>
        <v>20561.381099999999</v>
      </c>
      <c r="U58" s="5">
        <f t="shared" si="23"/>
        <v>103745.40546249994</v>
      </c>
    </row>
    <row r="59" spans="2:22" x14ac:dyDescent="0.25">
      <c r="B59" s="22">
        <v>0.16717206133508938</v>
      </c>
      <c r="C59" s="22">
        <v>0.13057215000038824</v>
      </c>
      <c r="D59">
        <v>0.17143</v>
      </c>
      <c r="E59">
        <v>0.15804000000000001</v>
      </c>
      <c r="F59">
        <v>-4.2560000000000002E-3</v>
      </c>
      <c r="G59">
        <v>-2.7463000000000001E-2</v>
      </c>
      <c r="H59" s="18">
        <f t="shared" si="20"/>
        <v>1.8113536E-5</v>
      </c>
      <c r="I59" s="18">
        <f t="shared" si="21"/>
        <v>7.5421636900000009E-4</v>
      </c>
      <c r="N59" s="5">
        <f t="shared" si="18"/>
        <v>292948.77598749998</v>
      </c>
      <c r="O59" s="5">
        <v>278554</v>
      </c>
      <c r="Q59" s="5">
        <f t="shared" si="19"/>
        <v>247681.32015000004</v>
      </c>
      <c r="R59" s="5">
        <v>154821</v>
      </c>
      <c r="T59" s="5">
        <f t="shared" si="22"/>
        <v>14394.775987499976</v>
      </c>
      <c r="U59" s="5">
        <f t="shared" si="23"/>
        <v>92860.320150000043</v>
      </c>
    </row>
    <row r="60" spans="2:22" x14ac:dyDescent="0.25">
      <c r="B60" s="22">
        <v>0.14107355263513047</v>
      </c>
      <c r="C60" s="22">
        <v>0.13705277729813392</v>
      </c>
      <c r="D60">
        <v>0.17075000000000001</v>
      </c>
      <c r="E60">
        <v>0.15815000000000001</v>
      </c>
      <c r="F60">
        <v>-2.9678E-2</v>
      </c>
      <c r="G60">
        <v>-2.1101999999999999E-2</v>
      </c>
      <c r="H60" s="18">
        <f t="shared" si="20"/>
        <v>8.8078368399999998E-4</v>
      </c>
      <c r="I60" s="18">
        <f t="shared" si="21"/>
        <v>4.4529440399999995E-4</v>
      </c>
      <c r="N60" s="5">
        <f t="shared" si="18"/>
        <v>290649.90593750001</v>
      </c>
      <c r="O60" s="5">
        <v>190323</v>
      </c>
      <c r="Q60" s="5">
        <f t="shared" si="19"/>
        <v>248053.1961875</v>
      </c>
      <c r="R60" s="5">
        <v>176730</v>
      </c>
      <c r="T60" s="5">
        <f t="shared" si="22"/>
        <v>100326.90593750001</v>
      </c>
      <c r="U60" s="5">
        <f t="shared" si="23"/>
        <v>71323.196187499998</v>
      </c>
    </row>
    <row r="61" spans="2:22" x14ac:dyDescent="0.25">
      <c r="G61" t="s">
        <v>51</v>
      </c>
      <c r="H61" s="18">
        <f>SUM(H51:H60)</f>
        <v>1.3536475606225002E-3</v>
      </c>
      <c r="I61" s="18">
        <f>SUM(I51:I60)</f>
        <v>3.1661210422999999E-3</v>
      </c>
      <c r="S61" t="s">
        <v>18</v>
      </c>
      <c r="T61" s="5">
        <f>SUM(T51:T60)</f>
        <v>225852.44993750058</v>
      </c>
      <c r="U61" s="5">
        <f>SUM(U51:U60)</f>
        <v>450773.98228750005</v>
      </c>
      <c r="V61" s="5">
        <f>SUM(T61:U61)</f>
        <v>676626.43222500058</v>
      </c>
    </row>
    <row r="62" spans="2:22" x14ac:dyDescent="0.25">
      <c r="G62" t="s">
        <v>47</v>
      </c>
      <c r="H62" s="18">
        <f>H61/8</f>
        <v>1.6920594507781252E-4</v>
      </c>
      <c r="I62" s="18">
        <f>I61/8</f>
        <v>3.9576513028749999E-4</v>
      </c>
    </row>
    <row r="65" spans="2:18" x14ac:dyDescent="0.25">
      <c r="N65" s="39"/>
      <c r="O65" s="39"/>
      <c r="Q65" s="39"/>
      <c r="R65" s="39"/>
    </row>
    <row r="66" spans="2:18" x14ac:dyDescent="0.25">
      <c r="B66" s="39"/>
      <c r="C66" s="39"/>
      <c r="D66" s="39"/>
      <c r="E66" s="39"/>
      <c r="F66" s="39"/>
      <c r="G66" s="39"/>
      <c r="H66" s="39"/>
      <c r="I66" s="39"/>
      <c r="N66" s="17"/>
      <c r="O66" s="17"/>
      <c r="Q66" s="17"/>
      <c r="R66" s="17"/>
    </row>
    <row r="67" spans="2:18" x14ac:dyDescent="0.25">
      <c r="B67" s="22"/>
      <c r="C67" s="22"/>
      <c r="H67" s="18"/>
      <c r="I67" s="18"/>
      <c r="L67" s="5"/>
      <c r="N67" s="5"/>
      <c r="O67" s="5"/>
      <c r="Q67" s="5"/>
      <c r="R67" s="5"/>
    </row>
    <row r="68" spans="2:18" x14ac:dyDescent="0.25">
      <c r="B68" s="22"/>
      <c r="C68" s="22"/>
      <c r="H68" s="18"/>
      <c r="I68" s="18"/>
      <c r="L68" s="5"/>
      <c r="N68" s="5"/>
      <c r="O68" s="5"/>
      <c r="Q68" s="5"/>
      <c r="R68" s="5"/>
    </row>
    <row r="69" spans="2:18" x14ac:dyDescent="0.25">
      <c r="B69" s="22"/>
      <c r="C69" s="22"/>
      <c r="H69" s="18"/>
      <c r="I69" s="18"/>
      <c r="L69" s="5"/>
      <c r="N69" s="5"/>
      <c r="O69" s="5"/>
      <c r="Q69" s="5"/>
      <c r="R69" s="5"/>
    </row>
    <row r="70" spans="2:18" x14ac:dyDescent="0.25">
      <c r="B70" s="22"/>
      <c r="C70" s="22"/>
      <c r="H70" s="18"/>
      <c r="I70" s="18"/>
      <c r="N70" s="5"/>
      <c r="O70" s="5"/>
      <c r="Q70" s="5"/>
      <c r="R70" s="5"/>
    </row>
    <row r="71" spans="2:18" x14ac:dyDescent="0.25">
      <c r="B71" s="22"/>
      <c r="C71" s="22"/>
      <c r="H71" s="18"/>
      <c r="I71" s="18"/>
      <c r="N71" s="5"/>
      <c r="O71" s="5"/>
      <c r="Q71" s="5"/>
      <c r="R71" s="5"/>
    </row>
    <row r="72" spans="2:18" x14ac:dyDescent="0.25">
      <c r="B72" s="22"/>
      <c r="C72" s="22"/>
      <c r="H72" s="18"/>
      <c r="I72" s="18"/>
      <c r="N72" s="5"/>
      <c r="O72" s="5"/>
      <c r="Q72" s="5"/>
      <c r="R72" s="5"/>
    </row>
    <row r="73" spans="2:18" x14ac:dyDescent="0.25">
      <c r="B73" s="22"/>
      <c r="C73" s="22"/>
      <c r="H73" s="18"/>
      <c r="I73" s="18"/>
      <c r="N73" s="5"/>
      <c r="O73" s="5"/>
      <c r="Q73" s="5"/>
      <c r="R73" s="5"/>
    </row>
    <row r="74" spans="2:18" x14ac:dyDescent="0.25">
      <c r="B74" s="22"/>
      <c r="C74" s="22"/>
      <c r="F74" s="21"/>
      <c r="H74" s="18"/>
      <c r="I74" s="18"/>
      <c r="N74" s="5"/>
      <c r="O74" s="5"/>
      <c r="Q74" s="5"/>
      <c r="R74" s="5"/>
    </row>
    <row r="75" spans="2:18" x14ac:dyDescent="0.25">
      <c r="B75" s="22"/>
      <c r="C75" s="22"/>
      <c r="F75" s="23"/>
      <c r="H75" s="18"/>
      <c r="I75" s="18"/>
      <c r="N75" s="5"/>
      <c r="O75" s="5"/>
      <c r="Q75" s="5"/>
      <c r="R75" s="5"/>
    </row>
    <row r="76" spans="2:18" x14ac:dyDescent="0.25">
      <c r="B76" s="22"/>
      <c r="C76" s="22"/>
      <c r="H76" s="18"/>
      <c r="I76" s="18"/>
      <c r="N76" s="5"/>
      <c r="O76" s="5"/>
      <c r="Q76" s="5"/>
      <c r="R76" s="5"/>
    </row>
    <row r="77" spans="2:18" x14ac:dyDescent="0.25">
      <c r="H77" s="18"/>
      <c r="I77" s="18"/>
    </row>
    <row r="78" spans="2:18" x14ac:dyDescent="0.25">
      <c r="H78" s="18"/>
      <c r="I78" s="18"/>
    </row>
  </sheetData>
  <mergeCells count="34">
    <mergeCell ref="T33:U33"/>
    <mergeCell ref="T49:U49"/>
    <mergeCell ref="T17:U17"/>
    <mergeCell ref="T1:U1"/>
    <mergeCell ref="N1:O1"/>
    <mergeCell ref="Q1:R1"/>
    <mergeCell ref="N17:O17"/>
    <mergeCell ref="Q17:R17"/>
    <mergeCell ref="Q33:R33"/>
    <mergeCell ref="N33:O33"/>
    <mergeCell ref="B66:C66"/>
    <mergeCell ref="D66:E66"/>
    <mergeCell ref="F66:G66"/>
    <mergeCell ref="H66:I66"/>
    <mergeCell ref="B34:C34"/>
    <mergeCell ref="B50:C50"/>
    <mergeCell ref="Q65:R65"/>
    <mergeCell ref="H34:I34"/>
    <mergeCell ref="F34:G34"/>
    <mergeCell ref="D34:E34"/>
    <mergeCell ref="Q49:R49"/>
    <mergeCell ref="N49:O49"/>
    <mergeCell ref="H50:I50"/>
    <mergeCell ref="F50:G50"/>
    <mergeCell ref="D50:E50"/>
    <mergeCell ref="D2:E2"/>
    <mergeCell ref="F2:G2"/>
    <mergeCell ref="H2:I2"/>
    <mergeCell ref="B2:C2"/>
    <mergeCell ref="N65:O65"/>
    <mergeCell ref="B18:C18"/>
    <mergeCell ref="D18:E18"/>
    <mergeCell ref="F18:G18"/>
    <mergeCell ref="H18:I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9120-A968-46FA-806F-80DB4F7E279A}">
  <dimension ref="B2:V15"/>
  <sheetViews>
    <sheetView zoomScale="80" zoomScaleNormal="80" workbookViewId="0">
      <selection activeCell="O17" sqref="O17"/>
    </sheetView>
  </sheetViews>
  <sheetFormatPr defaultRowHeight="15.75" x14ac:dyDescent="0.25"/>
  <cols>
    <col min="2" max="2" width="11.75" customWidth="1"/>
    <col min="3" max="3" width="10.75" customWidth="1"/>
    <col min="4" max="4" width="10.25" customWidth="1"/>
    <col min="5" max="5" width="11.125" customWidth="1"/>
    <col min="6" max="6" width="11.75" customWidth="1"/>
    <col min="7" max="7" width="11.25" customWidth="1"/>
    <col min="8" max="8" width="12.875" customWidth="1"/>
    <col min="9" max="9" width="12.625" customWidth="1"/>
  </cols>
  <sheetData>
    <row r="2" spans="2:22" x14ac:dyDescent="0.25">
      <c r="B2" t="s">
        <v>57</v>
      </c>
      <c r="C2" t="s">
        <v>58</v>
      </c>
      <c r="N2" s="39" t="s">
        <v>6</v>
      </c>
      <c r="O2" s="39"/>
      <c r="Q2" s="39" t="s">
        <v>7</v>
      </c>
      <c r="R2" s="39"/>
      <c r="T2" s="39" t="s">
        <v>60</v>
      </c>
      <c r="U2" s="39"/>
    </row>
    <row r="3" spans="2:22" x14ac:dyDescent="0.25">
      <c r="B3" s="39" t="s">
        <v>52</v>
      </c>
      <c r="C3" s="39"/>
      <c r="D3" s="39" t="s">
        <v>50</v>
      </c>
      <c r="E3" s="39"/>
      <c r="F3" s="39" t="s">
        <v>49</v>
      </c>
      <c r="G3" s="39"/>
      <c r="H3" s="39" t="s">
        <v>48</v>
      </c>
      <c r="I3" s="39"/>
      <c r="N3" s="17" t="s">
        <v>54</v>
      </c>
      <c r="O3" s="17" t="s">
        <v>55</v>
      </c>
      <c r="Q3" s="17" t="s">
        <v>54</v>
      </c>
      <c r="R3" s="17" t="s">
        <v>55</v>
      </c>
      <c r="T3" s="17" t="s">
        <v>6</v>
      </c>
      <c r="U3" s="17" t="s">
        <v>7</v>
      </c>
    </row>
    <row r="4" spans="2:22" x14ac:dyDescent="0.25">
      <c r="B4">
        <v>0.42013364130782427</v>
      </c>
      <c r="C4">
        <v>0.63386300804606155</v>
      </c>
      <c r="D4">
        <v>0.43253000000000003</v>
      </c>
      <c r="E4">
        <v>0.63734000000000002</v>
      </c>
      <c r="F4">
        <v>-1.2397E-2</v>
      </c>
      <c r="G4">
        <v>-3.4808E-3</v>
      </c>
      <c r="H4" s="18">
        <f>F4^2</f>
        <v>1.5368560900000001E-4</v>
      </c>
      <c r="I4" s="18">
        <f>G4^2</f>
        <v>1.211596864E-5</v>
      </c>
      <c r="K4" t="s">
        <v>39</v>
      </c>
      <c r="L4" s="5">
        <v>51466</v>
      </c>
      <c r="N4" s="5">
        <f>((D4-0.1)*($L$6)/0.8)+$L$4</f>
        <v>1175647.2613624998</v>
      </c>
      <c r="O4" s="5">
        <v>1133739</v>
      </c>
      <c r="Q4" s="5">
        <f>((E4-0.1)*($L$6)/0.8)+$L$4</f>
        <v>1868046.6362749999</v>
      </c>
      <c r="R4" s="5">
        <v>1856292</v>
      </c>
      <c r="T4" s="5">
        <f>ABS(N4-O4)</f>
        <v>41908.26136249979</v>
      </c>
      <c r="U4" s="5">
        <f>ABS(Q4-R4)</f>
        <v>11754.636274999939</v>
      </c>
    </row>
    <row r="5" spans="2:22" x14ac:dyDescent="0.25">
      <c r="B5">
        <v>0.82560485965703023</v>
      </c>
      <c r="C5">
        <v>0.83613791262363868</v>
      </c>
      <c r="D5">
        <v>0.82416999999999996</v>
      </c>
      <c r="E5">
        <v>0.81579999999999997</v>
      </c>
      <c r="F5">
        <v>1.4302E-3</v>
      </c>
      <c r="G5">
        <v>2.0341999999999999E-2</v>
      </c>
      <c r="H5" s="18">
        <f t="shared" ref="H5:H13" si="0">F5^2</f>
        <v>2.0454720399999999E-6</v>
      </c>
      <c r="I5" s="18">
        <f t="shared" ref="I5:I13" si="1">G5^2</f>
        <v>4.1379696399999996E-4</v>
      </c>
      <c r="K5" t="s">
        <v>40</v>
      </c>
      <c r="L5" s="5">
        <v>2756019</v>
      </c>
      <c r="N5" s="5">
        <f t="shared" ref="N5:N13" si="2">((D5-0.1)*($L$6)/0.8)+$L$4</f>
        <v>2499661.1825124999</v>
      </c>
      <c r="O5" s="5">
        <v>2504512</v>
      </c>
      <c r="Q5" s="5">
        <f t="shared" ref="Q5:Q13" si="3">((E5-0.1)*($L$6)/0.8)+$L$4</f>
        <v>2471364.7967499997</v>
      </c>
      <c r="R5" s="5">
        <v>2540121</v>
      </c>
      <c r="T5" s="5">
        <f t="shared" ref="T5:T13" si="4">ABS(N5-O5)</f>
        <v>4850.8174875001423</v>
      </c>
      <c r="U5" s="5">
        <f t="shared" ref="U5:U13" si="5">ABS(Q5-R5)</f>
        <v>68756.203250000253</v>
      </c>
    </row>
    <row r="6" spans="2:22" x14ac:dyDescent="0.25">
      <c r="B6">
        <v>0.48218278584298413</v>
      </c>
      <c r="C6">
        <v>0.42975386320770936</v>
      </c>
      <c r="D6">
        <v>0.48737000000000003</v>
      </c>
      <c r="E6">
        <v>0.43220999999999998</v>
      </c>
      <c r="F6">
        <v>-5.1904000000000004E-3</v>
      </c>
      <c r="G6">
        <v>-2.4516999999999998E-3</v>
      </c>
      <c r="H6" s="18">
        <f t="shared" si="0"/>
        <v>2.6940252160000003E-5</v>
      </c>
      <c r="I6" s="18">
        <f t="shared" si="1"/>
        <v>6.0108328899999989E-6</v>
      </c>
      <c r="K6" t="s">
        <v>41</v>
      </c>
      <c r="L6" s="5">
        <v>2704553</v>
      </c>
      <c r="N6" s="5">
        <f t="shared" si="2"/>
        <v>1361044.3695124998</v>
      </c>
      <c r="O6" s="5">
        <v>1343508</v>
      </c>
      <c r="Q6" s="5">
        <f t="shared" si="3"/>
        <v>1174565.4401624999</v>
      </c>
      <c r="R6" s="5">
        <v>1166262</v>
      </c>
      <c r="T6" s="5">
        <f t="shared" si="4"/>
        <v>17536.369512499776</v>
      </c>
      <c r="U6" s="5">
        <f t="shared" si="5"/>
        <v>8303.4401624999009</v>
      </c>
    </row>
    <row r="7" spans="2:22" x14ac:dyDescent="0.25">
      <c r="B7">
        <v>0.30802136249502232</v>
      </c>
      <c r="C7">
        <v>0.26474323113653164</v>
      </c>
      <c r="D7">
        <v>0.31938</v>
      </c>
      <c r="E7">
        <v>0.25317000000000001</v>
      </c>
      <c r="F7">
        <v>-1.1356E-2</v>
      </c>
      <c r="G7">
        <v>1.1575999999999999E-2</v>
      </c>
      <c r="H7" s="18">
        <f t="shared" si="0"/>
        <v>1.2895873599999999E-4</v>
      </c>
      <c r="I7" s="18">
        <f t="shared" si="1"/>
        <v>1.3400377599999999E-4</v>
      </c>
      <c r="N7" s="5">
        <f t="shared" si="2"/>
        <v>793122.04642499995</v>
      </c>
      <c r="O7" s="5">
        <v>754722</v>
      </c>
      <c r="Q7" s="5">
        <f t="shared" si="3"/>
        <v>569286.47876249999</v>
      </c>
      <c r="R7" s="5">
        <v>608412</v>
      </c>
      <c r="T7" s="5">
        <f t="shared" si="4"/>
        <v>38400.04642499995</v>
      </c>
      <c r="U7" s="5">
        <f t="shared" si="5"/>
        <v>39125.521237500012</v>
      </c>
    </row>
    <row r="8" spans="2:22" x14ac:dyDescent="0.25">
      <c r="B8">
        <v>0.27702148931819787</v>
      </c>
      <c r="C8">
        <v>0.21490963571429367</v>
      </c>
      <c r="D8">
        <v>0.26153999999999999</v>
      </c>
      <c r="E8">
        <v>0.22481999999999999</v>
      </c>
      <c r="F8">
        <v>1.5481E-2</v>
      </c>
      <c r="G8">
        <v>-9.9074000000000002E-3</v>
      </c>
      <c r="H8" s="18">
        <f t="shared" si="0"/>
        <v>2.39661361E-4</v>
      </c>
      <c r="I8" s="18">
        <f t="shared" si="1"/>
        <v>9.8156574760000011E-5</v>
      </c>
      <c r="N8" s="5">
        <f t="shared" si="2"/>
        <v>597582.86452499998</v>
      </c>
      <c r="O8" s="5">
        <v>649921</v>
      </c>
      <c r="Q8" s="5">
        <f t="shared" si="3"/>
        <v>473443.88182499993</v>
      </c>
      <c r="R8" s="5">
        <v>439940</v>
      </c>
      <c r="T8" s="5">
        <f t="shared" si="4"/>
        <v>52338.135475000017</v>
      </c>
      <c r="U8" s="5">
        <f t="shared" si="5"/>
        <v>33503.881824999931</v>
      </c>
    </row>
    <row r="9" spans="2:22" x14ac:dyDescent="0.25">
      <c r="B9">
        <v>0.26055385122791086</v>
      </c>
      <c r="C9">
        <v>0.20166619030945226</v>
      </c>
      <c r="D9">
        <v>0.22686000000000001</v>
      </c>
      <c r="E9">
        <v>0.20644000000000001</v>
      </c>
      <c r="F9">
        <v>3.3694000000000002E-2</v>
      </c>
      <c r="G9">
        <v>-4.7730999999999997E-3</v>
      </c>
      <c r="H9" s="18">
        <f t="shared" si="0"/>
        <v>1.135285636E-3</v>
      </c>
      <c r="I9" s="18">
        <f t="shared" si="1"/>
        <v>2.2782483609999997E-5</v>
      </c>
      <c r="N9" s="5">
        <f t="shared" si="2"/>
        <v>480340.49197499995</v>
      </c>
      <c r="O9" s="5">
        <v>594249</v>
      </c>
      <c r="Q9" s="5">
        <f t="shared" si="3"/>
        <v>411306.77665000001</v>
      </c>
      <c r="R9" s="5">
        <v>395168</v>
      </c>
      <c r="T9" s="5">
        <f t="shared" si="4"/>
        <v>113908.50802500005</v>
      </c>
      <c r="U9" s="5">
        <f t="shared" si="5"/>
        <v>16138.776650000014</v>
      </c>
    </row>
    <row r="10" spans="2:22" x14ac:dyDescent="0.25">
      <c r="B10">
        <v>0.26370439033733117</v>
      </c>
      <c r="C10">
        <v>0.19003424965234553</v>
      </c>
      <c r="D10">
        <v>0.21926000000000001</v>
      </c>
      <c r="E10">
        <v>0.20677000000000001</v>
      </c>
      <c r="F10">
        <v>4.4448000000000001E-2</v>
      </c>
      <c r="G10">
        <v>-1.6740000000000001E-2</v>
      </c>
      <c r="H10" s="18">
        <f t="shared" si="0"/>
        <v>1.9756247040000003E-3</v>
      </c>
      <c r="I10" s="18">
        <f t="shared" si="1"/>
        <v>2.8022760000000007E-4</v>
      </c>
      <c r="N10" s="5">
        <f t="shared" si="2"/>
        <v>454647.23847499996</v>
      </c>
      <c r="O10" s="5">
        <v>604900</v>
      </c>
      <c r="Q10" s="5">
        <f t="shared" si="3"/>
        <v>412422.40476250002</v>
      </c>
      <c r="R10" s="5">
        <v>355844</v>
      </c>
      <c r="T10" s="5">
        <f t="shared" si="4"/>
        <v>150252.76152500004</v>
      </c>
      <c r="U10" s="5">
        <f t="shared" si="5"/>
        <v>56578.404762500024</v>
      </c>
    </row>
    <row r="11" spans="2:22" x14ac:dyDescent="0.25">
      <c r="B11">
        <v>0.2313000706586264</v>
      </c>
      <c r="C11">
        <v>0.18066870939486118</v>
      </c>
      <c r="D11">
        <v>0.18598999999999999</v>
      </c>
      <c r="E11">
        <v>0.19247</v>
      </c>
      <c r="F11">
        <v>4.5309000000000002E-2</v>
      </c>
      <c r="G11">
        <v>-1.1801000000000001E-2</v>
      </c>
      <c r="H11" s="18">
        <f t="shared" si="0"/>
        <v>2.0529054810000001E-3</v>
      </c>
      <c r="I11" s="18">
        <f t="shared" si="1"/>
        <v>1.3926360100000002E-4</v>
      </c>
      <c r="N11" s="5">
        <f t="shared" si="2"/>
        <v>342171.64058749995</v>
      </c>
      <c r="O11" s="5">
        <v>495351</v>
      </c>
      <c r="Q11" s="5">
        <f t="shared" si="3"/>
        <v>364078.51988749998</v>
      </c>
      <c r="R11" s="5">
        <v>324182</v>
      </c>
      <c r="T11" s="5">
        <f t="shared" si="4"/>
        <v>153179.35941250005</v>
      </c>
      <c r="U11" s="5">
        <f t="shared" si="5"/>
        <v>39896.519887499977</v>
      </c>
    </row>
    <row r="12" spans="2:22" x14ac:dyDescent="0.25">
      <c r="B12">
        <v>0.12090519209643887</v>
      </c>
      <c r="C12">
        <v>0.15995903944200762</v>
      </c>
      <c r="D12">
        <v>0.17257</v>
      </c>
      <c r="E12">
        <v>0.18831999999999999</v>
      </c>
      <c r="F12">
        <v>-5.1665000000000003E-2</v>
      </c>
      <c r="G12">
        <v>-2.8364E-2</v>
      </c>
      <c r="H12" s="18">
        <f t="shared" si="0"/>
        <v>2.6692722250000003E-3</v>
      </c>
      <c r="I12" s="18">
        <f t="shared" si="1"/>
        <v>8.0451649599999999E-4</v>
      </c>
      <c r="N12" s="5">
        <f t="shared" si="2"/>
        <v>296802.76401249995</v>
      </c>
      <c r="O12" s="5">
        <v>122140</v>
      </c>
      <c r="Q12" s="5">
        <f t="shared" si="3"/>
        <v>350048.65119999991</v>
      </c>
      <c r="R12" s="5">
        <v>254169</v>
      </c>
      <c r="T12" s="5">
        <f t="shared" si="4"/>
        <v>174662.76401249995</v>
      </c>
      <c r="U12" s="5">
        <f t="shared" si="5"/>
        <v>95879.651199999906</v>
      </c>
    </row>
    <row r="13" spans="2:22" x14ac:dyDescent="0.25">
      <c r="B13">
        <v>0.14367302101308424</v>
      </c>
      <c r="C13">
        <v>0.22839829724172533</v>
      </c>
      <c r="D13">
        <v>0.18174000000000001</v>
      </c>
      <c r="E13">
        <v>0.20419000000000001</v>
      </c>
      <c r="F13">
        <v>-3.8071000000000001E-2</v>
      </c>
      <c r="G13">
        <v>2.4209000000000001E-2</v>
      </c>
      <c r="H13" s="18">
        <f t="shared" si="0"/>
        <v>1.449401041E-3</v>
      </c>
      <c r="I13" s="18">
        <f t="shared" si="1"/>
        <v>5.8607568100000002E-4</v>
      </c>
      <c r="N13" s="5">
        <f t="shared" si="2"/>
        <v>327803.70277500001</v>
      </c>
      <c r="O13" s="5">
        <v>199111</v>
      </c>
      <c r="Q13" s="5">
        <f t="shared" si="3"/>
        <v>403700.22133749997</v>
      </c>
      <c r="R13" s="5">
        <v>485541</v>
      </c>
      <c r="T13" s="5">
        <f t="shared" si="4"/>
        <v>128692.70277500001</v>
      </c>
      <c r="U13" s="5">
        <f t="shared" si="5"/>
        <v>81840.77866250003</v>
      </c>
    </row>
    <row r="14" spans="2:22" x14ac:dyDescent="0.25">
      <c r="G14" t="s">
        <v>51</v>
      </c>
      <c r="H14" s="18">
        <f>SUM(H4:H13)</f>
        <v>9.8337805172000001E-3</v>
      </c>
      <c r="I14" s="18">
        <f>SUM(I4:I13)</f>
        <v>2.4969499779000002E-3</v>
      </c>
      <c r="S14" t="s">
        <v>18</v>
      </c>
      <c r="T14" s="5">
        <f>SUM(T4:T13)</f>
        <v>875729.72601249977</v>
      </c>
      <c r="U14" s="5">
        <f>SUM(U4:U13)</f>
        <v>451777.81391249999</v>
      </c>
      <c r="V14" s="5">
        <f>SUM(T14:U14)</f>
        <v>1327507.5399249997</v>
      </c>
    </row>
    <row r="15" spans="2:22" x14ac:dyDescent="0.25">
      <c r="G15" t="s">
        <v>47</v>
      </c>
      <c r="H15" s="18">
        <f>H14/8</f>
        <v>1.22922256465E-3</v>
      </c>
      <c r="I15" s="18">
        <f>I14/8</f>
        <v>3.1211874723750002E-4</v>
      </c>
    </row>
  </sheetData>
  <mergeCells count="7">
    <mergeCell ref="T2:U2"/>
    <mergeCell ref="B3:C3"/>
    <mergeCell ref="D3:E3"/>
    <mergeCell ref="F3:G3"/>
    <mergeCell ref="H3:I3"/>
    <mergeCell ref="N2:O2"/>
    <mergeCell ref="Q2:R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C95B-419A-471B-97BB-38023F4A7925}">
  <dimension ref="A1:U13"/>
  <sheetViews>
    <sheetView workbookViewId="0">
      <selection activeCell="J18" sqref="J18"/>
    </sheetView>
  </sheetViews>
  <sheetFormatPr defaultRowHeight="15.75" x14ac:dyDescent="0.25"/>
  <sheetData>
    <row r="1" spans="1:21" x14ac:dyDescent="0.25">
      <c r="A1" s="36"/>
      <c r="B1" s="35" t="s">
        <v>29</v>
      </c>
      <c r="C1" s="36"/>
      <c r="D1" s="36" t="s">
        <v>30</v>
      </c>
      <c r="E1" s="36"/>
      <c r="F1" s="31" t="s">
        <v>31</v>
      </c>
      <c r="G1" s="32"/>
      <c r="H1" s="31" t="s">
        <v>32</v>
      </c>
      <c r="I1" s="32"/>
      <c r="J1" s="31" t="s">
        <v>33</v>
      </c>
      <c r="K1" s="32"/>
      <c r="L1" s="31" t="s">
        <v>34</v>
      </c>
      <c r="M1" s="32"/>
      <c r="N1" s="31" t="s">
        <v>35</v>
      </c>
      <c r="O1" s="32"/>
      <c r="P1" s="31" t="s">
        <v>36</v>
      </c>
      <c r="Q1" s="32"/>
      <c r="R1" s="31" t="s">
        <v>37</v>
      </c>
      <c r="S1" s="32"/>
      <c r="T1" s="31" t="s">
        <v>38</v>
      </c>
      <c r="U1" s="32"/>
    </row>
    <row r="2" spans="1:21" x14ac:dyDescent="0.25">
      <c r="A2" s="36"/>
      <c r="B2" s="12" t="s">
        <v>6</v>
      </c>
      <c r="C2" s="12" t="s">
        <v>7</v>
      </c>
      <c r="D2" s="12" t="s">
        <v>6</v>
      </c>
      <c r="E2" s="12" t="s">
        <v>7</v>
      </c>
      <c r="F2" s="12" t="s">
        <v>6</v>
      </c>
      <c r="G2" s="12" t="s">
        <v>7</v>
      </c>
      <c r="H2" s="12" t="s">
        <v>6</v>
      </c>
      <c r="I2" s="12" t="s">
        <v>7</v>
      </c>
      <c r="J2" s="12" t="s">
        <v>6</v>
      </c>
      <c r="K2" s="12" t="s">
        <v>7</v>
      </c>
      <c r="L2" s="12" t="s">
        <v>6</v>
      </c>
      <c r="M2" s="12" t="s">
        <v>7</v>
      </c>
      <c r="N2" s="12" t="s">
        <v>6</v>
      </c>
      <c r="O2" s="12" t="s">
        <v>7</v>
      </c>
      <c r="P2" s="12" t="s">
        <v>6</v>
      </c>
      <c r="Q2" s="12" t="s">
        <v>7</v>
      </c>
      <c r="R2" s="12" t="s">
        <v>6</v>
      </c>
      <c r="S2" s="12" t="s">
        <v>7</v>
      </c>
      <c r="T2" s="12" t="s">
        <v>6</v>
      </c>
      <c r="U2" s="12" t="s">
        <v>7</v>
      </c>
    </row>
    <row r="3" spans="1:21" x14ac:dyDescent="0.25">
      <c r="A3" s="2" t="s">
        <v>8</v>
      </c>
      <c r="B3" s="3">
        <v>1574780</v>
      </c>
      <c r="C3" s="3">
        <v>2331003</v>
      </c>
      <c r="D3" s="3">
        <v>1492527</v>
      </c>
      <c r="E3" s="3">
        <v>2250148</v>
      </c>
      <c r="F3" s="3">
        <v>1506499</v>
      </c>
      <c r="G3" s="3">
        <v>1885820</v>
      </c>
      <c r="H3" s="3">
        <v>1255210</v>
      </c>
      <c r="I3" s="3">
        <v>1747151</v>
      </c>
      <c r="J3" s="3">
        <v>1185867</v>
      </c>
      <c r="K3" s="3">
        <v>1954126</v>
      </c>
      <c r="L3" s="3">
        <v>1129455</v>
      </c>
      <c r="M3" s="3">
        <v>1649825</v>
      </c>
      <c r="N3" s="3">
        <v>1045299</v>
      </c>
      <c r="O3" s="3">
        <v>1617950</v>
      </c>
      <c r="P3" s="3">
        <v>1292778</v>
      </c>
      <c r="Q3" s="3">
        <v>1624465</v>
      </c>
      <c r="R3" s="3">
        <v>1212400</v>
      </c>
      <c r="S3" s="3">
        <v>1469332</v>
      </c>
      <c r="T3" s="3">
        <v>1133739</v>
      </c>
      <c r="U3" s="3">
        <v>1856292</v>
      </c>
    </row>
    <row r="4" spans="1:21" x14ac:dyDescent="0.25">
      <c r="A4" s="2" t="s">
        <v>9</v>
      </c>
      <c r="B4" s="3">
        <v>2233889</v>
      </c>
      <c r="C4" s="3">
        <v>2180839</v>
      </c>
      <c r="D4" s="3">
        <v>2207102</v>
      </c>
      <c r="E4" s="3">
        <v>2217984</v>
      </c>
      <c r="F4" s="3">
        <v>2454384</v>
      </c>
      <c r="G4" s="3">
        <v>2710132</v>
      </c>
      <c r="H4" s="3">
        <v>2475889</v>
      </c>
      <c r="I4" s="3">
        <v>2327760</v>
      </c>
      <c r="J4" s="3">
        <v>2157591</v>
      </c>
      <c r="K4" s="3">
        <v>2192794</v>
      </c>
      <c r="L4" s="3">
        <v>2494756</v>
      </c>
      <c r="M4" s="3">
        <v>2471559</v>
      </c>
      <c r="N4" s="3">
        <v>2278376</v>
      </c>
      <c r="O4" s="3">
        <v>2362143</v>
      </c>
      <c r="P4" s="3">
        <v>2206310</v>
      </c>
      <c r="Q4" s="3">
        <v>2756019</v>
      </c>
      <c r="R4" s="3">
        <v>2609339</v>
      </c>
      <c r="S4" s="3">
        <v>2597807</v>
      </c>
      <c r="T4" s="3">
        <v>2504512</v>
      </c>
      <c r="U4" s="3">
        <v>2540121</v>
      </c>
    </row>
    <row r="5" spans="1:21" x14ac:dyDescent="0.25">
      <c r="A5" s="2" t="s">
        <v>10</v>
      </c>
      <c r="B5" s="3">
        <v>1243429</v>
      </c>
      <c r="C5" s="3">
        <v>1058668</v>
      </c>
      <c r="D5" s="3">
        <v>1025031</v>
      </c>
      <c r="E5" s="3">
        <v>1015728</v>
      </c>
      <c r="F5" s="3">
        <v>1372110</v>
      </c>
      <c r="G5" s="3">
        <v>1244410</v>
      </c>
      <c r="H5" s="3">
        <v>1241027</v>
      </c>
      <c r="I5" s="3">
        <v>1099494</v>
      </c>
      <c r="J5" s="3">
        <v>1121551</v>
      </c>
      <c r="K5" s="3">
        <v>942386</v>
      </c>
      <c r="L5" s="3">
        <v>1223974</v>
      </c>
      <c r="M5" s="3">
        <v>1133511</v>
      </c>
      <c r="N5" s="3">
        <v>1268358</v>
      </c>
      <c r="O5" s="3">
        <v>1181384</v>
      </c>
      <c r="P5" s="3">
        <v>1177974</v>
      </c>
      <c r="Q5" s="3">
        <v>1577866</v>
      </c>
      <c r="R5" s="3">
        <v>1534639</v>
      </c>
      <c r="S5" s="3">
        <v>1516745</v>
      </c>
      <c r="T5" s="3">
        <v>1343508</v>
      </c>
      <c r="U5" s="3">
        <v>1166262</v>
      </c>
    </row>
    <row r="6" spans="1:21" x14ac:dyDescent="0.25">
      <c r="A6" s="2" t="s">
        <v>11</v>
      </c>
      <c r="B6" s="3">
        <v>689715</v>
      </c>
      <c r="C6" s="3">
        <v>606274</v>
      </c>
      <c r="D6" s="3">
        <v>662575</v>
      </c>
      <c r="E6" s="3">
        <v>614620</v>
      </c>
      <c r="F6" s="3">
        <v>655740</v>
      </c>
      <c r="G6" s="3">
        <v>576814</v>
      </c>
      <c r="H6" s="3">
        <v>517476</v>
      </c>
      <c r="I6" s="3">
        <v>559107</v>
      </c>
      <c r="J6" s="3">
        <v>600742</v>
      </c>
      <c r="K6" s="3">
        <v>530219</v>
      </c>
      <c r="L6" s="3">
        <v>671914</v>
      </c>
      <c r="M6" s="3">
        <v>555859</v>
      </c>
      <c r="N6" s="3">
        <v>607437</v>
      </c>
      <c r="O6" s="3">
        <v>572878</v>
      </c>
      <c r="P6" s="3">
        <v>539005</v>
      </c>
      <c r="Q6" s="3">
        <v>931925</v>
      </c>
      <c r="R6" s="3">
        <v>806661</v>
      </c>
      <c r="S6" s="3">
        <v>893483</v>
      </c>
      <c r="T6" s="3">
        <v>754722</v>
      </c>
      <c r="U6" s="3">
        <v>608412</v>
      </c>
    </row>
    <row r="7" spans="1:21" x14ac:dyDescent="0.25">
      <c r="A7" s="2" t="s">
        <v>12</v>
      </c>
      <c r="B7" s="3">
        <v>471329</v>
      </c>
      <c r="C7" s="3">
        <v>346665</v>
      </c>
      <c r="D7" s="3">
        <v>467781</v>
      </c>
      <c r="E7" s="3">
        <v>326225</v>
      </c>
      <c r="F7" s="3">
        <v>386609</v>
      </c>
      <c r="G7" s="3">
        <v>359826</v>
      </c>
      <c r="H7" s="3">
        <v>400794</v>
      </c>
      <c r="I7" s="3">
        <v>339303</v>
      </c>
      <c r="J7" s="3">
        <v>412185</v>
      </c>
      <c r="K7" s="3">
        <v>431185</v>
      </c>
      <c r="L7" s="3">
        <v>398486</v>
      </c>
      <c r="M7" s="3">
        <v>400804</v>
      </c>
      <c r="N7" s="3">
        <v>431590</v>
      </c>
      <c r="O7" s="3">
        <v>365259</v>
      </c>
      <c r="P7" s="3">
        <v>439372</v>
      </c>
      <c r="Q7" s="3">
        <v>703300</v>
      </c>
      <c r="R7" s="3">
        <v>618486</v>
      </c>
      <c r="S7" s="3">
        <v>667887</v>
      </c>
      <c r="T7" s="3">
        <v>649921</v>
      </c>
      <c r="U7" s="3">
        <v>439940</v>
      </c>
    </row>
    <row r="8" spans="1:21" x14ac:dyDescent="0.25">
      <c r="A8" s="2" t="s">
        <v>13</v>
      </c>
      <c r="B8" s="3">
        <v>353612</v>
      </c>
      <c r="C8" s="3">
        <v>307509</v>
      </c>
      <c r="D8" s="3">
        <v>361287</v>
      </c>
      <c r="E8" s="3">
        <v>260597</v>
      </c>
      <c r="F8" s="3">
        <v>278279</v>
      </c>
      <c r="G8" s="3">
        <v>228339</v>
      </c>
      <c r="H8" s="3">
        <v>262133</v>
      </c>
      <c r="I8" s="3">
        <v>302422</v>
      </c>
      <c r="J8" s="3">
        <v>376225</v>
      </c>
      <c r="K8" s="3">
        <v>270261</v>
      </c>
      <c r="L8" s="3">
        <v>318750</v>
      </c>
      <c r="M8" s="3">
        <v>277747</v>
      </c>
      <c r="N8" s="3">
        <v>330424</v>
      </c>
      <c r="O8" s="3">
        <v>321300</v>
      </c>
      <c r="P8" s="3">
        <v>320744</v>
      </c>
      <c r="Q8" s="3">
        <v>618192</v>
      </c>
      <c r="R8" s="3">
        <v>570598</v>
      </c>
      <c r="S8" s="3">
        <v>552795</v>
      </c>
      <c r="T8" s="3">
        <v>594249</v>
      </c>
      <c r="U8" s="3">
        <v>395168</v>
      </c>
    </row>
    <row r="9" spans="1:21" x14ac:dyDescent="0.25">
      <c r="A9" s="2" t="s">
        <v>14</v>
      </c>
      <c r="B9" s="3">
        <v>257515</v>
      </c>
      <c r="C9" s="3">
        <v>229009</v>
      </c>
      <c r="D9" s="3">
        <v>351230</v>
      </c>
      <c r="E9" s="3">
        <v>200366</v>
      </c>
      <c r="F9" s="3">
        <v>352618</v>
      </c>
      <c r="G9" s="3">
        <v>201365</v>
      </c>
      <c r="H9" s="3">
        <v>224408</v>
      </c>
      <c r="I9" s="3">
        <v>176741</v>
      </c>
      <c r="J9" s="3">
        <v>384380</v>
      </c>
      <c r="K9" s="3">
        <v>209213</v>
      </c>
      <c r="L9" s="3">
        <v>256955</v>
      </c>
      <c r="M9" s="3">
        <v>224142</v>
      </c>
      <c r="N9" s="3">
        <v>322647</v>
      </c>
      <c r="O9" s="3">
        <v>263223</v>
      </c>
      <c r="P9" s="3">
        <v>279753</v>
      </c>
      <c r="Q9" s="3">
        <v>520964</v>
      </c>
      <c r="R9" s="3">
        <v>488428</v>
      </c>
      <c r="S9" s="3">
        <v>498954</v>
      </c>
      <c r="T9" s="3">
        <v>604900</v>
      </c>
      <c r="U9" s="3">
        <v>355844</v>
      </c>
    </row>
    <row r="10" spans="1:21" x14ac:dyDescent="0.25">
      <c r="A10" s="2" t="s">
        <v>15</v>
      </c>
      <c r="B10" s="3">
        <v>250295</v>
      </c>
      <c r="C10" s="3">
        <v>205646</v>
      </c>
      <c r="D10" s="3">
        <v>322576</v>
      </c>
      <c r="E10" s="3">
        <v>195049</v>
      </c>
      <c r="F10" s="3">
        <v>207091</v>
      </c>
      <c r="G10" s="3">
        <v>148142</v>
      </c>
      <c r="H10" s="3">
        <v>232180</v>
      </c>
      <c r="I10" s="3">
        <v>182836</v>
      </c>
      <c r="J10" s="3">
        <v>297844</v>
      </c>
      <c r="K10" s="3">
        <v>178588</v>
      </c>
      <c r="L10" s="3">
        <v>206608</v>
      </c>
      <c r="M10" s="3">
        <v>165300</v>
      </c>
      <c r="N10" s="3">
        <v>207872</v>
      </c>
      <c r="O10" s="3">
        <v>202984</v>
      </c>
      <c r="P10" s="3">
        <v>267686</v>
      </c>
      <c r="Q10" s="3">
        <v>460375</v>
      </c>
      <c r="R10" s="3">
        <v>390218</v>
      </c>
      <c r="S10" s="3">
        <v>284918</v>
      </c>
      <c r="T10" s="3">
        <v>495351</v>
      </c>
      <c r="U10" s="3">
        <v>324182</v>
      </c>
    </row>
    <row r="11" spans="1:21" x14ac:dyDescent="0.25">
      <c r="A11" s="2" t="s">
        <v>16</v>
      </c>
      <c r="B11" s="3">
        <v>114522</v>
      </c>
      <c r="C11" s="3">
        <v>93852</v>
      </c>
      <c r="D11" s="3">
        <v>154469</v>
      </c>
      <c r="E11" s="3">
        <v>99847</v>
      </c>
      <c r="F11" s="3">
        <v>162058</v>
      </c>
      <c r="G11" s="3">
        <v>137890</v>
      </c>
      <c r="H11" s="3">
        <v>133479</v>
      </c>
      <c r="I11" s="3">
        <v>131259</v>
      </c>
      <c r="J11" s="3">
        <v>278554</v>
      </c>
      <c r="K11" s="3">
        <v>154821</v>
      </c>
      <c r="L11" s="3">
        <v>158746</v>
      </c>
      <c r="M11" s="3">
        <v>113972</v>
      </c>
      <c r="N11" s="3">
        <v>159477</v>
      </c>
      <c r="O11" s="3">
        <v>123901</v>
      </c>
      <c r="P11" s="3">
        <v>244416</v>
      </c>
      <c r="Q11" s="3">
        <v>319179</v>
      </c>
      <c r="R11" s="3">
        <v>319643</v>
      </c>
      <c r="S11" s="3">
        <v>201166</v>
      </c>
      <c r="T11" s="3">
        <v>122140</v>
      </c>
      <c r="U11" s="3">
        <v>254169</v>
      </c>
    </row>
    <row r="12" spans="1:21" x14ac:dyDescent="0.25">
      <c r="A12" s="2" t="s">
        <v>17</v>
      </c>
      <c r="B12" s="3">
        <v>51811</v>
      </c>
      <c r="C12" s="3">
        <v>51466</v>
      </c>
      <c r="D12" s="3">
        <v>102491</v>
      </c>
      <c r="E12" s="3">
        <v>64341</v>
      </c>
      <c r="F12" s="3">
        <v>79379</v>
      </c>
      <c r="G12" s="3">
        <v>68084</v>
      </c>
      <c r="H12" s="3">
        <v>281576</v>
      </c>
      <c r="I12" s="3">
        <v>165702</v>
      </c>
      <c r="J12" s="3">
        <v>190323</v>
      </c>
      <c r="K12" s="3">
        <v>176730</v>
      </c>
      <c r="L12" s="3">
        <v>103813</v>
      </c>
      <c r="M12" s="3">
        <v>80666</v>
      </c>
      <c r="N12" s="3">
        <v>247316</v>
      </c>
      <c r="O12" s="3">
        <v>93402</v>
      </c>
      <c r="P12" s="3">
        <v>157448</v>
      </c>
      <c r="Q12" s="3">
        <v>255469</v>
      </c>
      <c r="R12" s="3">
        <v>195596</v>
      </c>
      <c r="S12" s="3">
        <v>418965</v>
      </c>
      <c r="T12" s="3">
        <v>199111</v>
      </c>
      <c r="U12" s="3">
        <v>485541</v>
      </c>
    </row>
    <row r="13" spans="1:21" x14ac:dyDescent="0.25">
      <c r="A13" s="13" t="s">
        <v>18</v>
      </c>
      <c r="B13" s="14">
        <f>SUM(B3:B12)</f>
        <v>7240897</v>
      </c>
      <c r="C13" s="14">
        <f t="shared" ref="C13:U13" si="0">SUM(C3:C12)</f>
        <v>7410931</v>
      </c>
      <c r="D13" s="14">
        <f t="shared" si="0"/>
        <v>7147069</v>
      </c>
      <c r="E13" s="14">
        <f t="shared" si="0"/>
        <v>7244905</v>
      </c>
      <c r="F13" s="14">
        <f t="shared" si="0"/>
        <v>7454767</v>
      </c>
      <c r="G13" s="14">
        <f t="shared" si="0"/>
        <v>7560822</v>
      </c>
      <c r="H13" s="14">
        <f t="shared" si="0"/>
        <v>7024172</v>
      </c>
      <c r="I13" s="14">
        <f t="shared" si="0"/>
        <v>7031775</v>
      </c>
      <c r="J13" s="14">
        <f t="shared" si="0"/>
        <v>7005262</v>
      </c>
      <c r="K13" s="14">
        <f t="shared" si="0"/>
        <v>7040323</v>
      </c>
      <c r="L13" s="14">
        <f t="shared" si="0"/>
        <v>6963457</v>
      </c>
      <c r="M13" s="14">
        <f t="shared" si="0"/>
        <v>7073385</v>
      </c>
      <c r="N13" s="14">
        <f t="shared" si="0"/>
        <v>6898796</v>
      </c>
      <c r="O13" s="14">
        <f t="shared" si="0"/>
        <v>7104424</v>
      </c>
      <c r="P13" s="14">
        <f t="shared" si="0"/>
        <v>6925486</v>
      </c>
      <c r="Q13" s="14">
        <f t="shared" si="0"/>
        <v>9767754</v>
      </c>
      <c r="R13" s="14">
        <f t="shared" si="0"/>
        <v>8746008</v>
      </c>
      <c r="S13" s="14">
        <f t="shared" si="0"/>
        <v>9102052</v>
      </c>
      <c r="T13" s="14">
        <f t="shared" si="0"/>
        <v>8402153</v>
      </c>
      <c r="U13" s="14">
        <f t="shared" si="0"/>
        <v>8425931</v>
      </c>
    </row>
  </sheetData>
  <mergeCells count="11">
    <mergeCell ref="R1:S1"/>
    <mergeCell ref="T1:U1"/>
    <mergeCell ref="A1:A2"/>
    <mergeCell ref="B1:C1"/>
    <mergeCell ref="D1:E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7930F-A427-4174-8C87-0E5A1BD99A13}">
  <dimension ref="B1:H13"/>
  <sheetViews>
    <sheetView tabSelected="1" workbookViewId="0">
      <selection activeCell="M20" sqref="M20"/>
    </sheetView>
  </sheetViews>
  <sheetFormatPr defaultRowHeight="15.75" x14ac:dyDescent="0.25"/>
  <cols>
    <col min="2" max="2" width="10.875" customWidth="1"/>
    <col min="3" max="3" width="11.375" customWidth="1"/>
    <col min="4" max="4" width="10.875" customWidth="1"/>
    <col min="5" max="5" width="11.875" customWidth="1"/>
    <col min="6" max="6" width="11.25" customWidth="1"/>
    <col min="7" max="7" width="11.625" customWidth="1"/>
    <col min="8" max="8" width="11" customWidth="1"/>
  </cols>
  <sheetData>
    <row r="1" spans="2:8" x14ac:dyDescent="0.25">
      <c r="B1" s="40">
        <v>2022</v>
      </c>
      <c r="C1" s="40"/>
      <c r="D1" s="40" t="s">
        <v>61</v>
      </c>
      <c r="E1" s="40"/>
      <c r="F1" s="40" t="s">
        <v>62</v>
      </c>
      <c r="G1" s="40"/>
      <c r="H1" s="42" t="s">
        <v>54</v>
      </c>
    </row>
    <row r="2" spans="2:8" x14ac:dyDescent="0.25">
      <c r="B2" s="2" t="s">
        <v>6</v>
      </c>
      <c r="C2" s="2" t="s">
        <v>7</v>
      </c>
      <c r="D2" s="2" t="s">
        <v>6</v>
      </c>
      <c r="E2" s="2" t="s">
        <v>7</v>
      </c>
      <c r="F2" s="2" t="s">
        <v>6</v>
      </c>
      <c r="G2" s="2" t="s">
        <v>7</v>
      </c>
      <c r="H2" s="43"/>
    </row>
    <row r="3" spans="2:8" x14ac:dyDescent="0.25">
      <c r="B3" s="1">
        <v>1133739</v>
      </c>
      <c r="C3" s="1">
        <v>1856292</v>
      </c>
      <c r="D3" s="1">
        <v>0.42015999999999998</v>
      </c>
      <c r="E3" s="1">
        <v>0.63390999999999997</v>
      </c>
      <c r="F3" s="1">
        <v>0.42015999999999998</v>
      </c>
      <c r="G3" s="1">
        <v>0.63390999999999997</v>
      </c>
      <c r="H3" s="44">
        <v>1133828.1106</v>
      </c>
    </row>
    <row r="4" spans="2:8" x14ac:dyDescent="0.25">
      <c r="B4" s="1">
        <v>2504512</v>
      </c>
      <c r="C4" s="1">
        <v>2540121</v>
      </c>
      <c r="D4" s="1">
        <v>0.82523000000000002</v>
      </c>
      <c r="E4" s="1">
        <v>0.83548999999999995</v>
      </c>
      <c r="F4" s="1">
        <v>0.82523000000000002</v>
      </c>
      <c r="G4" s="1">
        <v>0.83548999999999995</v>
      </c>
      <c r="H4" s="44">
        <v>2503244.7152375001</v>
      </c>
    </row>
    <row r="5" spans="2:8" x14ac:dyDescent="0.25">
      <c r="B5" s="1">
        <v>1343508</v>
      </c>
      <c r="C5" s="1">
        <v>1166262</v>
      </c>
      <c r="D5" s="1">
        <v>0.48208000000000001</v>
      </c>
      <c r="E5" s="1">
        <v>0.42952000000000001</v>
      </c>
      <c r="F5" s="1">
        <v>0.48208000000000001</v>
      </c>
      <c r="G5" s="1">
        <v>0.42952000000000001</v>
      </c>
      <c r="H5" s="44">
        <v>1343160.5127999999</v>
      </c>
    </row>
    <row r="6" spans="2:8" x14ac:dyDescent="0.25">
      <c r="B6" s="1">
        <v>754722</v>
      </c>
      <c r="C6" s="1">
        <v>608412</v>
      </c>
      <c r="D6" s="1">
        <v>0.30813000000000001</v>
      </c>
      <c r="E6" s="1">
        <v>0.26478000000000002</v>
      </c>
      <c r="F6" s="1">
        <v>0.30813000000000001</v>
      </c>
      <c r="G6" s="1">
        <v>0.26478000000000002</v>
      </c>
      <c r="H6" s="44">
        <v>755089.26986250002</v>
      </c>
    </row>
    <row r="7" spans="2:8" x14ac:dyDescent="0.25">
      <c r="B7" s="1">
        <v>649921</v>
      </c>
      <c r="C7" s="1">
        <v>439940</v>
      </c>
      <c r="D7" s="1">
        <v>0.27675</v>
      </c>
      <c r="E7" s="1">
        <v>0.21478</v>
      </c>
      <c r="F7" s="1">
        <v>0.27675</v>
      </c>
      <c r="G7" s="1">
        <v>0.21478</v>
      </c>
      <c r="H7" s="44">
        <v>649003.17843749991</v>
      </c>
    </row>
    <row r="8" spans="2:8" x14ac:dyDescent="0.25">
      <c r="B8" s="1">
        <v>594249</v>
      </c>
      <c r="C8" s="1">
        <v>395168</v>
      </c>
      <c r="D8" s="1">
        <v>0.24018999999999999</v>
      </c>
      <c r="E8" s="1">
        <v>0.21260000000000001</v>
      </c>
      <c r="F8" s="1">
        <v>0.24018999999999999</v>
      </c>
      <c r="G8" s="1">
        <v>0.21260000000000001</v>
      </c>
      <c r="H8" s="44">
        <v>525405.1063374998</v>
      </c>
    </row>
    <row r="9" spans="2:8" x14ac:dyDescent="0.25">
      <c r="B9" s="1">
        <v>604900</v>
      </c>
      <c r="C9" s="1">
        <v>355844</v>
      </c>
      <c r="D9" s="1">
        <v>0.22048000000000001</v>
      </c>
      <c r="E9" s="1">
        <v>0.21004999999999999</v>
      </c>
      <c r="F9" s="1">
        <v>0.22048000000000001</v>
      </c>
      <c r="G9" s="1">
        <v>0.21004999999999999</v>
      </c>
      <c r="H9" s="44">
        <v>458771.68180000002</v>
      </c>
    </row>
    <row r="10" spans="2:8" x14ac:dyDescent="0.25">
      <c r="B10" s="1">
        <v>495351</v>
      </c>
      <c r="C10" s="1">
        <v>324182</v>
      </c>
      <c r="D10" s="1">
        <v>0.20394999999999999</v>
      </c>
      <c r="E10" s="1">
        <v>0.19763</v>
      </c>
      <c r="F10" s="1">
        <v>0.20394999999999999</v>
      </c>
      <c r="G10" s="1">
        <v>0.19763</v>
      </c>
      <c r="H10" s="44">
        <v>402888.85543749994</v>
      </c>
    </row>
    <row r="11" spans="2:8" x14ac:dyDescent="0.25">
      <c r="B11" s="1">
        <v>122140</v>
      </c>
      <c r="C11" s="1">
        <v>254169</v>
      </c>
      <c r="D11" s="1">
        <v>0.16797999999999999</v>
      </c>
      <c r="E11" s="1">
        <v>0.19797000000000001</v>
      </c>
      <c r="F11" s="1">
        <v>0.16797999999999999</v>
      </c>
      <c r="G11" s="1">
        <v>0.19797000000000001</v>
      </c>
      <c r="H11" s="44">
        <v>281285.39117499994</v>
      </c>
    </row>
    <row r="12" spans="2:8" x14ac:dyDescent="0.25">
      <c r="B12" s="1">
        <v>199111</v>
      </c>
      <c r="C12" s="1">
        <v>485541</v>
      </c>
      <c r="D12" s="1">
        <v>0.14341000000000001</v>
      </c>
      <c r="E12" s="1">
        <v>0.22811000000000001</v>
      </c>
      <c r="F12" s="1">
        <v>0.14341000000000001</v>
      </c>
      <c r="G12" s="1">
        <v>0.22811000000000001</v>
      </c>
      <c r="H12" s="44">
        <v>198221.80716250002</v>
      </c>
    </row>
    <row r="13" spans="2:8" x14ac:dyDescent="0.25">
      <c r="B13" s="41">
        <f>SUM(B3:B12)</f>
        <v>8402153</v>
      </c>
      <c r="C13" s="41">
        <f t="shared" ref="C13:H13" si="0">SUM(C3:C12)</f>
        <v>8425931</v>
      </c>
      <c r="D13" s="41">
        <f t="shared" si="0"/>
        <v>3.2883599999999995</v>
      </c>
      <c r="E13" s="41">
        <f t="shared" si="0"/>
        <v>3.4248400000000006</v>
      </c>
      <c r="F13" s="41">
        <f t="shared" si="0"/>
        <v>3.2883599999999995</v>
      </c>
      <c r="G13" s="41">
        <f t="shared" si="0"/>
        <v>3.4248400000000006</v>
      </c>
      <c r="H13" s="45">
        <f t="shared" si="0"/>
        <v>8250898.6288500009</v>
      </c>
    </row>
  </sheetData>
  <mergeCells count="4">
    <mergeCell ref="B1:C1"/>
    <mergeCell ref="D1:E1"/>
    <mergeCell ref="F1:G1"/>
    <mergeCell ref="H1:H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Before</vt:lpstr>
      <vt:lpstr>After</vt:lpstr>
      <vt:lpstr>Pengolahan Data</vt:lpstr>
      <vt:lpstr>Data Training</vt:lpstr>
      <vt:lpstr>Data Testing</vt:lpstr>
      <vt:lpstr>Data</vt:lpstr>
      <vt:lpstr>Ramalan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Riskyta Chica</dc:creator>
  <cp:lastModifiedBy>Fahri Aminuddin Abdillah</cp:lastModifiedBy>
  <dcterms:created xsi:type="dcterms:W3CDTF">2024-04-30T04:11:03Z</dcterms:created>
  <dcterms:modified xsi:type="dcterms:W3CDTF">2024-05-13T15:04:06Z</dcterms:modified>
</cp:coreProperties>
</file>