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hidePivotFieldList="1" defaultThemeVersion="124226"/>
  <bookViews>
    <workbookView xWindow="0" yWindow="120" windowWidth="20490" windowHeight="7635" tabRatio="642" firstSheet="3" activeTab="3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Planificación!$A$12:$Y$53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44525"/>
</workbook>
</file>

<file path=xl/calcChain.xml><?xml version="1.0" encoding="utf-8"?>
<calcChain xmlns="http://schemas.openxmlformats.org/spreadsheetml/2006/main">
  <c r="C28" i="11" l="1"/>
  <c r="C31" i="11"/>
  <c r="C32" i="11"/>
  <c r="C30" i="11"/>
  <c r="C12" i="11"/>
  <c r="C13" i="11"/>
  <c r="C11" i="11"/>
  <c r="C10" i="11"/>
  <c r="C40" i="11" l="1"/>
  <c r="C41" i="11"/>
  <c r="C42" i="11"/>
  <c r="C43" i="11"/>
  <c r="C44" i="11"/>
  <c r="C45" i="11"/>
  <c r="C46" i="11"/>
  <c r="C47" i="11"/>
  <c r="C48" i="11"/>
  <c r="C7" i="11"/>
  <c r="M50" i="5"/>
  <c r="J50" i="5"/>
  <c r="C27" i="11" l="1"/>
  <c r="C29" i="11"/>
  <c r="C33" i="11"/>
  <c r="C34" i="11"/>
  <c r="C35" i="11"/>
  <c r="C36" i="11"/>
  <c r="C37" i="11"/>
  <c r="C38" i="11"/>
  <c r="C39" i="11"/>
  <c r="C22" i="11" l="1"/>
  <c r="C23" i="11"/>
  <c r="C24" i="11"/>
  <c r="C25" i="11"/>
  <c r="C26" i="11"/>
  <c r="C6" i="11"/>
  <c r="C8" i="11"/>
  <c r="C9" i="11"/>
  <c r="C14" i="11"/>
  <c r="D61" i="7"/>
  <c r="D60" i="7"/>
  <c r="D59" i="7"/>
  <c r="D33" i="7"/>
  <c r="D32" i="7"/>
  <c r="D31" i="7"/>
  <c r="D30" i="7"/>
  <c r="D29" i="7"/>
  <c r="D28" i="7"/>
  <c r="D34" i="7" l="1"/>
  <c r="C5" i="11"/>
  <c r="D41" i="7" l="1"/>
  <c r="D42" i="7"/>
  <c r="I7" i="7"/>
  <c r="C5" i="7"/>
  <c r="E8" i="7"/>
  <c r="E6" i="7"/>
  <c r="E5" i="7"/>
  <c r="E4" i="7"/>
  <c r="E7" i="7"/>
  <c r="D43" i="7" l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<sst xmlns="http://schemas.openxmlformats.org/spreadsheetml/2006/main" count="750" uniqueCount="258">
  <si>
    <t>Analista Responsable</t>
  </si>
  <si>
    <t>Periodo de Medición: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</si>
  <si>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</si>
  <si>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</si>
  <si>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</si>
  <si>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</si>
  <si>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</si>
  <si>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</si>
  <si>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</si>
  <si>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</si>
  <si>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</si>
  <si>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</si>
  <si>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</si>
  <si>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</si>
  <si>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</si>
  <si>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</si>
  <si>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</si>
  <si>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</si>
  <si>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</si>
  <si>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</si>
  <si>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</si>
  <si>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</si>
  <si>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</si>
  <si>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</si>
  <si>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</si>
  <si>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</si>
  <si>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</si>
  <si>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</si>
  <si>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</si>
  <si>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</si>
  <si>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</si>
  <si>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</si>
  <si>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</si>
  <si>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</si>
  <si>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</si>
  <si>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</si>
  <si>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</si>
  <si>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</si>
  <si>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</si>
  <si>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</si>
  <si>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</si>
  <si>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</si>
  <si>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</si>
  <si>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</si>
  <si>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</si>
  <si>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</si>
  <si>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</si>
  <si>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</si>
  <si>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</si>
  <si>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</si>
  <si>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</si>
  <si>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</si>
  <si>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</si>
  <si>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</si>
  <si>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</si>
  <si>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</si>
  <si>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</si>
  <si>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</si>
  <si>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</si>
  <si>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</si>
  <si>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</si>
  <si>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</si>
  <si>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</si>
  <si>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</si>
  <si>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</si>
  <si>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</si>
  <si>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</si>
  <si>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Documentar la revisión de Aseguramiento de la Calidad realizada sobre los productos generados a lo largo del ciclo de vida del desarrollo de sistemas.</t>
  </si>
  <si>
    <t>Nombre</t>
  </si>
  <si>
    <t>Detalle adicional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</si>
  <si>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</si>
  <si>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</si>
  <si>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</si>
  <si>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</si>
  <si>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</si>
  <si>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</si>
  <si>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</si>
  <si>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</si>
  <si>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</si>
  <si>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</si>
  <si>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</si>
  <si>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</si>
  <si>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</si>
  <si>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</si>
  <si>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</si>
  <si>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</si>
  <si>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</si>
  <si>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</si>
  <si>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</si>
  <si>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</si>
  <si>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</si>
  <si>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</si>
  <si>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</si>
  <si>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</si>
  <si>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</si>
  <si>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</si>
  <si>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</si>
  <si>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</si>
  <si>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Jefe de Fábrica: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</si>
  <si>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</si>
  <si>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</si>
  <si>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</si>
  <si>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</si>
  <si>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</si>
  <si>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</si>
  <si>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</si>
  <si>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</si>
  <si>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</si>
  <si>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</si>
  <si>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</si>
  <si>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</si>
  <si>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</si>
  <si>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</si>
  <si>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</si>
  <si>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</si>
  <si>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</si>
  <si>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</si>
  <si>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</si>
  <si>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</si>
  <si>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</si>
  <si>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</si>
  <si>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</si>
  <si>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</si>
  <si>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</si>
  <si>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</si>
  <si>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</si>
  <si>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</si>
  <si>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</si>
  <si>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</si>
  <si>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</si>
  <si>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</si>
  <si>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</si>
  <si>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</si>
  <si>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</si>
  <si>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</si>
  <si>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</si>
  <si>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</si>
  <si>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</si>
  <si>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</si>
  <si>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</si>
  <si>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</si>
  <si>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</si>
  <si>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</si>
  <si>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</si>
  <si>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</si>
  <si>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</si>
  <si>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</si>
  <si>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</si>
  <si>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</si>
  <si>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</si>
  <si>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</si>
  <si>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</si>
  <si>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Jefe de Proyecto:</t>
  </si>
  <si>
    <t>GESTION DE LA CONFIGURACION</t>
  </si>
  <si>
    <t>MTREQM_Matriz de trazabilidad de requerimientos a documentos</t>
  </si>
  <si>
    <t>No hay no conformidades</t>
  </si>
  <si>
    <t>Christian Tamayo</t>
  </si>
  <si>
    <t xml:space="preserve">                                              ASEGURAMIENTO DE LA CALIDAD - INFORME</t>
  </si>
  <si>
    <t>Creative CheeseGame</t>
  </si>
  <si>
    <t>Analista de procesos encargado de la elaboración y actualización del proyecto</t>
  </si>
  <si>
    <t>BILLY CABALLERO</t>
  </si>
  <si>
    <t>JULIO MITAC</t>
  </si>
  <si>
    <t>0.3</t>
  </si>
  <si>
    <t>JEFE DE PROYECTO</t>
  </si>
  <si>
    <t>VERSION PRELIMINAR</t>
  </si>
  <si>
    <t>EN REVISION</t>
  </si>
  <si>
    <t>Fecha Efectiva: 08/07/2015</t>
  </si>
  <si>
    <t>Versión: 0.3</t>
  </si>
  <si>
    <t>JULIO</t>
  </si>
  <si>
    <t>1era</t>
  </si>
  <si>
    <t>SISTEMA DE AGENCIA DE VIAJES</t>
  </si>
  <si>
    <t>Correlativo de revisión realizada</t>
  </si>
  <si>
    <t>Nombre / código del proyecto, según hoja "Planificación"</t>
  </si>
  <si>
    <t>BRYAN CHAVEZ</t>
  </si>
  <si>
    <t>LARRY TENNA</t>
  </si>
  <si>
    <t>CHRISTIAN TAMAYO</t>
  </si>
  <si>
    <t>PAC_0.3_2015_Proceso Aseguramiento Calidad</t>
  </si>
  <si>
    <t>HGPRD_0.3_2015_Herramienta Gestión QA de Productos</t>
  </si>
  <si>
    <t>MSPI_0.3_2015_Matriz seguimiento Proyectos Internos</t>
  </si>
  <si>
    <t>CDADC_0.3_2015_CheckList de Aseguramiento de la Calidad PPQA</t>
  </si>
  <si>
    <t>PGREQM_0.3_2015_Proceso Gestion Requerimientos</t>
  </si>
  <si>
    <t>SOLCAMREQ_0.3_2015_Solicitud Cambios a Requerimientos</t>
  </si>
  <si>
    <t>RCREQM_0.3_2015_Registro Cambios a Requerimientos</t>
  </si>
  <si>
    <t>ARI_0.3_2015_ACTA_DE_REUNION_v.03</t>
  </si>
  <si>
    <t>ICIC_V.03_2015 Metrica Indice Cambios Items de Configuracion</t>
  </si>
  <si>
    <t>GC_V0.3_2015 Gestion de la Configuracion</t>
  </si>
  <si>
    <t>PGC_V0.3_2015 Proceso de Gestion de Configuracion</t>
  </si>
  <si>
    <t>REGITCON_V0.3_2015 Registro de Items de Configuración</t>
  </si>
  <si>
    <t>SOLACC_V0.3_2015 Formato de Solicitud de Accesos-VY_0001</t>
  </si>
  <si>
    <t>SOLACC_V0.3_2015 Formato de Solicitud de Accesos-VY_0002</t>
  </si>
  <si>
    <t>SOLACC_V0.3_2015 Formato de Solicitud de Accesos-VY_0003</t>
  </si>
  <si>
    <t>SOLACC_V0.3_2015 Formato de Solicitud de Accesos-VY_0004</t>
  </si>
  <si>
    <t>SOLACC_V0.3_2015 Formato de Solicitud de Accesos-VY_0005</t>
  </si>
  <si>
    <t>BRYCHA</t>
  </si>
  <si>
    <t>JULMT</t>
  </si>
  <si>
    <t>LARTE</t>
  </si>
  <si>
    <t>CHRTAM</t>
  </si>
  <si>
    <t>BILCAB</t>
  </si>
  <si>
    <t>CPRO_0.3_2015_Cronograma_de_Vamosya</t>
  </si>
  <si>
    <t>PGPRO_V0.3_2015 Proceso_de_gestion_de_proyectos.ppt</t>
  </si>
  <si>
    <t>PPRO_v0.3_2015 Plan de Proyecto Vamos Ya</t>
  </si>
  <si>
    <t>REGR_V0.3_2015_Registro de Riesgos PP-PMC</t>
  </si>
  <si>
    <t>IS_0.2_2015_Informe_Avance_Semanal_Proyecto</t>
  </si>
  <si>
    <t>ARI_0.2_2015_ACTA_DE_REUNION_v.02</t>
  </si>
  <si>
    <t>ARI_0.1_2015_ACTA_DE_REUNION_v.01</t>
  </si>
  <si>
    <t>Lista de Correos Electronicos</t>
  </si>
  <si>
    <t>ACEPTACION_ENTREGABLE_0.2</t>
  </si>
  <si>
    <t>PPRO_v0.1_2015 Plan de Proyecto Vamos Ya</t>
  </si>
  <si>
    <t>PPRO_v0.2_2015 Plan de Proyecto Vamos Ya</t>
  </si>
  <si>
    <t>LMR_0.3_2015_Lista Maestra de Requerimientos</t>
  </si>
  <si>
    <t>Formato Acta Reunion Cliente_001 REQM</t>
  </si>
  <si>
    <t>TM_V0.3_2015 Tablero metrica</t>
  </si>
  <si>
    <t>NUMNC_V0.3_2015 Numero de N conformidades QA del Producto</t>
  </si>
  <si>
    <t>VREQM_V0.3_2015 Volatidad de Requerimientos</t>
  </si>
  <si>
    <t>CPRO_0.3_2015_Cronograma_de_Vamosya/PP_PMC</t>
  </si>
  <si>
    <t>PGPRO_V0.3_2015 Proceso_de_gestion_de_proyectos.ppt/PP_PMC</t>
  </si>
  <si>
    <t>PPRO_v0.3_2015 Plan de Proyecto Vamos Ya/PP_PMC</t>
  </si>
  <si>
    <t>REGR_V0.3_2015_Registro de Riesgos PP-PMC/PP_PMC</t>
  </si>
  <si>
    <t>PGREQM_0.3_2015_Proceso Gestion Requerimientos/REQM</t>
  </si>
  <si>
    <t>ARI_0.3_2015_ACTA_DE_REUNION_v.03/REQM</t>
  </si>
  <si>
    <t>RCREQM_0.3_2015_Registro Cambios a Requerimientos/REQM</t>
  </si>
  <si>
    <t>SOLCAMREQ_0.3_2015_Solicitud Cambios a Requerimientos/REQM</t>
  </si>
  <si>
    <t>MTREQM_Matriz de trazabilidad de requerimientos a documentos/REQM</t>
  </si>
  <si>
    <t>LMR_0.3_2015_Lista Maestra de Requerimientos/REQM</t>
  </si>
  <si>
    <t>CDADC_0.3_2015_CheckList de Aseguramiento de la Calidad PPQA/PPQA</t>
  </si>
  <si>
    <t>HGPRD_0.3_2015_Herramienta Gestión QA de Productos/PPQA</t>
  </si>
  <si>
    <t>MSPI_0.3_2015_Matriz seguimiento Proyectos Internos/PPQA</t>
  </si>
  <si>
    <t>PAC_0.3_2015_Proceso Aseguramiento Calidad/PPQA</t>
  </si>
  <si>
    <t>GC_V0.3_2015 Gestion de la Configuracion/GESTION DE LA CONFIGURACION</t>
  </si>
  <si>
    <t>SOLACC_V0.3_2015 Formato de Solicitud de Accesos-VY_0005/GESTION DE LA CONFIGURACION</t>
  </si>
  <si>
    <t>SOLACC_V0.3_2015 Formato de Solicitud de Accesos-VY_0004/GESTION DE LA CONFIGURACION</t>
  </si>
  <si>
    <t>SOLACC_V0.3_2015 Formato de Solicitud de Accesos-VY_0003/GESTION DE LA CONFIGURACION</t>
  </si>
  <si>
    <t>SOLACC_V0.3_2015 Formato de Solicitud de Accesos-VY_0002/GESTION DE LA CONFIGURACION</t>
  </si>
  <si>
    <t>SOLACC_V0.3_2015 Formato de Solicitud de Accesos-VY_0001/GESTION DE LA CONFIGURACION</t>
  </si>
  <si>
    <t>REGITCON_V0.3_2015 Registro de Items de Configuración/GESTION DE LA CONFIGURACION</t>
  </si>
  <si>
    <t>PGC_V0.3_2015 Proceso de Gestion de Configuracion/GESTION DE LA CONFIGURACION</t>
  </si>
  <si>
    <t>TM_V0.3_2015 Tablero metrica/MA</t>
  </si>
  <si>
    <t>ICIC_V.03_2015 Metrica Indice Cambios Items de Configuracion/MA</t>
  </si>
  <si>
    <t>NUMNC_V0.3_2015 Numero de N conformidades QA del Producto/MA</t>
  </si>
  <si>
    <t>VREQM_V0.3_2015 Volatidad de Requerimientos/MA</t>
  </si>
  <si>
    <t>IQ_0.3_2015_Informe_Avance_Quincenal_01/PP_PMC</t>
  </si>
  <si>
    <t>IQ_0.3_2015_Informe_Avance_Quincenal_02/PP_PMC</t>
  </si>
  <si>
    <t>IQ_0.3_2015_Informe_Avance_Quincenal_03/PP_PMC</t>
  </si>
  <si>
    <t>IQ_0.3_2015_Informe_Avance_Quincenal_04/PP_PMC</t>
  </si>
  <si>
    <t>IQ_0.3_2015_Informe_Avance_Quincenal_05/PP_PMC</t>
  </si>
  <si>
    <t>ARI_0.3_2015_ACTA_DE_REUNION_01/PP_PMC</t>
  </si>
  <si>
    <t>ARI_0.3_2015_ACTA_DE_REUNION_02/PP_PMC</t>
  </si>
  <si>
    <t>ARI_0.3_2015_ACTA_DE_REUNION_03/PP_PMC</t>
  </si>
  <si>
    <t>ARI_0.3_2015_ACTA_DE_REUNION_04/PP_PMC</t>
  </si>
  <si>
    <t>ARI_0.3_2015_ACTA_DE_REUNION_05/PP_PMC</t>
  </si>
  <si>
    <t>LCE_V0.3_2015 Lista de Correos Electronicos/PP_PMC</t>
  </si>
  <si>
    <t>ARE_01_2015/PP_PMC</t>
  </si>
  <si>
    <t>ARE_02_2015/PP_PMC</t>
  </si>
  <si>
    <t>ARE_03_2015/PP_PMC</t>
  </si>
  <si>
    <t>MU_V0.3_2015 Manual de usuario Vamos ya/REQM</t>
  </si>
  <si>
    <t>DDISTEC_V0.3_2015 Documento de diseño técnico/REQM</t>
  </si>
  <si>
    <t>DDISFUN_V0.3_2015 Documento de diseño funcional/REQM</t>
  </si>
  <si>
    <t>PSI CMMI-Gestion de Requerimientos REQM/REQM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</si>
</sst>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_([$€-2]\ * #,##0.00_);_([$€-2]\ * \(#,##0.00\);_([$€-2]\ * &quot;-&quot;??_)"/>
    <numFmt numFmtId="167" formatCode="m/d/yyyy;@"/>
  </numFmts>
  <fonts count="63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b/>
      <sz val="10"/>
      <color indexed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  <family val="2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  <font>
      <u/>
      <sz val="10"/>
      <color indexed="8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u/>
      <sz val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7" fillId="2" borderId="0" applyNumberFormat="0" applyBorder="0" applyAlignment="0" applyProtection="0"/>
    <xf numFmtId="0" fontId="27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7" fillId="8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5" borderId="0" applyNumberFormat="0" applyBorder="0" applyAlignment="0" applyProtection="0"/>
    <xf numFmtId="0" fontId="27" fillId="8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4" borderId="0" applyNumberFormat="0" applyBorder="0" applyAlignment="0" applyProtection="0"/>
    <xf numFmtId="0" fontId="30" fillId="16" borderId="1" applyNumberFormat="0" applyAlignment="0" applyProtection="0"/>
    <xf numFmtId="0" fontId="2" fillId="0" borderId="0"/>
    <xf numFmtId="0" fontId="31" fillId="17" borderId="2" applyNumberFormat="0" applyAlignment="0" applyProtection="0"/>
    <xf numFmtId="0" fontId="32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21" borderId="0" applyNumberFormat="0" applyBorder="0" applyAlignment="0" applyProtection="0"/>
    <xf numFmtId="0" fontId="3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5" fillId="3" borderId="0" applyNumberFormat="0" applyBorder="0" applyAlignment="0" applyProtection="0"/>
    <xf numFmtId="0" fontId="3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7" fillId="16" borderId="5" applyNumberForma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33" fillId="0" borderId="8" applyNumberFormat="0" applyFill="0" applyAlignment="0" applyProtection="0"/>
    <xf numFmtId="0" fontId="43" fillId="0" borderId="9" applyNumberFormat="0" applyFill="0" applyAlignment="0" applyProtection="0"/>
  </cellStyleXfs>
  <cellXfs count="248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0" fontId="8" fillId="0" borderId="0" xfId="39" applyFont="1" applyAlignment="1" applyProtection="1">
      <alignment wrapText="1"/>
      <protection locked="0"/>
    </xf>
    <xf numFmtId="0" fontId="0" fillId="0" borderId="0" xfId="0" applyFill="1"/>
    <xf numFmtId="0" fontId="13" fillId="0" borderId="0" xfId="32" applyFont="1" applyProtection="1"/>
    <xf numFmtId="0" fontId="14" fillId="0" borderId="0" xfId="32" applyFont="1" applyProtection="1"/>
    <xf numFmtId="0" fontId="15" fillId="0" borderId="0" xfId="32" applyFont="1" applyFill="1" applyBorder="1" applyAlignment="1" applyProtection="1">
      <protection locked="0"/>
    </xf>
    <xf numFmtId="15" fontId="18" fillId="0" borderId="0" xfId="40" applyNumberFormat="1" applyFont="1" applyAlignment="1">
      <alignment horizontal="center" vertical="center" wrapText="1"/>
    </xf>
    <xf numFmtId="0" fontId="18" fillId="0" borderId="0" xfId="40" applyFont="1" applyAlignment="1">
      <alignment horizontal="center"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" fillId="0" borderId="0" xfId="39" applyFont="1" applyFill="1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6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1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1" fillId="0" borderId="0" xfId="36" applyFont="1" applyFill="1"/>
    <xf numFmtId="0" fontId="12" fillId="26" borderId="10" xfId="32" applyFont="1" applyFill="1" applyBorder="1" applyAlignment="1">
      <alignment horizontal="center" vertical="center" wrapText="1"/>
    </xf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0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3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0" xfId="36" applyFont="1" applyAlignment="1">
      <alignment horizontal="left"/>
    </xf>
    <xf numFmtId="0" fontId="26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5" fillId="27" borderId="14" xfId="42" applyFont="1" applyFill="1" applyBorder="1" applyAlignment="1">
      <alignment horizontal="center" vertical="center" wrapText="1"/>
    </xf>
    <xf numFmtId="0" fontId="45" fillId="27" borderId="15" xfId="42" applyFont="1" applyFill="1" applyBorder="1" applyAlignment="1">
      <alignment horizontal="center" vertical="center" wrapText="1"/>
    </xf>
    <xf numFmtId="0" fontId="45" fillId="27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6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7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8" fillId="28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0" fontId="50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24" borderId="10" xfId="40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24" borderId="10" xfId="0" applyFont="1" applyFill="1" applyBorder="1" applyAlignment="1" applyProtection="1">
      <alignment horizontal="center" vertical="center" wrapText="1"/>
    </xf>
    <xf numFmtId="14" fontId="49" fillId="24" borderId="10" xfId="32" applyNumberFormat="1" applyFont="1" applyFill="1" applyBorder="1" applyAlignment="1" applyProtection="1">
      <alignment vertical="top" wrapText="1"/>
      <protection locked="0"/>
    </xf>
    <xf numFmtId="0" fontId="54" fillId="24" borderId="10" xfId="32" applyFont="1" applyFill="1" applyBorder="1" applyProtection="1">
      <protection locked="0"/>
    </xf>
    <xf numFmtId="165" fontId="55" fillId="24" borderId="10" xfId="32" applyNumberFormat="1" applyFont="1" applyFill="1" applyBorder="1" applyProtection="1">
      <protection locked="0"/>
    </xf>
    <xf numFmtId="0" fontId="53" fillId="25" borderId="11" xfId="32" applyFont="1" applyFill="1" applyBorder="1" applyAlignment="1" applyProtection="1"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5" fillId="25" borderId="11" xfId="32" applyNumberFormat="1" applyFont="1" applyFill="1" applyBorder="1" applyAlignment="1" applyProtection="1">
      <alignment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0" fontId="0" fillId="0" borderId="10" xfId="0" applyBorder="1"/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0" fillId="0" borderId="0" xfId="0" applyBorder="1"/>
    <xf numFmtId="0" fontId="58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59" fillId="0" borderId="31" xfId="32" applyFont="1" applyBorder="1" applyAlignment="1">
      <alignment vertical="top" wrapText="1"/>
    </xf>
    <xf numFmtId="0" fontId="54" fillId="24" borderId="10" xfId="32" applyFont="1" applyFill="1" applyBorder="1" applyProtection="1"/>
    <xf numFmtId="1" fontId="49" fillId="24" borderId="10" xfId="32" applyNumberFormat="1" applyFont="1" applyFill="1" applyBorder="1" applyAlignment="1" applyProtection="1">
      <alignment horizontal="center" vertical="top" wrapText="1"/>
    </xf>
    <xf numFmtId="1" fontId="57" fillId="24" borderId="10" xfId="32" applyNumberFormat="1" applyFont="1" applyFill="1" applyBorder="1" applyAlignment="1" applyProtection="1">
      <alignment horizontal="center" vertical="top" wrapText="1"/>
    </xf>
    <xf numFmtId="167" fontId="61" fillId="29" borderId="10" xfId="0" applyNumberFormat="1" applyFont="1" applyFill="1" applyBorder="1" applyAlignment="1">
      <alignment horizontal="center" vertical="center" wrapText="1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0" borderId="11" xfId="39" applyFont="1" applyFill="1" applyBorder="1" applyAlignment="1" applyProtection="1">
      <alignment horizontal="center" vertical="center" wrapText="1"/>
      <protection locked="0"/>
    </xf>
    <xf numFmtId="0" fontId="8" fillId="0" borderId="10" xfId="39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0" borderId="10" xfId="0" applyFont="1" applyFill="1" applyBorder="1" applyAlignment="1">
      <alignment horizontal="center" vertical="center"/>
    </xf>
    <xf numFmtId="0" fontId="8" fillId="0" borderId="10" xfId="40" applyNumberFormat="1" applyFont="1" applyFill="1" applyBorder="1" applyAlignment="1" applyProtection="1">
      <alignment horizontal="center" vertical="center" wrapText="1"/>
      <protection locked="0"/>
    </xf>
    <xf numFmtId="0" fontId="49" fillId="0" borderId="10" xfId="40" applyFont="1" applyFill="1" applyBorder="1" applyAlignment="1">
      <alignment horizontal="center" vertical="center" wrapText="1"/>
    </xf>
    <xf numFmtId="0" fontId="8" fillId="0" borderId="10" xfId="40" applyFont="1" applyFill="1" applyBorder="1" applyAlignment="1" applyProtection="1">
      <alignment horizontal="center" vertical="center" wrapText="1"/>
      <protection locked="0"/>
    </xf>
    <xf numFmtId="0" fontId="51" fillId="0" borderId="10" xfId="0" applyFont="1" applyFill="1" applyBorder="1" applyAlignment="1" applyProtection="1">
      <alignment horizontal="center" vertical="center" wrapText="1"/>
    </xf>
    <xf numFmtId="0" fontId="24" fillId="0" borderId="11" xfId="36" applyFont="1" applyBorder="1" applyAlignment="1">
      <alignment vertical="top" wrapText="1"/>
    </xf>
    <xf numFmtId="0" fontId="1" fillId="0" borderId="23" xfId="36" applyFont="1" applyBorder="1" applyAlignment="1">
      <alignment vertical="top" wrapText="1"/>
    </xf>
    <xf numFmtId="0" fontId="60" fillId="24" borderId="11" xfId="39" applyNumberFormat="1" applyFont="1" applyFill="1" applyBorder="1" applyAlignment="1" applyProtection="1">
      <alignment horizontal="center" vertical="center" wrapText="1"/>
      <protection locked="0"/>
    </xf>
    <xf numFmtId="14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4" fillId="25" borderId="11" xfId="39" applyFont="1" applyFill="1" applyBorder="1" applyAlignment="1" applyProtection="1">
      <alignment horizontal="center" vertical="center" wrapText="1"/>
      <protection locked="0"/>
    </xf>
    <xf numFmtId="0" fontId="60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60" fillId="0" borderId="11" xfId="39" applyNumberFormat="1" applyFont="1" applyFill="1" applyBorder="1" applyAlignment="1" applyProtection="1">
      <alignment horizontal="center" vertical="center" wrapText="1"/>
      <protection locked="0"/>
    </xf>
    <xf numFmtId="0" fontId="60" fillId="0" borderId="10" xfId="39" applyNumberFormat="1" applyFont="1" applyFill="1" applyBorder="1" applyAlignment="1" applyProtection="1">
      <alignment horizontal="center" vertical="center" wrapText="1"/>
      <protection locked="0"/>
    </xf>
    <xf numFmtId="0" fontId="60" fillId="30" borderId="10" xfId="39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39" applyFont="1" applyAlignment="1" applyProtection="1">
      <alignment horizontal="center" vertical="center"/>
      <protection locked="0"/>
    </xf>
    <xf numFmtId="0" fontId="10" fillId="0" borderId="0" xfId="32" applyFont="1" applyFill="1" applyBorder="1" applyAlignment="1" applyProtection="1">
      <alignment horizontal="center" vertical="center" wrapText="1"/>
      <protection locked="0"/>
    </xf>
    <xf numFmtId="14" fontId="1" fillId="0" borderId="0" xfId="39" applyNumberFormat="1" applyFont="1" applyBorder="1" applyAlignment="1" applyProtection="1">
      <alignment horizontal="center" vertical="center"/>
      <protection locked="0"/>
    </xf>
    <xf numFmtId="0" fontId="3" fillId="0" borderId="10" xfId="40" applyFont="1" applyBorder="1" applyAlignment="1">
      <alignment horizontal="center" vertical="center" wrapText="1"/>
    </xf>
    <xf numFmtId="0" fontId="1" fillId="0" borderId="0" xfId="39" applyFont="1" applyAlignment="1" applyProtection="1">
      <alignment horizontal="center" vertical="center" wrapText="1"/>
      <protection locked="0"/>
    </xf>
    <xf numFmtId="0" fontId="1" fillId="0" borderId="0" xfId="39" applyFont="1" applyFill="1" applyAlignment="1" applyProtection="1">
      <alignment horizontal="center" vertical="center" wrapText="1"/>
      <protection locked="0"/>
    </xf>
    <xf numFmtId="1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4" fillId="25" borderId="10" xfId="39" applyFont="1" applyFill="1" applyBorder="1" applyAlignment="1" applyProtection="1">
      <alignment horizontal="center" vertical="center" wrapText="1"/>
      <protection locked="0"/>
    </xf>
    <xf numFmtId="2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30" borderId="11" xfId="39" applyFont="1" applyFill="1" applyBorder="1" applyAlignment="1" applyProtection="1">
      <alignment horizontal="center" vertical="center" wrapText="1"/>
      <protection locked="0"/>
    </xf>
    <xf numFmtId="2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0" fontId="62" fillId="0" borderId="0" xfId="39" applyFont="1" applyAlignment="1" applyProtection="1">
      <alignment horizontal="center" vertical="center" wrapText="1"/>
      <protection locked="0"/>
    </xf>
    <xf numFmtId="164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164" fontId="49" fillId="24" borderId="10" xfId="39" applyNumberFormat="1" applyFont="1" applyFill="1" applyBorder="1" applyAlignment="1" applyProtection="1">
      <alignment horizontal="center" vertical="center"/>
    </xf>
    <xf numFmtId="0" fontId="8" fillId="24" borderId="10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NumberFormat="1" applyFont="1" applyFill="1" applyBorder="1" applyAlignment="1" applyProtection="1">
      <alignment horizontal="center" vertical="center" wrapText="1"/>
      <protection locked="0"/>
    </xf>
    <xf numFmtId="0" fontId="8" fillId="24" borderId="10" xfId="39" applyNumberFormat="1" applyFont="1" applyFill="1" applyBorder="1" applyAlignment="1" applyProtection="1">
      <alignment horizontal="center" vertical="center" wrapText="1"/>
      <protection locked="0"/>
    </xf>
    <xf numFmtId="0" fontId="8" fillId="30" borderId="10" xfId="39" applyNumberFormat="1" applyFont="1" applyFill="1" applyBorder="1" applyAlignment="1" applyProtection="1">
      <alignment horizontal="center" vertical="center" wrapText="1"/>
      <protection locked="0"/>
    </xf>
    <xf numFmtId="0" fontId="45" fillId="25" borderId="10" xfId="32" applyFont="1" applyFill="1" applyBorder="1" applyAlignment="1" applyProtection="1">
      <alignment horizontal="center" vertical="center" wrapText="1"/>
      <protection locked="0"/>
    </xf>
    <xf numFmtId="0" fontId="9" fillId="0" borderId="0" xfId="39" applyFont="1" applyAlignment="1" applyProtection="1">
      <alignment horizontal="center" vertical="center"/>
      <protection locked="0"/>
    </xf>
    <xf numFmtId="1" fontId="1" fillId="0" borderId="0" xfId="39" applyNumberFormat="1" applyFont="1" applyBorder="1" applyAlignment="1" applyProtection="1">
      <alignment horizontal="center" vertical="center"/>
      <protection locked="0"/>
    </xf>
    <xf numFmtId="0" fontId="8" fillId="0" borderId="0" xfId="39" applyFont="1" applyAlignment="1" applyProtection="1">
      <alignment horizontal="center" vertical="center" wrapText="1"/>
      <protection locked="0"/>
    </xf>
    <xf numFmtId="0" fontId="18" fillId="0" borderId="10" xfId="40" applyFont="1" applyBorder="1" applyAlignment="1">
      <alignment horizontal="center" vertical="center" wrapText="1"/>
    </xf>
    <xf numFmtId="0" fontId="2" fillId="0" borderId="0" xfId="32" applyFill="1" applyAlignment="1" applyProtection="1">
      <alignment horizontal="center" vertical="center"/>
      <protection locked="0"/>
    </xf>
    <xf numFmtId="0" fontId="12" fillId="0" borderId="0" xfId="32" applyFont="1" applyFill="1" applyAlignment="1" applyProtection="1">
      <alignment horizontal="center" vertical="center"/>
      <protection locked="0"/>
    </xf>
    <xf numFmtId="0" fontId="2" fillId="0" borderId="0" xfId="32" applyAlignment="1" applyProtection="1">
      <alignment horizontal="center" vertical="center"/>
      <protection locked="0"/>
    </xf>
    <xf numFmtId="0" fontId="2" fillId="0" borderId="0" xfId="32" applyFont="1" applyAlignment="1" applyProtection="1">
      <alignment horizontal="center" vertical="center"/>
      <protection locked="0"/>
    </xf>
    <xf numFmtId="0" fontId="19" fillId="0" borderId="0" xfId="32" applyFont="1" applyAlignment="1" applyProtection="1">
      <alignment horizontal="center" vertical="center" wrapText="1"/>
      <protection locked="0"/>
    </xf>
    <xf numFmtId="0" fontId="18" fillId="0" borderId="10" xfId="40" applyFont="1" applyFill="1" applyBorder="1" applyAlignment="1">
      <alignment horizontal="center" vertical="center" wrapText="1"/>
    </xf>
    <xf numFmtId="0" fontId="8" fillId="30" borderId="10" xfId="40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31" borderId="10" xfId="40" applyNumberFormat="1" applyFont="1" applyFill="1" applyBorder="1" applyAlignment="1" applyProtection="1">
      <alignment horizontal="center" vertical="center" wrapText="1"/>
      <protection locked="0"/>
    </xf>
    <xf numFmtId="0" fontId="8" fillId="30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31" borderId="10" xfId="40" applyFont="1" applyFill="1" applyBorder="1" applyAlignment="1">
      <alignment horizontal="center" vertical="center" wrapText="1"/>
    </xf>
    <xf numFmtId="0" fontId="49" fillId="31" borderId="10" xfId="40" applyFont="1" applyFill="1" applyBorder="1" applyAlignment="1">
      <alignment horizontal="center" vertical="center" wrapText="1"/>
    </xf>
    <xf numFmtId="0" fontId="8" fillId="31" borderId="10" xfId="40" applyFont="1" applyFill="1" applyBorder="1" applyAlignment="1" applyProtection="1">
      <alignment horizontal="center" vertical="center" wrapText="1"/>
      <protection locked="0"/>
    </xf>
    <xf numFmtId="15" fontId="8" fillId="31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31" borderId="10" xfId="0" applyFont="1" applyFill="1" applyBorder="1" applyAlignment="1" applyProtection="1">
      <alignment horizontal="center" vertical="center" wrapText="1"/>
    </xf>
    <xf numFmtId="0" fontId="18" fillId="31" borderId="10" xfId="40" applyFont="1" applyFill="1" applyBorder="1" applyAlignment="1">
      <alignment horizontal="center" vertical="center" wrapText="1"/>
    </xf>
    <xf numFmtId="0" fontId="18" fillId="31" borderId="0" xfId="40" applyFont="1" applyFill="1" applyAlignment="1">
      <alignment horizontal="center" vertical="center" wrapText="1"/>
    </xf>
    <xf numFmtId="0" fontId="49" fillId="30" borderId="10" xfId="40" applyFont="1" applyFill="1" applyBorder="1" applyAlignment="1">
      <alignment horizontal="center" vertical="center" wrapText="1"/>
    </xf>
    <xf numFmtId="0" fontId="8" fillId="30" borderId="10" xfId="39" applyFont="1" applyFill="1" applyBorder="1" applyAlignment="1" applyProtection="1">
      <alignment horizontal="center" vertical="center" wrapText="1"/>
      <protection locked="0"/>
    </xf>
    <xf numFmtId="15" fontId="8" fillId="30" borderId="10" xfId="40" applyNumberFormat="1" applyFont="1" applyFill="1" applyBorder="1" applyAlignment="1" applyProtection="1">
      <alignment horizontal="center" vertical="center" wrapText="1"/>
      <protection locked="0"/>
    </xf>
    <xf numFmtId="0" fontId="51" fillId="30" borderId="10" xfId="0" applyFont="1" applyFill="1" applyBorder="1" applyAlignment="1" applyProtection="1">
      <alignment horizontal="center" vertical="center" wrapText="1"/>
    </xf>
    <xf numFmtId="0" fontId="18" fillId="30" borderId="10" xfId="40" applyFont="1" applyFill="1" applyBorder="1" applyAlignment="1">
      <alignment horizontal="center" vertical="center" wrapText="1"/>
    </xf>
    <xf numFmtId="0" fontId="18" fillId="30" borderId="0" xfId="40" applyFont="1" applyFill="1" applyAlignment="1">
      <alignment horizontal="center" vertical="center" wrapText="1"/>
    </xf>
    <xf numFmtId="0" fontId="1" fillId="31" borderId="10" xfId="0" applyFont="1" applyFill="1" applyBorder="1" applyAlignment="1">
      <alignment horizontal="center" vertical="center"/>
    </xf>
    <xf numFmtId="0" fontId="44" fillId="24" borderId="0" xfId="43" applyFont="1" applyFill="1" applyAlignment="1">
      <alignment horizontal="center"/>
    </xf>
    <xf numFmtId="0" fontId="22" fillId="0" borderId="11" xfId="36" applyFont="1" applyBorder="1" applyAlignment="1">
      <alignment horizontal="left" vertical="top" wrapText="1"/>
    </xf>
    <xf numFmtId="0" fontId="22" fillId="0" borderId="33" xfId="36" applyFont="1" applyBorder="1" applyAlignment="1">
      <alignment horizontal="left" vertical="top" wrapText="1"/>
    </xf>
    <xf numFmtId="0" fontId="22" fillId="0" borderId="29" xfId="36" applyFont="1" applyBorder="1" applyAlignment="1">
      <alignment horizontal="left" vertical="top" wrapText="1"/>
    </xf>
    <xf numFmtId="14" fontId="22" fillId="0" borderId="11" xfId="36" applyNumberFormat="1" applyFont="1" applyBorder="1" applyAlignment="1">
      <alignment horizontal="left" vertical="top" wrapText="1"/>
    </xf>
    <xf numFmtId="0" fontId="22" fillId="0" borderId="11" xfId="36" applyFont="1" applyBorder="1" applyAlignment="1">
      <alignment horizontal="left" vertical="top"/>
    </xf>
    <xf numFmtId="0" fontId="22" fillId="0" borderId="33" xfId="36" applyFont="1" applyBorder="1" applyAlignment="1">
      <alignment horizontal="left" vertical="top"/>
    </xf>
    <xf numFmtId="0" fontId="22" fillId="0" borderId="29" xfId="36" applyFont="1" applyBorder="1" applyAlignment="1">
      <alignment horizontal="left" vertical="top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12" fillId="26" borderId="11" xfId="32" applyFont="1" applyFill="1" applyBorder="1" applyAlignment="1">
      <alignment horizontal="center" vertical="center" wrapText="1"/>
    </xf>
    <xf numFmtId="0" fontId="12" fillId="26" borderId="33" xfId="32" applyFont="1" applyFill="1" applyBorder="1" applyAlignment="1">
      <alignment horizontal="center" vertical="center" wrapText="1"/>
    </xf>
    <xf numFmtId="0" fontId="12" fillId="26" borderId="29" xfId="32" applyFont="1" applyFill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1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4" fillId="25" borderId="11" xfId="32" applyFont="1" applyFill="1" applyBorder="1" applyAlignment="1" applyProtection="1">
      <alignment horizontal="center" vertical="center" wrapText="1"/>
      <protection locked="0"/>
    </xf>
    <xf numFmtId="0" fontId="4" fillId="25" borderId="29" xfId="32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center" wrapText="1"/>
      <protection locked="0"/>
    </xf>
    <xf numFmtId="0" fontId="8" fillId="24" borderId="33" xfId="39" applyFont="1" applyFill="1" applyBorder="1" applyAlignment="1" applyProtection="1">
      <alignment horizontal="center" vertical="center" wrapText="1"/>
      <protection locked="0"/>
    </xf>
    <xf numFmtId="0" fontId="8" fillId="24" borderId="29" xfId="39" applyFont="1" applyFill="1" applyBorder="1" applyAlignment="1" applyProtection="1">
      <alignment horizontal="center" vertical="center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4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center" wrapText="1"/>
      <protection locked="0"/>
    </xf>
    <xf numFmtId="0" fontId="44" fillId="24" borderId="34" xfId="32" applyFont="1" applyFill="1" applyBorder="1" applyAlignment="1" applyProtection="1">
      <alignment horizontal="center" vertical="center"/>
      <protection locked="0"/>
    </xf>
    <xf numFmtId="0" fontId="44" fillId="24" borderId="35" xfId="32" applyFont="1" applyFill="1" applyBorder="1" applyAlignment="1" applyProtection="1">
      <alignment horizontal="center" vertical="center"/>
      <protection locked="0"/>
    </xf>
    <xf numFmtId="0" fontId="44" fillId="24" borderId="36" xfId="32" applyFont="1" applyFill="1" applyBorder="1" applyAlignment="1" applyProtection="1">
      <alignment horizontal="center" vertical="center"/>
      <protection locked="0"/>
    </xf>
    <xf numFmtId="49" fontId="56" fillId="25" borderId="10" xfId="32" applyNumberFormat="1" applyFont="1" applyFill="1" applyBorder="1" applyAlignment="1" applyProtection="1">
      <alignment horizontal="left" vertical="center" wrapText="1"/>
    </xf>
    <xf numFmtId="0" fontId="45" fillId="25" borderId="13" xfId="39" applyFont="1" applyFill="1" applyBorder="1" applyAlignment="1" applyProtection="1">
      <alignment horizontal="left" vertical="top" wrapText="1"/>
      <protection locked="0"/>
    </xf>
    <xf numFmtId="0" fontId="45" fillId="25" borderId="37" xfId="39" applyFont="1" applyFill="1" applyBorder="1" applyAlignment="1" applyProtection="1">
      <alignment horizontal="left" vertical="top" wrapText="1"/>
      <protection locked="0"/>
    </xf>
    <xf numFmtId="0" fontId="49" fillId="24" borderId="11" xfId="39" applyFont="1" applyFill="1" applyBorder="1" applyAlignment="1" applyProtection="1">
      <alignment horizontal="left" vertical="top" wrapText="1"/>
      <protection locked="0"/>
    </xf>
    <xf numFmtId="0" fontId="49" fillId="24" borderId="33" xfId="39" applyFont="1" applyFill="1" applyBorder="1" applyAlignment="1" applyProtection="1">
      <alignment horizontal="left" vertical="top" wrapText="1"/>
      <protection locked="0"/>
    </xf>
    <xf numFmtId="0" fontId="49" fillId="24" borderId="29" xfId="39" applyFont="1" applyFill="1" applyBorder="1" applyAlignment="1" applyProtection="1">
      <alignment horizontal="left" vertical="top" wrapText="1"/>
      <protection locked="0"/>
    </xf>
    <xf numFmtId="0" fontId="52" fillId="25" borderId="10" xfId="32" applyFont="1" applyFill="1" applyBorder="1" applyAlignment="1" applyProtection="1">
      <alignment horizontal="left"/>
      <protection locked="0"/>
    </xf>
    <xf numFmtId="0" fontId="45" fillId="25" borderId="10" xfId="32" applyFont="1" applyFill="1" applyBorder="1" applyAlignment="1" applyProtection="1">
      <alignment horizontal="left" vertical="top" wrapText="1"/>
      <protection locked="0"/>
    </xf>
    <xf numFmtId="14" fontId="49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49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5" fillId="25" borderId="13" xfId="32" applyFont="1" applyFill="1" applyBorder="1" applyAlignment="1" applyProtection="1">
      <alignment horizontal="left" vertical="center" wrapText="1"/>
      <protection locked="0"/>
    </xf>
    <xf numFmtId="0" fontId="45" fillId="25" borderId="37" xfId="32" applyFont="1" applyFill="1" applyBorder="1" applyAlignment="1" applyProtection="1">
      <alignment horizontal="left" vertical="center" wrapText="1"/>
      <protection locked="0"/>
    </xf>
    <xf numFmtId="0" fontId="45" fillId="25" borderId="11" xfId="32" applyFont="1" applyFill="1" applyBorder="1" applyAlignment="1" applyProtection="1">
      <alignment horizontal="left" vertical="top" wrapText="1"/>
      <protection locked="0"/>
    </xf>
    <xf numFmtId="0" fontId="44" fillId="24" borderId="0" xfId="32" applyFont="1" applyFill="1" applyAlignment="1" applyProtection="1">
      <alignment horizontal="center" vertical="center"/>
      <protection locked="0"/>
    </xf>
    <xf numFmtId="0" fontId="45" fillId="25" borderId="10" xfId="39" applyFont="1" applyFill="1" applyBorder="1" applyAlignment="1" applyProtection="1">
      <alignment horizontal="left" vertical="top" wrapText="1"/>
      <protection locked="0"/>
    </xf>
    <xf numFmtId="0" fontId="45" fillId="25" borderId="11" xfId="39" applyFont="1" applyFill="1" applyBorder="1" applyAlignment="1" applyProtection="1">
      <alignment horizontal="left" vertical="top" wrapText="1"/>
      <protection locked="0"/>
    </xf>
    <xf numFmtId="0" fontId="45" fillId="25" borderId="29" xfId="39" applyFont="1" applyFill="1" applyBorder="1" applyAlignment="1" applyProtection="1">
      <alignment horizontal="left" vertical="top" wrapText="1"/>
      <protection locked="0"/>
    </xf>
    <xf numFmtId="0" fontId="58" fillId="0" borderId="10" xfId="32" applyFont="1" applyBorder="1" applyAlignment="1">
      <alignment horizontal="left" vertical="center"/>
    </xf>
    <xf numFmtId="0" fontId="58" fillId="0" borderId="38" xfId="32" applyFont="1" applyBorder="1" applyAlignment="1">
      <alignment horizontal="left" vertical="center" wrapText="1"/>
    </xf>
    <xf numFmtId="0" fontId="58" fillId="0" borderId="39" xfId="32" applyFont="1" applyBorder="1" applyAlignment="1">
      <alignment horizontal="left" vertical="center" wrapText="1"/>
    </xf>
    <xf numFmtId="0" fontId="58" fillId="0" borderId="40" xfId="32" applyFont="1" applyBorder="1" applyAlignment="1">
      <alignment horizontal="left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34.5</c:v>
                </c:pt>
                <c:pt idx="1">
                  <c:v>37.4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1246848"/>
        <c:axId val="81266560"/>
      </c:barChart>
      <c:catAx>
        <c:axId val="812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26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26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24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44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314944"/>
        <c:axId val="81316864"/>
        <c:axId val="0"/>
      </c:bar3DChart>
      <c:catAx>
        <c:axId val="813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3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316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81314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3</xdr:col>
      <xdr:colOff>190500</xdr:colOff>
      <xdr:row>2</xdr:row>
      <xdr:rowOff>85725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95250"/>
          <a:ext cx="28575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895350</xdr:colOff>
      <xdr:row>4</xdr:row>
      <xdr:rowOff>66675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857500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361950</xdr:colOff>
      <xdr:row>0</xdr:row>
      <xdr:rowOff>762000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476250</xdr:colOff>
      <xdr:row>2</xdr:row>
      <xdr:rowOff>381000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762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E6" sqref="E6"/>
    </sheetView>
  </sheetViews>
  <sheetFormatPr baseColWidth="10" defaultColWidth="9.140625" defaultRowHeight="12.75"/>
  <cols>
    <col min="1" max="1" width="9" style="49" customWidth="1"/>
    <col min="2" max="2" width="7.42578125" style="49" customWidth="1"/>
    <col min="3" max="3" width="9" style="49" customWidth="1"/>
    <col min="4" max="4" width="12.85546875" style="49" customWidth="1"/>
    <col min="5" max="5" width="15.5703125" style="49" customWidth="1"/>
    <col min="6" max="6" width="26.140625" style="49" customWidth="1"/>
    <col min="7" max="7" width="13.5703125" style="49" customWidth="1"/>
    <col min="8" max="8" width="15" style="49" customWidth="1"/>
    <col min="9" max="16384" width="9.140625" style="49"/>
  </cols>
  <sheetData>
    <row r="1" spans="1:9">
      <c r="A1" s="48"/>
      <c r="B1" s="48"/>
      <c r="C1" s="48"/>
      <c r="D1" s="48"/>
      <c r="E1" s="48"/>
      <c r="F1" s="48"/>
      <c r="G1" s="48"/>
      <c r="H1" s="48"/>
      <c r="I1" s="48"/>
    </row>
    <row r="2" spans="1:9" ht="15.75">
      <c r="A2" s="48"/>
      <c r="B2" s="180" t="s">
        <v>60</v>
      </c>
      <c r="C2" s="180"/>
      <c r="D2" s="180"/>
      <c r="E2" s="180"/>
      <c r="F2" s="180"/>
      <c r="G2" s="180"/>
      <c r="H2" s="180"/>
      <c r="I2" s="48"/>
    </row>
    <row r="3" spans="1:9" ht="13.5" thickBot="1">
      <c r="A3" s="48"/>
      <c r="B3" s="48"/>
      <c r="C3" s="48"/>
      <c r="D3" s="48"/>
      <c r="E3" s="48"/>
      <c r="F3" s="48"/>
      <c r="G3" s="48"/>
      <c r="H3" s="48"/>
      <c r="I3" s="48"/>
    </row>
    <row r="4" spans="1:9" ht="36.75" customHeight="1" thickBot="1">
      <c r="A4" s="48"/>
      <c r="B4" s="50" t="s">
        <v>61</v>
      </c>
      <c r="C4" s="51" t="s">
        <v>62</v>
      </c>
      <c r="D4" s="51" t="s">
        <v>63</v>
      </c>
      <c r="E4" s="51" t="s">
        <v>64</v>
      </c>
      <c r="F4" s="51" t="s">
        <v>5</v>
      </c>
      <c r="G4" s="51" t="s">
        <v>65</v>
      </c>
      <c r="H4" s="52" t="s">
        <v>66</v>
      </c>
      <c r="I4" s="48"/>
    </row>
    <row r="5" spans="1:9" ht="24">
      <c r="A5" s="48"/>
      <c r="B5" s="53">
        <v>1</v>
      </c>
      <c r="C5" s="54" t="s">
        <v>162</v>
      </c>
      <c r="D5" s="55">
        <v>42193</v>
      </c>
      <c r="E5" s="56" t="s">
        <v>163</v>
      </c>
      <c r="F5" s="56" t="s">
        <v>164</v>
      </c>
      <c r="G5" s="57" t="s">
        <v>165</v>
      </c>
      <c r="H5" s="58" t="s">
        <v>161</v>
      </c>
      <c r="I5" s="48"/>
    </row>
    <row r="6" spans="1:9">
      <c r="A6" s="48"/>
      <c r="B6" s="59"/>
      <c r="C6" s="99"/>
      <c r="D6" s="60"/>
      <c r="E6" s="61"/>
      <c r="F6" s="62"/>
      <c r="G6" s="61"/>
      <c r="H6" s="63"/>
      <c r="I6" s="48"/>
    </row>
    <row r="7" spans="1:9">
      <c r="A7" s="48"/>
      <c r="B7" s="59"/>
      <c r="C7" s="100"/>
      <c r="D7" s="64"/>
      <c r="E7" s="61"/>
      <c r="F7" s="65"/>
      <c r="G7" s="65"/>
      <c r="H7" s="66"/>
      <c r="I7" s="48"/>
    </row>
    <row r="8" spans="1:9">
      <c r="A8" s="48"/>
      <c r="B8" s="53"/>
      <c r="C8" s="54"/>
      <c r="D8" s="55"/>
      <c r="E8" s="56"/>
      <c r="F8" s="56"/>
      <c r="G8" s="56"/>
      <c r="H8" s="58"/>
      <c r="I8" s="48"/>
    </row>
    <row r="9" spans="1:9">
      <c r="A9" s="48"/>
      <c r="B9" s="59"/>
      <c r="C9" s="103"/>
      <c r="D9" s="60"/>
      <c r="E9" s="61"/>
      <c r="F9" s="61"/>
      <c r="G9" s="61"/>
      <c r="H9" s="63"/>
      <c r="I9" s="48"/>
    </row>
    <row r="10" spans="1:9" ht="13.5" thickBot="1">
      <c r="B10" s="67"/>
      <c r="C10" s="68"/>
      <c r="D10" s="98"/>
      <c r="E10" s="69"/>
      <c r="F10" s="69"/>
      <c r="G10" s="69"/>
      <c r="H10" s="70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opLeftCell="A43" workbookViewId="0">
      <selection activeCell="C58" sqref="C58:E58"/>
    </sheetView>
  </sheetViews>
  <sheetFormatPr baseColWidth="10" defaultColWidth="9.140625" defaultRowHeight="12.75"/>
  <cols>
    <col min="1" max="1" width="3" style="21" customWidth="1"/>
    <col min="2" max="2" width="27.85546875" style="21" customWidth="1"/>
    <col min="3" max="3" width="11.5703125" style="21" customWidth="1"/>
    <col min="4" max="4" width="12.42578125" style="21" customWidth="1"/>
    <col min="5" max="5" width="60.28515625" style="21" customWidth="1"/>
    <col min="6" max="16384" width="9.140625" style="21"/>
  </cols>
  <sheetData>
    <row r="1" spans="1:8" s="45" customFormat="1" ht="12" customHeight="1"/>
    <row r="2" spans="1:8" s="45" customFormat="1" ht="48.75" customHeight="1">
      <c r="A2" s="22"/>
      <c r="B2" s="124"/>
      <c r="C2" s="194" t="s">
        <v>145</v>
      </c>
      <c r="D2" s="194"/>
      <c r="E2" s="195"/>
    </row>
    <row r="3" spans="1:8" s="45" customFormat="1">
      <c r="A3" s="22"/>
      <c r="B3" s="125" t="s">
        <v>167</v>
      </c>
      <c r="C3" s="201" t="s">
        <v>166</v>
      </c>
      <c r="D3" s="202"/>
      <c r="E3" s="203"/>
    </row>
    <row r="4" spans="1:8" s="45" customFormat="1" ht="21.75" customHeight="1">
      <c r="A4" s="22"/>
      <c r="B4" s="46" t="s">
        <v>41</v>
      </c>
      <c r="C4" s="47"/>
      <c r="D4" s="47"/>
    </row>
    <row r="5" spans="1:8" ht="24.75" customHeight="1">
      <c r="A5" s="22"/>
      <c r="B5" s="196" t="s">
        <v>67</v>
      </c>
      <c r="C5" s="197"/>
      <c r="D5" s="197"/>
      <c r="E5" s="198"/>
    </row>
    <row r="6" spans="1:8">
      <c r="A6" s="22"/>
      <c r="B6" s="35"/>
      <c r="C6" s="35"/>
      <c r="D6" s="35"/>
      <c r="E6" s="35"/>
    </row>
    <row r="7" spans="1:8">
      <c r="A7" s="22"/>
      <c r="B7" s="34" t="s">
        <v>4</v>
      </c>
      <c r="C7" s="33"/>
      <c r="D7" s="33"/>
    </row>
    <row r="8" spans="1:8">
      <c r="A8" s="22"/>
      <c r="B8" s="23" t="s">
        <v>4</v>
      </c>
      <c r="C8" s="73"/>
      <c r="D8" s="199" t="s">
        <v>5</v>
      </c>
      <c r="E8" s="200"/>
    </row>
    <row r="9" spans="1:8">
      <c r="A9" s="22"/>
      <c r="B9" s="74"/>
      <c r="C9" s="47"/>
      <c r="D9" s="75"/>
      <c r="E9" s="75"/>
    </row>
    <row r="10" spans="1:8" ht="12" customHeight="1">
      <c r="A10" s="22"/>
      <c r="B10" s="76" t="s">
        <v>81</v>
      </c>
      <c r="C10" s="45"/>
      <c r="D10" s="77" t="s">
        <v>42</v>
      </c>
      <c r="E10" s="77"/>
    </row>
    <row r="11" spans="1:8" ht="9.9499999999999993" customHeight="1">
      <c r="A11" s="22"/>
      <c r="B11" s="78"/>
      <c r="C11" s="45"/>
      <c r="D11" s="79"/>
      <c r="E11" s="79"/>
    </row>
    <row r="12" spans="1:8" ht="12" customHeight="1">
      <c r="A12" s="22"/>
      <c r="B12" s="80" t="s">
        <v>81</v>
      </c>
      <c r="C12" s="45"/>
      <c r="D12" s="77" t="s">
        <v>43</v>
      </c>
      <c r="E12" s="77"/>
    </row>
    <row r="13" spans="1:8" ht="9.9499999999999993" customHeight="1">
      <c r="A13" s="22"/>
      <c r="B13" s="45"/>
      <c r="C13" s="45"/>
      <c r="D13" s="79"/>
      <c r="E13" s="79"/>
    </row>
    <row r="14" spans="1:8" ht="12" customHeight="1">
      <c r="A14" s="20"/>
      <c r="B14" s="81" t="s">
        <v>81</v>
      </c>
      <c r="C14" s="45"/>
      <c r="D14" s="77" t="s">
        <v>87</v>
      </c>
      <c r="E14" s="77"/>
    </row>
    <row r="15" spans="1:8">
      <c r="A15" s="20"/>
      <c r="B15" s="45"/>
      <c r="C15" s="45"/>
      <c r="D15" s="79"/>
      <c r="E15" s="79"/>
    </row>
    <row r="16" spans="1:8" ht="12" customHeight="1">
      <c r="A16" s="20"/>
      <c r="B16" s="82" t="s">
        <v>81</v>
      </c>
      <c r="C16" s="45"/>
      <c r="D16" s="77" t="s">
        <v>44</v>
      </c>
      <c r="E16" s="77"/>
      <c r="H16" s="24"/>
    </row>
    <row r="17" spans="1:8" s="36" customFormat="1" ht="12" customHeight="1">
      <c r="A17" s="25"/>
      <c r="B17" s="26"/>
      <c r="D17" s="37"/>
      <c r="E17" s="37"/>
      <c r="H17" s="27"/>
    </row>
    <row r="18" spans="1:8">
      <c r="A18" s="20"/>
    </row>
    <row r="19" spans="1:8" s="41" customFormat="1" ht="16.5" customHeight="1">
      <c r="B19" s="188" t="s">
        <v>45</v>
      </c>
      <c r="C19" s="189"/>
      <c r="D19" s="189"/>
      <c r="E19" s="190"/>
    </row>
    <row r="20" spans="1:8" s="41" customFormat="1" ht="13.5" customHeight="1">
      <c r="B20" s="28" t="s">
        <v>68</v>
      </c>
      <c r="C20" s="191" t="s">
        <v>5</v>
      </c>
      <c r="D20" s="192"/>
      <c r="E20" s="193"/>
    </row>
    <row r="21" spans="1:8" s="41" customFormat="1" ht="12.75" customHeight="1">
      <c r="B21" s="42" t="s">
        <v>47</v>
      </c>
      <c r="C21" s="204" t="s">
        <v>48</v>
      </c>
      <c r="D21" s="205"/>
      <c r="E21" s="206"/>
    </row>
    <row r="22" spans="1:8" s="41" customFormat="1" ht="12.75" customHeight="1">
      <c r="B22" s="42" t="s">
        <v>16</v>
      </c>
      <c r="C22" s="204" t="s">
        <v>17</v>
      </c>
      <c r="D22" s="205"/>
      <c r="E22" s="206"/>
    </row>
    <row r="23" spans="1:8" s="41" customFormat="1" ht="12.75" customHeight="1">
      <c r="B23" s="42" t="s">
        <v>2</v>
      </c>
      <c r="C23" s="204" t="s">
        <v>88</v>
      </c>
      <c r="D23" s="205"/>
      <c r="E23" s="206"/>
    </row>
    <row r="24" spans="1:8" s="41" customFormat="1" ht="13.5" customHeight="1">
      <c r="B24" s="42" t="s">
        <v>6</v>
      </c>
      <c r="C24" s="204" t="s">
        <v>7</v>
      </c>
      <c r="D24" s="205"/>
      <c r="E24" s="206"/>
    </row>
    <row r="25" spans="1:8" s="41" customFormat="1" ht="13.5" customHeight="1">
      <c r="B25" s="43"/>
      <c r="C25" s="44"/>
      <c r="D25" s="44"/>
      <c r="E25" s="44"/>
    </row>
    <row r="26" spans="1:8">
      <c r="A26" s="20"/>
      <c r="B26" s="34"/>
    </row>
    <row r="27" spans="1:8" s="41" customFormat="1" ht="16.5" customHeight="1">
      <c r="B27" s="188" t="s">
        <v>51</v>
      </c>
      <c r="C27" s="189"/>
      <c r="D27" s="189"/>
      <c r="E27" s="190"/>
    </row>
    <row r="28" spans="1:8" s="41" customFormat="1" ht="13.5" customHeight="1">
      <c r="B28" s="28" t="s">
        <v>68</v>
      </c>
      <c r="C28" s="191" t="s">
        <v>5</v>
      </c>
      <c r="D28" s="192"/>
      <c r="E28" s="193"/>
    </row>
    <row r="29" spans="1:8" ht="12.75" customHeight="1">
      <c r="A29" s="20"/>
      <c r="B29" s="207" t="s">
        <v>49</v>
      </c>
      <c r="C29" s="208"/>
      <c r="D29" s="208"/>
      <c r="E29" s="209"/>
      <c r="F29" s="41"/>
      <c r="G29" s="41"/>
    </row>
    <row r="30" spans="1:8" ht="16.5" customHeight="1">
      <c r="A30" s="20"/>
      <c r="B30" s="31" t="s">
        <v>98</v>
      </c>
      <c r="C30" s="181" t="s">
        <v>160</v>
      </c>
      <c r="D30" s="182"/>
      <c r="E30" s="183"/>
      <c r="F30" s="41"/>
      <c r="G30" s="41"/>
    </row>
    <row r="31" spans="1:8" ht="16.5" customHeight="1">
      <c r="A31" s="20"/>
      <c r="B31" s="29" t="s">
        <v>99</v>
      </c>
      <c r="C31" s="181" t="s">
        <v>161</v>
      </c>
      <c r="D31" s="182"/>
      <c r="E31" s="183"/>
      <c r="F31" s="41"/>
      <c r="G31" s="41"/>
    </row>
    <row r="32" spans="1:8" ht="16.5" customHeight="1">
      <c r="A32" s="20"/>
      <c r="B32" s="29" t="s">
        <v>8</v>
      </c>
      <c r="C32" s="181" t="s">
        <v>156</v>
      </c>
      <c r="D32" s="182"/>
      <c r="E32" s="183"/>
      <c r="F32" s="41"/>
      <c r="G32" s="41"/>
    </row>
    <row r="33" spans="1:7" ht="16.5" customHeight="1">
      <c r="A33" s="20"/>
      <c r="B33" s="29" t="s">
        <v>20</v>
      </c>
      <c r="C33" s="184">
        <v>42193</v>
      </c>
      <c r="D33" s="182"/>
      <c r="E33" s="183"/>
      <c r="F33" s="41"/>
      <c r="G33" s="41"/>
    </row>
    <row r="34" spans="1:7" ht="16.5" customHeight="1">
      <c r="A34" s="20"/>
      <c r="B34" s="29" t="s">
        <v>1</v>
      </c>
      <c r="C34" s="181" t="s">
        <v>168</v>
      </c>
      <c r="D34" s="182"/>
      <c r="E34" s="183"/>
    </row>
    <row r="35" spans="1:7" ht="16.5" customHeight="1">
      <c r="A35" s="20"/>
      <c r="B35" s="29" t="s">
        <v>21</v>
      </c>
      <c r="C35" s="184">
        <v>42195</v>
      </c>
      <c r="D35" s="182"/>
      <c r="E35" s="183"/>
    </row>
    <row r="36" spans="1:7" ht="16.5" customHeight="1">
      <c r="A36" s="20"/>
      <c r="B36" s="207" t="s">
        <v>50</v>
      </c>
      <c r="C36" s="208"/>
      <c r="D36" s="208"/>
      <c r="E36" s="209"/>
    </row>
    <row r="37" spans="1:7" ht="16.5" customHeight="1">
      <c r="A37" s="20"/>
      <c r="B37" s="29" t="s">
        <v>31</v>
      </c>
      <c r="C37" s="181" t="s">
        <v>169</v>
      </c>
      <c r="D37" s="182"/>
      <c r="E37" s="183"/>
    </row>
    <row r="38" spans="1:7" ht="16.5" customHeight="1">
      <c r="A38" s="20"/>
      <c r="B38" s="29" t="s">
        <v>37</v>
      </c>
      <c r="C38" s="181" t="s">
        <v>170</v>
      </c>
      <c r="D38" s="182"/>
      <c r="E38" s="183"/>
    </row>
    <row r="39" spans="1:7" ht="17.25" customHeight="1">
      <c r="A39" s="20"/>
      <c r="B39" s="29" t="s">
        <v>89</v>
      </c>
      <c r="C39" s="181" t="s">
        <v>90</v>
      </c>
      <c r="D39" s="182"/>
      <c r="E39" s="183"/>
    </row>
    <row r="40" spans="1:7" ht="16.5" customHeight="1">
      <c r="A40" s="20"/>
      <c r="B40" s="29" t="s">
        <v>131</v>
      </c>
      <c r="C40" s="181" t="s">
        <v>132</v>
      </c>
      <c r="D40" s="182"/>
      <c r="E40" s="183"/>
    </row>
    <row r="41" spans="1:7" ht="16.5" customHeight="1">
      <c r="A41" s="20"/>
      <c r="B41" s="29" t="s">
        <v>0</v>
      </c>
      <c r="C41" s="181" t="s">
        <v>161</v>
      </c>
      <c r="D41" s="182"/>
      <c r="E41" s="183"/>
    </row>
    <row r="42" spans="1:7" ht="16.5" customHeight="1">
      <c r="A42" s="20"/>
      <c r="B42" s="29" t="s">
        <v>3</v>
      </c>
      <c r="C42" s="181" t="s">
        <v>159</v>
      </c>
      <c r="D42" s="182"/>
      <c r="E42" s="183"/>
    </row>
    <row r="43" spans="1:7" ht="16.5" customHeight="1">
      <c r="A43" s="20"/>
      <c r="B43" s="32" t="s">
        <v>55</v>
      </c>
      <c r="C43" s="184">
        <v>42193</v>
      </c>
      <c r="D43" s="182"/>
      <c r="E43" s="183"/>
    </row>
    <row r="44" spans="1:7" ht="16.5" customHeight="1">
      <c r="A44" s="20"/>
      <c r="B44" s="32" t="s">
        <v>56</v>
      </c>
      <c r="C44" s="184">
        <v>42195</v>
      </c>
      <c r="D44" s="182"/>
      <c r="E44" s="183"/>
    </row>
    <row r="45" spans="1:7" ht="16.5" customHeight="1">
      <c r="A45" s="20"/>
      <c r="B45" s="29" t="s">
        <v>13</v>
      </c>
      <c r="C45" s="181" t="s">
        <v>168</v>
      </c>
      <c r="D45" s="182"/>
      <c r="E45" s="183"/>
    </row>
    <row r="46" spans="1:7" ht="16.5" customHeight="1">
      <c r="A46" s="20"/>
      <c r="B46" s="32" t="s">
        <v>57</v>
      </c>
      <c r="C46" s="181" t="s">
        <v>71</v>
      </c>
      <c r="D46" s="182"/>
      <c r="E46" s="183"/>
    </row>
    <row r="47" spans="1:7" ht="16.5" customHeight="1">
      <c r="A47" s="20"/>
      <c r="B47" s="32" t="s">
        <v>58</v>
      </c>
      <c r="C47" s="181" t="s">
        <v>72</v>
      </c>
      <c r="D47" s="182"/>
      <c r="E47" s="183"/>
    </row>
    <row r="48" spans="1:7" ht="16.5" customHeight="1">
      <c r="A48" s="20"/>
      <c r="B48" s="29" t="s">
        <v>14</v>
      </c>
      <c r="C48" s="181" t="s">
        <v>70</v>
      </c>
      <c r="D48" s="182"/>
      <c r="E48" s="183"/>
    </row>
    <row r="49" spans="1:13" ht="16.5" customHeight="1">
      <c r="A49" s="20"/>
      <c r="B49" s="29" t="s">
        <v>133</v>
      </c>
      <c r="C49" s="181" t="s">
        <v>69</v>
      </c>
      <c r="D49" s="182"/>
      <c r="E49" s="183"/>
    </row>
    <row r="50" spans="1:13" ht="16.5" customHeight="1">
      <c r="A50" s="41"/>
      <c r="B50" s="71"/>
      <c r="C50" s="44"/>
      <c r="D50" s="44"/>
      <c r="E50" s="44"/>
      <c r="F50" s="41"/>
      <c r="G50" s="41"/>
      <c r="H50" s="41"/>
      <c r="I50" s="41"/>
      <c r="J50" s="41"/>
      <c r="K50" s="41"/>
      <c r="L50" s="41"/>
      <c r="M50" s="41"/>
    </row>
    <row r="51" spans="1:13" s="41" customFormat="1" ht="16.5" customHeight="1">
      <c r="A51" s="20"/>
      <c r="B51" s="3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s="41" customFormat="1" ht="16.5" customHeight="1">
      <c r="B52" s="188" t="s">
        <v>52</v>
      </c>
      <c r="C52" s="189"/>
      <c r="D52" s="189"/>
      <c r="E52" s="190"/>
    </row>
    <row r="53" spans="1:13" ht="16.5" customHeight="1">
      <c r="A53" s="41"/>
      <c r="B53" s="28" t="s">
        <v>46</v>
      </c>
      <c r="C53" s="191" t="s">
        <v>5</v>
      </c>
      <c r="D53" s="192"/>
      <c r="E53" s="193"/>
      <c r="F53" s="41"/>
      <c r="G53" s="41"/>
      <c r="H53" s="41"/>
      <c r="I53" s="41"/>
      <c r="J53" s="41"/>
      <c r="K53" s="41"/>
      <c r="L53" s="41"/>
      <c r="M53" s="41"/>
    </row>
    <row r="54" spans="1:13" ht="16.5" customHeight="1">
      <c r="A54" s="20"/>
      <c r="B54" s="29" t="s">
        <v>134</v>
      </c>
      <c r="C54" s="181" t="s">
        <v>171</v>
      </c>
      <c r="D54" s="182"/>
      <c r="E54" s="183"/>
    </row>
    <row r="55" spans="1:13" ht="16.5" customHeight="1">
      <c r="A55" s="20"/>
      <c r="B55" s="29" t="s">
        <v>107</v>
      </c>
      <c r="C55" s="181" t="s">
        <v>172</v>
      </c>
      <c r="D55" s="182"/>
      <c r="E55" s="183"/>
    </row>
    <row r="56" spans="1:13" ht="16.5" customHeight="1">
      <c r="A56" s="20"/>
      <c r="B56" s="29" t="s">
        <v>75</v>
      </c>
      <c r="C56" s="181" t="s">
        <v>76</v>
      </c>
      <c r="D56" s="182"/>
      <c r="E56" s="183"/>
    </row>
    <row r="57" spans="1:13" ht="16.5" customHeight="1">
      <c r="A57" s="20"/>
      <c r="B57" s="29" t="s">
        <v>97</v>
      </c>
      <c r="C57" s="181" t="s">
        <v>91</v>
      </c>
      <c r="D57" s="186"/>
      <c r="E57" s="187"/>
    </row>
    <row r="58" spans="1:13" ht="16.5" customHeight="1">
      <c r="A58" s="20"/>
      <c r="B58" s="29" t="s">
        <v>22</v>
      </c>
      <c r="C58" s="181" t="s">
        <v>80</v>
      </c>
      <c r="D58" s="186"/>
      <c r="E58" s="187"/>
    </row>
    <row r="59" spans="1:13" ht="16.5" customHeight="1">
      <c r="A59" s="20"/>
      <c r="B59" s="29" t="s">
        <v>77</v>
      </c>
      <c r="C59" s="181" t="s">
        <v>73</v>
      </c>
      <c r="D59" s="186"/>
      <c r="E59" s="187"/>
    </row>
    <row r="60" spans="1:13" ht="54" customHeight="1">
      <c r="A60" s="20"/>
      <c r="B60" s="29" t="s">
        <v>34</v>
      </c>
      <c r="C60" s="181" t="s">
        <v>92</v>
      </c>
      <c r="D60" s="186"/>
      <c r="E60" s="187"/>
    </row>
    <row r="61" spans="1:13" ht="16.5" customHeight="1">
      <c r="A61" s="20"/>
      <c r="B61" s="29" t="s">
        <v>53</v>
      </c>
      <c r="C61" s="185" t="s">
        <v>79</v>
      </c>
      <c r="D61" s="186"/>
      <c r="E61" s="187"/>
    </row>
    <row r="62" spans="1:13" ht="30" customHeight="1">
      <c r="A62" s="20"/>
      <c r="B62" s="29" t="s">
        <v>26</v>
      </c>
      <c r="C62" s="181" t="s">
        <v>54</v>
      </c>
      <c r="D62" s="186"/>
      <c r="E62" s="187"/>
    </row>
    <row r="63" spans="1:13" ht="16.5" customHeight="1">
      <c r="A63" s="20"/>
      <c r="B63" s="29" t="s">
        <v>27</v>
      </c>
      <c r="C63" s="185" t="s">
        <v>59</v>
      </c>
      <c r="D63" s="186"/>
      <c r="E63" s="187"/>
    </row>
    <row r="64" spans="1:13" ht="16.5" customHeight="1">
      <c r="A64" s="20"/>
      <c r="B64" s="29" t="s">
        <v>28</v>
      </c>
      <c r="C64" s="185" t="s">
        <v>74</v>
      </c>
      <c r="D64" s="186"/>
      <c r="E64" s="187"/>
    </row>
    <row r="65" spans="1:8" ht="16.5" customHeight="1">
      <c r="A65" s="20"/>
      <c r="B65" s="29" t="s">
        <v>86</v>
      </c>
      <c r="C65" s="181" t="s">
        <v>69</v>
      </c>
      <c r="D65" s="182"/>
      <c r="E65" s="183"/>
    </row>
    <row r="66" spans="1:8" ht="16.5" customHeight="1">
      <c r="A66" s="20"/>
      <c r="B66" s="30"/>
      <c r="C66" s="38"/>
      <c r="D66" s="39"/>
      <c r="E66" s="39"/>
    </row>
    <row r="67" spans="1:8" ht="16.5" customHeight="1">
      <c r="A67" s="20"/>
      <c r="B67" s="211"/>
      <c r="C67" s="211"/>
      <c r="D67" s="211"/>
      <c r="E67" s="211"/>
      <c r="F67" s="40"/>
      <c r="G67" s="40"/>
      <c r="H67" s="40"/>
    </row>
    <row r="68" spans="1:8" ht="16.5" customHeight="1">
      <c r="A68" s="20"/>
      <c r="B68" s="210"/>
      <c r="C68" s="210"/>
      <c r="D68" s="210"/>
      <c r="E68" s="210"/>
      <c r="F68" s="40"/>
      <c r="G68" s="40"/>
      <c r="H68" s="40"/>
    </row>
    <row r="69" spans="1:8" ht="16.5" customHeight="1">
      <c r="A69" s="20"/>
      <c r="B69" s="210"/>
      <c r="C69" s="210"/>
      <c r="D69" s="210"/>
      <c r="E69" s="210"/>
      <c r="F69" s="40"/>
      <c r="G69" s="40"/>
      <c r="H69" s="40"/>
    </row>
    <row r="70" spans="1:8" ht="16.5" customHeight="1">
      <c r="A70" s="20"/>
      <c r="B70" s="210"/>
      <c r="C70" s="210"/>
      <c r="D70" s="210"/>
      <c r="E70" s="210"/>
      <c r="F70" s="40"/>
      <c r="G70" s="40"/>
      <c r="H70" s="40"/>
    </row>
    <row r="71" spans="1:8" ht="16.5" customHeight="1">
      <c r="A71" s="20"/>
      <c r="B71" s="210"/>
      <c r="C71" s="210"/>
      <c r="D71" s="210"/>
      <c r="E71" s="210"/>
      <c r="F71" s="40"/>
      <c r="G71" s="40"/>
      <c r="H71" s="40"/>
    </row>
    <row r="72" spans="1:8" ht="16.5" customHeight="1">
      <c r="A72" s="20"/>
      <c r="B72" s="210"/>
      <c r="C72" s="210"/>
      <c r="D72" s="210"/>
      <c r="E72" s="210"/>
      <c r="F72" s="40"/>
      <c r="G72" s="40"/>
      <c r="H72" s="40"/>
    </row>
    <row r="73" spans="1:8" ht="16.5" customHeight="1">
      <c r="A73" s="25"/>
      <c r="B73" s="210"/>
      <c r="C73" s="210"/>
      <c r="D73" s="210"/>
      <c r="E73" s="210"/>
      <c r="F73" s="40"/>
      <c r="G73" s="40"/>
      <c r="H73" s="40"/>
    </row>
    <row r="74" spans="1:8" ht="16.5" customHeight="1">
      <c r="A74" s="20"/>
      <c r="B74" s="210"/>
      <c r="C74" s="210"/>
      <c r="D74" s="210"/>
      <c r="E74" s="210"/>
      <c r="F74" s="40"/>
      <c r="G74" s="40"/>
      <c r="H74" s="40"/>
    </row>
    <row r="75" spans="1:8" ht="16.5" customHeight="1">
      <c r="A75" s="20"/>
      <c r="B75" s="210"/>
      <c r="C75" s="210"/>
      <c r="D75" s="210"/>
      <c r="E75" s="210"/>
      <c r="F75" s="40"/>
      <c r="G75" s="40"/>
      <c r="H75" s="40"/>
    </row>
    <row r="76" spans="1:8" ht="16.5" customHeight="1">
      <c r="A76" s="20"/>
      <c r="B76" s="210"/>
      <c r="C76" s="210"/>
      <c r="D76" s="210"/>
      <c r="E76" s="210"/>
      <c r="F76" s="40"/>
      <c r="G76" s="40"/>
      <c r="H76" s="40"/>
    </row>
    <row r="77" spans="1:8" ht="16.5" customHeight="1">
      <c r="A77" s="20"/>
      <c r="B77" s="210"/>
      <c r="C77" s="210"/>
      <c r="D77" s="210"/>
      <c r="E77" s="210"/>
      <c r="F77" s="40"/>
      <c r="G77" s="40"/>
      <c r="H77" s="40"/>
    </row>
    <row r="78" spans="1:8" ht="16.5" customHeight="1">
      <c r="A78" s="20"/>
      <c r="B78" s="210"/>
      <c r="C78" s="210"/>
      <c r="D78" s="210"/>
      <c r="E78" s="210"/>
      <c r="F78" s="40"/>
      <c r="G78" s="40"/>
      <c r="H78" s="40"/>
    </row>
    <row r="79" spans="1:8" ht="16.5" customHeight="1">
      <c r="A79" s="25"/>
      <c r="B79" s="210"/>
      <c r="C79" s="210"/>
      <c r="D79" s="210"/>
      <c r="E79" s="210"/>
      <c r="F79" s="40"/>
      <c r="G79" s="40"/>
      <c r="H79" s="40"/>
    </row>
    <row r="80" spans="1:8" ht="16.5" customHeight="1">
      <c r="A80" s="25"/>
      <c r="B80" s="210"/>
      <c r="C80" s="210"/>
      <c r="D80" s="210"/>
      <c r="E80" s="210"/>
      <c r="F80" s="40"/>
      <c r="G80" s="40"/>
      <c r="H80" s="40"/>
    </row>
    <row r="81" spans="1:8" ht="16.5" customHeight="1">
      <c r="A81" s="25"/>
      <c r="B81" s="210"/>
      <c r="C81" s="210"/>
      <c r="D81" s="210"/>
      <c r="E81" s="210"/>
      <c r="F81" s="40"/>
      <c r="G81" s="40"/>
      <c r="H81" s="40"/>
    </row>
    <row r="82" spans="1:8" ht="16.5" customHeight="1">
      <c r="A82" s="25"/>
      <c r="B82" s="210"/>
      <c r="C82" s="210"/>
      <c r="D82" s="210"/>
      <c r="E82" s="210"/>
      <c r="F82" s="40"/>
      <c r="G82" s="40"/>
      <c r="H82" s="40"/>
    </row>
    <row r="83" spans="1:8" ht="16.5" customHeight="1">
      <c r="A83" s="25"/>
      <c r="B83" s="210"/>
      <c r="C83" s="210"/>
      <c r="D83" s="210"/>
      <c r="E83" s="210"/>
      <c r="F83" s="40"/>
      <c r="G83" s="40"/>
      <c r="H83" s="40"/>
    </row>
    <row r="84" spans="1:8" ht="16.5" customHeight="1">
      <c r="A84" s="25"/>
      <c r="B84" s="210"/>
      <c r="C84" s="210"/>
      <c r="D84" s="210"/>
      <c r="E84" s="210"/>
      <c r="F84" s="40"/>
      <c r="G84" s="40"/>
      <c r="H84" s="40"/>
    </row>
    <row r="85" spans="1:8" ht="16.5" customHeight="1">
      <c r="A85" s="25"/>
      <c r="B85" s="210"/>
      <c r="C85" s="210"/>
      <c r="D85" s="210"/>
      <c r="E85" s="210"/>
      <c r="F85" s="40"/>
      <c r="G85" s="40"/>
      <c r="H85" s="40"/>
    </row>
    <row r="86" spans="1:8" ht="16.5" customHeight="1">
      <c r="A86" s="25"/>
      <c r="B86" s="210"/>
      <c r="C86" s="210"/>
      <c r="D86" s="210"/>
      <c r="E86" s="210"/>
      <c r="F86" s="40"/>
      <c r="G86" s="40"/>
      <c r="H86" s="40"/>
    </row>
    <row r="87" spans="1:8" ht="16.5" customHeight="1">
      <c r="A87" s="25"/>
      <c r="F87" s="40"/>
      <c r="G87" s="40"/>
      <c r="H87" s="40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3:Y56"/>
  <sheetViews>
    <sheetView showGridLines="0" topLeftCell="C28" zoomScale="85" zoomScaleNormal="85" workbookViewId="0">
      <selection activeCell="F47" sqref="F47"/>
    </sheetView>
  </sheetViews>
  <sheetFormatPr baseColWidth="10" defaultColWidth="11.42578125" defaultRowHeight="12.75"/>
  <cols>
    <col min="1" max="1" width="3.5703125" style="3" customWidth="1"/>
    <col min="2" max="2" width="11.42578125" style="133"/>
    <col min="3" max="3" width="16.85546875" style="133" customWidth="1"/>
    <col min="4" max="4" width="21.42578125" style="133" customWidth="1"/>
    <col min="5" max="5" width="50" style="133" bestFit="1" customWidth="1"/>
    <col min="6" max="7" width="16.5703125" style="133" customWidth="1"/>
    <col min="8" max="8" width="13.42578125" style="133" customWidth="1"/>
    <col min="9" max="9" width="15.42578125" style="133" bestFit="1" customWidth="1"/>
    <col min="10" max="13" width="11.42578125" style="13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222" t="s">
        <v>146</v>
      </c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</row>
    <row r="4" spans="2:25" ht="11.25" customHeight="1">
      <c r="B4" s="152"/>
    </row>
    <row r="5" spans="2:25" ht="15" customHeight="1"/>
    <row r="6" spans="2:25" s="137" customFormat="1" ht="15" customHeight="1">
      <c r="B6" s="214" t="s">
        <v>152</v>
      </c>
      <c r="C6" s="215"/>
      <c r="D6" s="216" t="s">
        <v>160</v>
      </c>
      <c r="E6" s="217"/>
      <c r="F6" s="218"/>
      <c r="G6" s="223"/>
      <c r="H6" s="223"/>
      <c r="Y6" s="133"/>
    </row>
    <row r="7" spans="2:25" s="137" customFormat="1" ht="15" customHeight="1">
      <c r="B7" s="214" t="s">
        <v>99</v>
      </c>
      <c r="C7" s="215"/>
      <c r="D7" s="216" t="s">
        <v>161</v>
      </c>
      <c r="E7" s="217"/>
      <c r="F7" s="218"/>
      <c r="Y7" s="133"/>
    </row>
    <row r="8" spans="2:25" s="137" customFormat="1" ht="15" customHeight="1">
      <c r="B8" s="214" t="s">
        <v>8</v>
      </c>
      <c r="C8" s="215"/>
      <c r="D8" s="216" t="s">
        <v>158</v>
      </c>
      <c r="E8" s="217"/>
      <c r="F8" s="218"/>
      <c r="Y8" s="133"/>
    </row>
    <row r="9" spans="2:25" s="137" customFormat="1" ht="27.75" customHeight="1">
      <c r="B9" s="214" t="s">
        <v>20</v>
      </c>
      <c r="C9" s="215"/>
      <c r="D9" s="127">
        <v>42193</v>
      </c>
      <c r="E9" s="151" t="s">
        <v>21</v>
      </c>
      <c r="F9" s="139">
        <v>42195</v>
      </c>
      <c r="H9" s="144"/>
      <c r="Y9" s="133"/>
    </row>
    <row r="10" spans="2:25" s="4" customFormat="1" ht="15" customHeight="1">
      <c r="B10" s="212" t="s">
        <v>1</v>
      </c>
      <c r="C10" s="213"/>
      <c r="D10" s="219"/>
      <c r="E10" s="220"/>
      <c r="F10" s="221"/>
      <c r="G10" s="137"/>
      <c r="H10" s="137"/>
      <c r="I10" s="137"/>
      <c r="J10" s="137"/>
      <c r="K10" s="137"/>
      <c r="L10" s="137"/>
      <c r="M10" s="137"/>
      <c r="Y10" s="3"/>
    </row>
    <row r="11" spans="2:25" s="13" customFormat="1" ht="15" customHeight="1">
      <c r="B11" s="134"/>
      <c r="C11" s="134"/>
      <c r="D11" s="134"/>
      <c r="E11" s="134"/>
      <c r="F11" s="138"/>
      <c r="G11" s="138"/>
      <c r="H11" s="138"/>
      <c r="I11" s="138"/>
      <c r="J11" s="138"/>
      <c r="K11" s="138"/>
      <c r="L11" s="138"/>
      <c r="M11" s="138"/>
      <c r="Y11" s="14"/>
    </row>
    <row r="12" spans="2:25" ht="38.25">
      <c r="B12" s="140" t="s">
        <v>31</v>
      </c>
      <c r="C12" s="72" t="s">
        <v>107</v>
      </c>
      <c r="D12" s="128" t="s">
        <v>89</v>
      </c>
      <c r="E12" s="72" t="s">
        <v>143</v>
      </c>
      <c r="F12" s="128" t="s">
        <v>140</v>
      </c>
      <c r="G12" s="128" t="s">
        <v>22</v>
      </c>
      <c r="H12" s="140" t="s">
        <v>9</v>
      </c>
      <c r="I12" s="140" t="s">
        <v>10</v>
      </c>
      <c r="J12" s="140" t="s">
        <v>13</v>
      </c>
      <c r="K12" s="140" t="s">
        <v>11</v>
      </c>
      <c r="L12" s="140" t="s">
        <v>12</v>
      </c>
      <c r="M12" s="140" t="s">
        <v>14</v>
      </c>
      <c r="N12" s="5" t="s">
        <v>133</v>
      </c>
    </row>
    <row r="13" spans="2:25" ht="24">
      <c r="B13" s="72">
        <v>1</v>
      </c>
      <c r="C13" s="148" t="s">
        <v>139</v>
      </c>
      <c r="D13" s="126" t="s">
        <v>148</v>
      </c>
      <c r="E13" s="114" t="s">
        <v>198</v>
      </c>
      <c r="F13" s="114" t="s">
        <v>195</v>
      </c>
      <c r="G13" s="114" t="s">
        <v>194</v>
      </c>
      <c r="H13" s="127">
        <v>42168</v>
      </c>
      <c r="I13" s="139">
        <v>42208</v>
      </c>
      <c r="J13" s="141">
        <v>2</v>
      </c>
      <c r="K13" s="113">
        <v>42168</v>
      </c>
      <c r="L13" s="139">
        <v>42208</v>
      </c>
      <c r="M13" s="145">
        <v>2</v>
      </c>
      <c r="N13" s="83"/>
    </row>
    <row r="14" spans="2:25" ht="24">
      <c r="B14" s="72">
        <v>2</v>
      </c>
      <c r="C14" s="148" t="s">
        <v>139</v>
      </c>
      <c r="D14" s="126" t="s">
        <v>148</v>
      </c>
      <c r="E14" s="114" t="s">
        <v>199</v>
      </c>
      <c r="F14" s="136" t="s">
        <v>196</v>
      </c>
      <c r="G14" s="114" t="s">
        <v>194</v>
      </c>
      <c r="H14" s="127">
        <v>42168</v>
      </c>
      <c r="I14" s="139">
        <v>42208</v>
      </c>
      <c r="J14" s="141">
        <v>2</v>
      </c>
      <c r="K14" s="113">
        <v>42168</v>
      </c>
      <c r="L14" s="139">
        <v>42208</v>
      </c>
      <c r="M14" s="145">
        <v>2</v>
      </c>
      <c r="N14" s="83"/>
    </row>
    <row r="15" spans="2:25" ht="24">
      <c r="B15" s="72">
        <v>3</v>
      </c>
      <c r="C15" s="148" t="s">
        <v>139</v>
      </c>
      <c r="D15" s="126" t="s">
        <v>148</v>
      </c>
      <c r="E15" s="114" t="s">
        <v>207</v>
      </c>
      <c r="F15" s="114" t="s">
        <v>195</v>
      </c>
      <c r="G15" s="114" t="s">
        <v>194</v>
      </c>
      <c r="H15" s="127"/>
      <c r="I15" s="139"/>
      <c r="J15" s="141"/>
      <c r="K15" s="113"/>
      <c r="L15" s="139"/>
      <c r="M15" s="145"/>
      <c r="N15" s="83"/>
    </row>
    <row r="16" spans="2:25" ht="24">
      <c r="B16" s="72">
        <v>4</v>
      </c>
      <c r="C16" s="148" t="s">
        <v>139</v>
      </c>
      <c r="D16" s="126" t="s">
        <v>148</v>
      </c>
      <c r="E16" s="114" t="s">
        <v>208</v>
      </c>
      <c r="F16" s="114" t="s">
        <v>195</v>
      </c>
      <c r="G16" s="114" t="s">
        <v>194</v>
      </c>
      <c r="H16" s="127"/>
      <c r="I16" s="139"/>
      <c r="J16" s="141"/>
      <c r="K16" s="113"/>
      <c r="L16" s="139"/>
      <c r="M16" s="145"/>
      <c r="N16" s="83"/>
    </row>
    <row r="17" spans="2:14" ht="24">
      <c r="B17" s="72">
        <v>5</v>
      </c>
      <c r="C17" s="148" t="s">
        <v>139</v>
      </c>
      <c r="D17" s="126" t="s">
        <v>148</v>
      </c>
      <c r="E17" s="114" t="s">
        <v>200</v>
      </c>
      <c r="F17" s="114" t="s">
        <v>195</v>
      </c>
      <c r="G17" s="114" t="s">
        <v>194</v>
      </c>
      <c r="H17" s="127">
        <v>42168</v>
      </c>
      <c r="I17" s="139">
        <v>42208</v>
      </c>
      <c r="J17" s="141">
        <v>1.5</v>
      </c>
      <c r="K17" s="113">
        <v>42168</v>
      </c>
      <c r="L17" s="139">
        <v>42208</v>
      </c>
      <c r="M17" s="145">
        <v>1.8</v>
      </c>
      <c r="N17" s="83"/>
    </row>
    <row r="18" spans="2:14" ht="24">
      <c r="B18" s="72">
        <v>6</v>
      </c>
      <c r="C18" s="148" t="s">
        <v>139</v>
      </c>
      <c r="D18" s="126" t="s">
        <v>148</v>
      </c>
      <c r="E18" s="114" t="s">
        <v>201</v>
      </c>
      <c r="F18" s="136" t="s">
        <v>196</v>
      </c>
      <c r="G18" s="114" t="s">
        <v>194</v>
      </c>
      <c r="H18" s="127">
        <v>42168</v>
      </c>
      <c r="I18" s="139">
        <v>42208</v>
      </c>
      <c r="J18" s="141">
        <v>3</v>
      </c>
      <c r="K18" s="113">
        <v>42168</v>
      </c>
      <c r="L18" s="139">
        <v>42208</v>
      </c>
      <c r="M18" s="145">
        <v>2.5</v>
      </c>
      <c r="N18" s="83"/>
    </row>
    <row r="19" spans="2:14" ht="24">
      <c r="B19" s="72">
        <v>7</v>
      </c>
      <c r="C19" s="148" t="s">
        <v>139</v>
      </c>
      <c r="D19" s="126" t="s">
        <v>148</v>
      </c>
      <c r="E19" s="114" t="s">
        <v>202</v>
      </c>
      <c r="F19" s="136" t="s">
        <v>196</v>
      </c>
      <c r="G19" s="114" t="s">
        <v>194</v>
      </c>
      <c r="H19" s="127">
        <v>42168</v>
      </c>
      <c r="I19" s="139">
        <v>42208</v>
      </c>
      <c r="J19" s="141">
        <v>3</v>
      </c>
      <c r="K19" s="113">
        <v>42168</v>
      </c>
      <c r="L19" s="139">
        <v>42208</v>
      </c>
      <c r="M19" s="145">
        <v>2.5</v>
      </c>
      <c r="N19" s="83"/>
    </row>
    <row r="20" spans="2:14" ht="24">
      <c r="B20" s="72">
        <v>8</v>
      </c>
      <c r="C20" s="148" t="s">
        <v>139</v>
      </c>
      <c r="D20" s="126" t="s">
        <v>148</v>
      </c>
      <c r="E20" s="114" t="s">
        <v>204</v>
      </c>
      <c r="F20" s="136" t="s">
        <v>196</v>
      </c>
      <c r="G20" s="114" t="s">
        <v>194</v>
      </c>
      <c r="H20" s="127"/>
      <c r="I20" s="139"/>
      <c r="J20" s="141"/>
      <c r="K20" s="113"/>
      <c r="L20" s="139"/>
      <c r="M20" s="145"/>
      <c r="N20" s="83"/>
    </row>
    <row r="21" spans="2:14" ht="24">
      <c r="B21" s="72">
        <v>9</v>
      </c>
      <c r="C21" s="148" t="s">
        <v>139</v>
      </c>
      <c r="D21" s="126" t="s">
        <v>148</v>
      </c>
      <c r="E21" s="114" t="s">
        <v>203</v>
      </c>
      <c r="F21" s="136" t="s">
        <v>196</v>
      </c>
      <c r="G21" s="114" t="s">
        <v>194</v>
      </c>
      <c r="H21" s="127"/>
      <c r="I21" s="139"/>
      <c r="J21" s="141"/>
      <c r="K21" s="113"/>
      <c r="L21" s="139"/>
      <c r="M21" s="145"/>
      <c r="N21" s="83"/>
    </row>
    <row r="22" spans="2:14" ht="24">
      <c r="B22" s="72">
        <v>10</v>
      </c>
      <c r="C22" s="148" t="s">
        <v>139</v>
      </c>
      <c r="D22" s="126" t="s">
        <v>148</v>
      </c>
      <c r="E22" s="114" t="s">
        <v>183</v>
      </c>
      <c r="F22" s="136" t="s">
        <v>196</v>
      </c>
      <c r="G22" s="114" t="s">
        <v>194</v>
      </c>
      <c r="H22" s="127"/>
      <c r="I22" s="139"/>
      <c r="J22" s="141"/>
      <c r="K22" s="113"/>
      <c r="L22" s="139"/>
      <c r="M22" s="145"/>
      <c r="N22" s="83"/>
    </row>
    <row r="23" spans="2:14" ht="24">
      <c r="B23" s="72">
        <v>11</v>
      </c>
      <c r="C23" s="148" t="s">
        <v>139</v>
      </c>
      <c r="D23" s="126" t="s">
        <v>148</v>
      </c>
      <c r="E23" s="114" t="s">
        <v>205</v>
      </c>
      <c r="F23" s="136" t="s">
        <v>196</v>
      </c>
      <c r="G23" s="114" t="s">
        <v>194</v>
      </c>
      <c r="H23" s="127"/>
      <c r="I23" s="139"/>
      <c r="J23" s="141"/>
      <c r="K23" s="113"/>
      <c r="L23" s="139"/>
      <c r="M23" s="145"/>
      <c r="N23" s="83"/>
    </row>
    <row r="24" spans="2:14" ht="24">
      <c r="B24" s="72">
        <v>12</v>
      </c>
      <c r="C24" s="148" t="s">
        <v>139</v>
      </c>
      <c r="D24" s="126" t="s">
        <v>148</v>
      </c>
      <c r="E24" s="114" t="s">
        <v>206</v>
      </c>
      <c r="F24" s="136" t="s">
        <v>196</v>
      </c>
      <c r="G24" s="114" t="s">
        <v>194</v>
      </c>
      <c r="H24" s="127"/>
      <c r="I24" s="139"/>
      <c r="J24" s="141"/>
      <c r="K24" s="113"/>
      <c r="L24" s="139"/>
      <c r="M24" s="145"/>
      <c r="N24" s="83"/>
    </row>
    <row r="25" spans="2:14" ht="24">
      <c r="B25" s="72">
        <v>13</v>
      </c>
      <c r="C25" s="148" t="s">
        <v>139</v>
      </c>
      <c r="D25" s="126" t="s">
        <v>149</v>
      </c>
      <c r="E25" s="115" t="s">
        <v>180</v>
      </c>
      <c r="F25" s="114" t="s">
        <v>195</v>
      </c>
      <c r="G25" s="114" t="s">
        <v>194</v>
      </c>
      <c r="H25" s="127">
        <v>42168</v>
      </c>
      <c r="I25" s="139">
        <v>42208</v>
      </c>
      <c r="J25" s="141">
        <v>1</v>
      </c>
      <c r="K25" s="113">
        <v>42168</v>
      </c>
      <c r="L25" s="139">
        <v>42208</v>
      </c>
      <c r="M25" s="145">
        <v>1</v>
      </c>
      <c r="N25" s="83"/>
    </row>
    <row r="26" spans="2:14" ht="24">
      <c r="B26" s="72">
        <v>14</v>
      </c>
      <c r="C26" s="149" t="s">
        <v>139</v>
      </c>
      <c r="D26" s="129" t="s">
        <v>149</v>
      </c>
      <c r="E26" s="116" t="s">
        <v>209</v>
      </c>
      <c r="F26" s="114" t="s">
        <v>195</v>
      </c>
      <c r="G26" s="114" t="s">
        <v>194</v>
      </c>
      <c r="H26" s="127">
        <v>42168</v>
      </c>
      <c r="I26" s="139">
        <v>42208</v>
      </c>
      <c r="J26" s="141">
        <v>1</v>
      </c>
      <c r="K26" s="113">
        <v>42168</v>
      </c>
      <c r="L26" s="139">
        <v>42208</v>
      </c>
      <c r="M26" s="145">
        <v>1</v>
      </c>
      <c r="N26" s="83"/>
    </row>
    <row r="27" spans="2:14" ht="24">
      <c r="B27" s="72">
        <v>15</v>
      </c>
      <c r="C27" s="149" t="s">
        <v>139</v>
      </c>
      <c r="D27" s="129" t="s">
        <v>149</v>
      </c>
      <c r="E27" s="116" t="s">
        <v>154</v>
      </c>
      <c r="F27" s="114" t="s">
        <v>195</v>
      </c>
      <c r="G27" s="114" t="s">
        <v>194</v>
      </c>
      <c r="H27" s="127">
        <v>42168</v>
      </c>
      <c r="I27" s="139">
        <v>42208</v>
      </c>
      <c r="J27" s="141">
        <v>1</v>
      </c>
      <c r="K27" s="113">
        <v>42168</v>
      </c>
      <c r="L27" s="139">
        <v>42208</v>
      </c>
      <c r="M27" s="145">
        <v>1.5</v>
      </c>
      <c r="N27" s="83"/>
    </row>
    <row r="28" spans="2:14" ht="24">
      <c r="B28" s="72">
        <v>16</v>
      </c>
      <c r="C28" s="149" t="s">
        <v>139</v>
      </c>
      <c r="D28" s="129" t="s">
        <v>149</v>
      </c>
      <c r="E28" s="116" t="s">
        <v>181</v>
      </c>
      <c r="F28" s="114" t="s">
        <v>195</v>
      </c>
      <c r="G28" s="114" t="s">
        <v>194</v>
      </c>
      <c r="H28" s="127">
        <v>42168</v>
      </c>
      <c r="I28" s="139">
        <v>42208</v>
      </c>
      <c r="J28" s="141">
        <v>1.5</v>
      </c>
      <c r="K28" s="113">
        <v>42168</v>
      </c>
      <c r="L28" s="139">
        <v>42208</v>
      </c>
      <c r="M28" s="145">
        <v>1.6</v>
      </c>
      <c r="N28" s="83"/>
    </row>
    <row r="29" spans="2:14" ht="24">
      <c r="B29" s="72">
        <v>17</v>
      </c>
      <c r="C29" s="149" t="s">
        <v>139</v>
      </c>
      <c r="D29" s="129" t="s">
        <v>149</v>
      </c>
      <c r="E29" s="116" t="s">
        <v>182</v>
      </c>
      <c r="F29" s="114" t="s">
        <v>195</v>
      </c>
      <c r="G29" s="114" t="s">
        <v>194</v>
      </c>
      <c r="H29" s="127">
        <v>42168</v>
      </c>
      <c r="I29" s="139">
        <v>42208</v>
      </c>
      <c r="J29" s="141">
        <v>1</v>
      </c>
      <c r="K29" s="113">
        <v>42168</v>
      </c>
      <c r="L29" s="139">
        <v>42208</v>
      </c>
      <c r="M29" s="145">
        <v>1.5</v>
      </c>
      <c r="N29" s="83"/>
    </row>
    <row r="30" spans="2:14" ht="24">
      <c r="B30" s="72">
        <v>18</v>
      </c>
      <c r="C30" s="149" t="s">
        <v>139</v>
      </c>
      <c r="D30" s="129" t="s">
        <v>149</v>
      </c>
      <c r="E30" s="116" t="s">
        <v>210</v>
      </c>
      <c r="F30" s="114" t="s">
        <v>195</v>
      </c>
      <c r="G30" s="114" t="s">
        <v>194</v>
      </c>
      <c r="H30" s="127"/>
      <c r="I30" s="139"/>
      <c r="J30" s="141"/>
      <c r="K30" s="113"/>
      <c r="L30" s="139"/>
      <c r="M30" s="145"/>
      <c r="N30" s="83"/>
    </row>
    <row r="31" spans="2:14" ht="24">
      <c r="B31" s="72">
        <v>19</v>
      </c>
      <c r="C31" s="149" t="s">
        <v>139</v>
      </c>
      <c r="D31" s="129" t="s">
        <v>149</v>
      </c>
      <c r="E31" s="117" t="s">
        <v>183</v>
      </c>
      <c r="F31" s="114" t="s">
        <v>195</v>
      </c>
      <c r="G31" s="114" t="s">
        <v>194</v>
      </c>
      <c r="H31" s="127">
        <v>42168</v>
      </c>
      <c r="I31" s="139">
        <v>42208</v>
      </c>
      <c r="J31" s="141">
        <v>2</v>
      </c>
      <c r="K31" s="113">
        <v>42168</v>
      </c>
      <c r="L31" s="139">
        <v>42208</v>
      </c>
      <c r="M31" s="145">
        <v>3</v>
      </c>
      <c r="N31" s="83"/>
    </row>
    <row r="32" spans="2:14" s="133" customFormat="1" ht="24">
      <c r="B32" s="72">
        <v>20</v>
      </c>
      <c r="C32" s="148" t="s">
        <v>139</v>
      </c>
      <c r="D32" s="130" t="s">
        <v>147</v>
      </c>
      <c r="E32" s="116" t="s">
        <v>179</v>
      </c>
      <c r="F32" s="114" t="s">
        <v>194</v>
      </c>
      <c r="G32" s="114" t="s">
        <v>194</v>
      </c>
      <c r="H32" s="127">
        <v>42168</v>
      </c>
      <c r="I32" s="139">
        <v>42208</v>
      </c>
      <c r="J32" s="141">
        <v>1</v>
      </c>
      <c r="K32" s="113">
        <v>42168</v>
      </c>
      <c r="L32" s="139">
        <v>42208</v>
      </c>
      <c r="M32" s="145">
        <v>2</v>
      </c>
      <c r="N32" s="145"/>
    </row>
    <row r="33" spans="1:14" s="133" customFormat="1" ht="24">
      <c r="B33" s="72">
        <v>21</v>
      </c>
      <c r="C33" s="148" t="s">
        <v>139</v>
      </c>
      <c r="D33" s="130" t="s">
        <v>147</v>
      </c>
      <c r="E33" s="118" t="s">
        <v>177</v>
      </c>
      <c r="F33" s="114" t="s">
        <v>194</v>
      </c>
      <c r="G33" s="114" t="s">
        <v>194</v>
      </c>
      <c r="H33" s="127">
        <v>42168</v>
      </c>
      <c r="I33" s="139">
        <v>42208</v>
      </c>
      <c r="J33" s="141">
        <v>2</v>
      </c>
      <c r="K33" s="113">
        <v>42168</v>
      </c>
      <c r="L33" s="139">
        <v>42208</v>
      </c>
      <c r="M33" s="145">
        <v>3</v>
      </c>
      <c r="N33" s="145"/>
    </row>
    <row r="34" spans="1:14" s="133" customFormat="1" ht="24">
      <c r="B34" s="72">
        <v>22</v>
      </c>
      <c r="C34" s="148" t="s">
        <v>139</v>
      </c>
      <c r="D34" s="130" t="s">
        <v>147</v>
      </c>
      <c r="E34" s="116" t="s">
        <v>178</v>
      </c>
      <c r="F34" s="114" t="s">
        <v>194</v>
      </c>
      <c r="G34" s="114" t="s">
        <v>194</v>
      </c>
      <c r="H34" s="127">
        <v>42168</v>
      </c>
      <c r="I34" s="139">
        <v>42208</v>
      </c>
      <c r="J34" s="141">
        <v>2.5</v>
      </c>
      <c r="K34" s="113">
        <v>42168</v>
      </c>
      <c r="L34" s="139">
        <v>42208</v>
      </c>
      <c r="M34" s="145">
        <v>2</v>
      </c>
      <c r="N34" s="145"/>
    </row>
    <row r="35" spans="1:14" s="133" customFormat="1" ht="24">
      <c r="A35" s="154"/>
      <c r="B35" s="72">
        <v>23</v>
      </c>
      <c r="C35" s="148" t="s">
        <v>139</v>
      </c>
      <c r="D35" s="130" t="s">
        <v>147</v>
      </c>
      <c r="E35" s="115" t="s">
        <v>176</v>
      </c>
      <c r="F35" s="114" t="s">
        <v>194</v>
      </c>
      <c r="G35" s="114" t="s">
        <v>194</v>
      </c>
      <c r="H35" s="127">
        <v>42168</v>
      </c>
      <c r="I35" s="139">
        <v>42208</v>
      </c>
      <c r="J35" s="141">
        <v>2</v>
      </c>
      <c r="K35" s="113">
        <v>42168</v>
      </c>
      <c r="L35" s="139">
        <v>42208</v>
      </c>
      <c r="M35" s="145">
        <v>2</v>
      </c>
      <c r="N35" s="145"/>
    </row>
    <row r="36" spans="1:14" ht="24">
      <c r="A36" s="6"/>
      <c r="B36" s="72">
        <v>24</v>
      </c>
      <c r="C36" s="149" t="s">
        <v>139</v>
      </c>
      <c r="D36" s="131" t="s">
        <v>153</v>
      </c>
      <c r="E36" s="116" t="s">
        <v>185</v>
      </c>
      <c r="F36" s="114" t="s">
        <v>193</v>
      </c>
      <c r="G36" s="114" t="s">
        <v>194</v>
      </c>
      <c r="H36" s="127">
        <v>42168</v>
      </c>
      <c r="I36" s="139">
        <v>42208</v>
      </c>
      <c r="J36" s="141">
        <v>1.5</v>
      </c>
      <c r="K36" s="113">
        <v>42168</v>
      </c>
      <c r="L36" s="139">
        <v>42208</v>
      </c>
      <c r="M36" s="145">
        <v>2</v>
      </c>
      <c r="N36" s="83"/>
    </row>
    <row r="37" spans="1:14" ht="24">
      <c r="A37" s="6"/>
      <c r="B37" s="72">
        <v>25</v>
      </c>
      <c r="C37" s="149" t="s">
        <v>139</v>
      </c>
      <c r="D37" s="131" t="s">
        <v>153</v>
      </c>
      <c r="E37" s="116" t="s">
        <v>186</v>
      </c>
      <c r="F37" s="114" t="s">
        <v>193</v>
      </c>
      <c r="G37" s="114" t="s">
        <v>194</v>
      </c>
      <c r="H37" s="127">
        <v>42168</v>
      </c>
      <c r="I37" s="139">
        <v>42208</v>
      </c>
      <c r="J37" s="141">
        <v>1</v>
      </c>
      <c r="K37" s="113">
        <v>42168</v>
      </c>
      <c r="L37" s="139">
        <v>42208</v>
      </c>
      <c r="M37" s="145">
        <v>1</v>
      </c>
      <c r="N37" s="83"/>
    </row>
    <row r="38" spans="1:14" ht="24">
      <c r="A38" s="6"/>
      <c r="B38" s="72">
        <v>26</v>
      </c>
      <c r="C38" s="149" t="s">
        <v>139</v>
      </c>
      <c r="D38" s="131" t="s">
        <v>153</v>
      </c>
      <c r="E38" s="116" t="s">
        <v>187</v>
      </c>
      <c r="F38" s="114" t="s">
        <v>193</v>
      </c>
      <c r="G38" s="114" t="s">
        <v>194</v>
      </c>
      <c r="H38" s="127">
        <v>42168</v>
      </c>
      <c r="I38" s="139">
        <v>42208</v>
      </c>
      <c r="J38" s="141">
        <v>0.5</v>
      </c>
      <c r="K38" s="113">
        <v>42168</v>
      </c>
      <c r="L38" s="139">
        <v>42208</v>
      </c>
      <c r="M38" s="145">
        <v>1</v>
      </c>
      <c r="N38" s="83"/>
    </row>
    <row r="39" spans="1:14" ht="24">
      <c r="A39" s="6"/>
      <c r="B39" s="72">
        <v>27</v>
      </c>
      <c r="C39" s="148" t="s">
        <v>139</v>
      </c>
      <c r="D39" s="131" t="s">
        <v>153</v>
      </c>
      <c r="E39" s="114" t="s">
        <v>188</v>
      </c>
      <c r="F39" s="114" t="s">
        <v>193</v>
      </c>
      <c r="G39" s="114" t="s">
        <v>194</v>
      </c>
      <c r="H39" s="127">
        <v>42168</v>
      </c>
      <c r="I39" s="139">
        <v>42208</v>
      </c>
      <c r="J39" s="141">
        <v>1.5</v>
      </c>
      <c r="K39" s="113">
        <v>42168</v>
      </c>
      <c r="L39" s="139">
        <v>42208</v>
      </c>
      <c r="M39" s="145"/>
      <c r="N39" s="83"/>
    </row>
    <row r="40" spans="1:14" ht="24">
      <c r="A40" s="6"/>
      <c r="B40" s="72">
        <v>28</v>
      </c>
      <c r="C40" s="148" t="s">
        <v>139</v>
      </c>
      <c r="D40" s="131" t="s">
        <v>153</v>
      </c>
      <c r="E40" s="114" t="s">
        <v>189</v>
      </c>
      <c r="F40" s="114" t="s">
        <v>193</v>
      </c>
      <c r="G40" s="114" t="s">
        <v>194</v>
      </c>
      <c r="H40" s="127"/>
      <c r="I40" s="139"/>
      <c r="J40" s="141"/>
      <c r="K40" s="113"/>
      <c r="L40" s="139"/>
      <c r="M40" s="145"/>
      <c r="N40" s="83"/>
    </row>
    <row r="41" spans="1:14" ht="24">
      <c r="A41" s="6"/>
      <c r="B41" s="72">
        <v>29</v>
      </c>
      <c r="C41" s="148" t="s">
        <v>139</v>
      </c>
      <c r="D41" s="131" t="s">
        <v>153</v>
      </c>
      <c r="E41" s="114" t="s">
        <v>190</v>
      </c>
      <c r="F41" s="114" t="s">
        <v>193</v>
      </c>
      <c r="G41" s="114" t="s">
        <v>194</v>
      </c>
      <c r="H41" s="127"/>
      <c r="I41" s="139"/>
      <c r="J41" s="141"/>
      <c r="K41" s="113"/>
      <c r="L41" s="139"/>
      <c r="M41" s="145"/>
      <c r="N41" s="83"/>
    </row>
    <row r="42" spans="1:14" ht="24">
      <c r="A42" s="6"/>
      <c r="B42" s="72">
        <v>30</v>
      </c>
      <c r="C42" s="148" t="s">
        <v>139</v>
      </c>
      <c r="D42" s="131" t="s">
        <v>153</v>
      </c>
      <c r="E42" s="114" t="s">
        <v>191</v>
      </c>
      <c r="F42" s="114" t="s">
        <v>193</v>
      </c>
      <c r="G42" s="114" t="s">
        <v>194</v>
      </c>
      <c r="H42" s="127"/>
      <c r="I42" s="139"/>
      <c r="J42" s="141"/>
      <c r="K42" s="113"/>
      <c r="L42" s="139"/>
      <c r="M42" s="145"/>
      <c r="N42" s="83"/>
    </row>
    <row r="43" spans="1:14" ht="24">
      <c r="A43" s="6"/>
      <c r="B43" s="72">
        <v>31</v>
      </c>
      <c r="C43" s="148" t="s">
        <v>139</v>
      </c>
      <c r="D43" s="131" t="s">
        <v>153</v>
      </c>
      <c r="E43" s="114" t="s">
        <v>192</v>
      </c>
      <c r="F43" s="114" t="s">
        <v>193</v>
      </c>
      <c r="G43" s="114" t="s">
        <v>194</v>
      </c>
      <c r="H43" s="127"/>
      <c r="I43" s="139"/>
      <c r="J43" s="141"/>
      <c r="K43" s="113"/>
      <c r="L43" s="139"/>
      <c r="M43" s="145"/>
      <c r="N43" s="83"/>
    </row>
    <row r="44" spans="1:14" ht="24">
      <c r="A44" s="6"/>
      <c r="B44" s="72">
        <v>32</v>
      </c>
      <c r="C44" s="150" t="s">
        <v>139</v>
      </c>
      <c r="D44" s="132" t="s">
        <v>151</v>
      </c>
      <c r="E44" s="119" t="s">
        <v>211</v>
      </c>
      <c r="F44" s="142" t="s">
        <v>193</v>
      </c>
      <c r="G44" s="114" t="s">
        <v>194</v>
      </c>
      <c r="H44" s="127">
        <v>42168</v>
      </c>
      <c r="I44" s="139">
        <v>42208</v>
      </c>
      <c r="J44" s="143">
        <v>1.5</v>
      </c>
      <c r="K44" s="113">
        <v>42168</v>
      </c>
      <c r="L44" s="139">
        <v>42208</v>
      </c>
      <c r="M44" s="145">
        <v>2</v>
      </c>
      <c r="N44" s="83"/>
    </row>
    <row r="45" spans="1:14" ht="24">
      <c r="A45" s="6"/>
      <c r="B45" s="72">
        <v>33</v>
      </c>
      <c r="C45" s="149" t="s">
        <v>139</v>
      </c>
      <c r="D45" s="129" t="s">
        <v>151</v>
      </c>
      <c r="E45" s="114" t="s">
        <v>184</v>
      </c>
      <c r="F45" s="114" t="s">
        <v>193</v>
      </c>
      <c r="G45" s="114" t="s">
        <v>194</v>
      </c>
      <c r="H45" s="127">
        <v>42168</v>
      </c>
      <c r="I45" s="139">
        <v>42208</v>
      </c>
      <c r="J45" s="141">
        <v>2</v>
      </c>
      <c r="K45" s="113">
        <v>42168</v>
      </c>
      <c r="L45" s="139">
        <v>42208</v>
      </c>
      <c r="M45" s="145">
        <v>2</v>
      </c>
      <c r="N45" s="83"/>
    </row>
    <row r="46" spans="1:14" ht="24">
      <c r="A46" s="6"/>
      <c r="B46" s="72">
        <v>34</v>
      </c>
      <c r="C46" s="149" t="s">
        <v>139</v>
      </c>
      <c r="D46" s="129" t="s">
        <v>151</v>
      </c>
      <c r="E46" s="114" t="s">
        <v>212</v>
      </c>
      <c r="F46" s="114" t="s">
        <v>193</v>
      </c>
      <c r="G46" s="114" t="s">
        <v>194</v>
      </c>
      <c r="H46" s="127"/>
      <c r="I46" s="139"/>
      <c r="J46" s="141"/>
      <c r="K46" s="113"/>
      <c r="L46" s="139"/>
      <c r="M46" s="145"/>
      <c r="N46" s="83"/>
    </row>
    <row r="47" spans="1:14" ht="24">
      <c r="A47" s="6"/>
      <c r="B47" s="72">
        <v>35</v>
      </c>
      <c r="C47" s="149" t="s">
        <v>139</v>
      </c>
      <c r="D47" s="129" t="s">
        <v>151</v>
      </c>
      <c r="E47" s="114" t="s">
        <v>213</v>
      </c>
      <c r="F47" s="114" t="s">
        <v>193</v>
      </c>
      <c r="G47" s="114" t="s">
        <v>194</v>
      </c>
      <c r="H47" s="127"/>
      <c r="I47" s="139"/>
      <c r="J47" s="141"/>
      <c r="K47" s="113"/>
      <c r="L47" s="139"/>
      <c r="M47" s="145"/>
      <c r="N47" s="83"/>
    </row>
    <row r="50" spans="1:13" ht="12.75" customHeight="1">
      <c r="B50" s="153"/>
      <c r="J50" s="146">
        <f>SUM(J13:J47)</f>
        <v>34.5</v>
      </c>
      <c r="L50" s="147" t="s">
        <v>15</v>
      </c>
      <c r="M50" s="146">
        <f>SUM(M13:M47)</f>
        <v>37.4</v>
      </c>
    </row>
    <row r="51" spans="1:13">
      <c r="A51" s="6"/>
      <c r="B51" s="153"/>
      <c r="D51" s="135"/>
      <c r="E51" s="135"/>
    </row>
    <row r="52" spans="1:13">
      <c r="A52" s="6"/>
      <c r="D52" s="136" t="s">
        <v>173</v>
      </c>
      <c r="E52" s="114" t="s">
        <v>193</v>
      </c>
    </row>
    <row r="53" spans="1:13">
      <c r="A53" s="6"/>
      <c r="D53" s="136" t="s">
        <v>161</v>
      </c>
      <c r="E53" s="136" t="s">
        <v>194</v>
      </c>
    </row>
    <row r="54" spans="1:13" ht="12.75" customHeight="1">
      <c r="D54" s="136" t="s">
        <v>174</v>
      </c>
      <c r="E54" s="136" t="s">
        <v>195</v>
      </c>
    </row>
    <row r="55" spans="1:13">
      <c r="D55" s="136" t="s">
        <v>160</v>
      </c>
      <c r="E55" s="136" t="s">
        <v>197</v>
      </c>
    </row>
    <row r="56" spans="1:13">
      <c r="D56" s="136" t="s">
        <v>175</v>
      </c>
      <c r="E56" s="136" t="s">
        <v>196</v>
      </c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3">
    <dataValidation type="list" allowBlank="1" showInputMessage="1" showErrorMessage="1" sqref="D29:D31 D36:D47">
      <formula1>IF(C29="Fast Track",f_fast,IF(C29="Configuraciones Tipo o Nuevas",f_tipo,IF(C29="Desarrollos Departamentales",f_depar,IF(C29="Desarrollos Adicionales ATIS",f_atis,IF(C29="Definición de Requerimientos",f_req,f_inci)))))</formula1>
    </dataValidation>
    <dataValidation type="list" allowBlank="1" showInputMessage="1" showErrorMessage="1" sqref="D32:D35 D13:D28">
      <formula1>f_depar</formula1>
    </dataValidation>
    <dataValidation type="list" allowBlank="1" showInputMessage="1" showErrorMessage="1" sqref="C13:C47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61"/>
  <sheetViews>
    <sheetView showGridLines="0" tabSelected="1" workbookViewId="0">
      <pane xSplit="5" ySplit="4" topLeftCell="F36" activePane="bottomRight" state="frozen"/>
      <selection pane="topRight" activeCell="F1" sqref="F1"/>
      <selection pane="bottomLeft" activeCell="A5" sqref="A5"/>
      <selection pane="bottomRight" activeCell="G41" sqref="G41"/>
    </sheetView>
  </sheetViews>
  <sheetFormatPr baseColWidth="10" defaultColWidth="9.140625" defaultRowHeight="11.25"/>
  <cols>
    <col min="1" max="1" width="4.5703125" style="12" customWidth="1"/>
    <col min="2" max="2" width="8.140625" style="11" customWidth="1"/>
    <col min="3" max="3" width="24.7109375" style="12" bestFit="1" customWidth="1"/>
    <col min="4" max="4" width="56" style="12" bestFit="1" customWidth="1"/>
    <col min="5" max="5" width="12.5703125" style="12" bestFit="1" customWidth="1"/>
    <col min="6" max="6" width="7.7109375" style="12" bestFit="1" customWidth="1"/>
    <col min="7" max="7" width="57.5703125" style="12" bestFit="1" customWidth="1"/>
    <col min="8" max="9" width="16.5703125" style="12" customWidth="1"/>
    <col min="10" max="10" width="19.85546875" style="12" customWidth="1"/>
    <col min="11" max="11" width="31.7109375" style="12" hidden="1" customWidth="1"/>
    <col min="12" max="14" width="12" style="11" customWidth="1"/>
    <col min="15" max="15" width="13.7109375" style="12" customWidth="1"/>
    <col min="16" max="16384" width="9.140625" style="12"/>
  </cols>
  <sheetData>
    <row r="1" spans="1:15" s="156" customFormat="1" ht="64.5" customHeight="1" thickBot="1">
      <c r="A1" s="224" t="s">
        <v>29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6"/>
    </row>
    <row r="2" spans="1:15" s="156" customFormat="1" ht="11.45" customHeight="1"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</row>
    <row r="3" spans="1:15" s="158" customFormat="1" ht="10.5" customHeight="1">
      <c r="B3" s="159"/>
    </row>
    <row r="4" spans="1:15" s="160" customFormat="1" ht="60" customHeight="1">
      <c r="A4" s="17" t="s">
        <v>24</v>
      </c>
      <c r="B4" s="17" t="s">
        <v>78</v>
      </c>
      <c r="C4" s="72" t="s">
        <v>107</v>
      </c>
      <c r="D4" s="72" t="s">
        <v>142</v>
      </c>
      <c r="E4" s="17" t="s">
        <v>96</v>
      </c>
      <c r="F4" s="17" t="s">
        <v>22</v>
      </c>
      <c r="G4" s="17" t="s">
        <v>25</v>
      </c>
      <c r="H4" s="72" t="s">
        <v>34</v>
      </c>
      <c r="I4" s="17" t="s">
        <v>32</v>
      </c>
      <c r="J4" s="17" t="s">
        <v>141</v>
      </c>
      <c r="K4" s="17" t="s">
        <v>33</v>
      </c>
      <c r="L4" s="17" t="s">
        <v>26</v>
      </c>
      <c r="M4" s="17" t="s">
        <v>27</v>
      </c>
      <c r="N4" s="17" t="s">
        <v>28</v>
      </c>
      <c r="O4" s="17" t="s">
        <v>86</v>
      </c>
    </row>
    <row r="5" spans="1:15" ht="24">
      <c r="A5" s="84">
        <v>1</v>
      </c>
      <c r="B5" s="85">
        <v>5</v>
      </c>
      <c r="C5" s="86" t="str">
        <f>VLOOKUP(B5,Planificación!$B$13:$E$96,2,FALSE)</f>
        <v>Desarrollo de Sistemas</v>
      </c>
      <c r="D5" s="114" t="s">
        <v>214</v>
      </c>
      <c r="E5" s="86" t="s">
        <v>195</v>
      </c>
      <c r="F5" s="86" t="s">
        <v>194</v>
      </c>
      <c r="G5" s="162" t="s">
        <v>155</v>
      </c>
      <c r="H5" s="87" t="s">
        <v>136</v>
      </c>
      <c r="I5" s="87" t="s">
        <v>82</v>
      </c>
      <c r="J5" s="86" t="s">
        <v>194</v>
      </c>
      <c r="K5" s="87"/>
      <c r="L5" s="88">
        <v>42208</v>
      </c>
      <c r="M5" s="88">
        <v>42208</v>
      </c>
      <c r="N5" s="89">
        <v>1</v>
      </c>
      <c r="O5" s="155"/>
    </row>
    <row r="6" spans="1:15" ht="24">
      <c r="A6" s="84">
        <v>2</v>
      </c>
      <c r="B6" s="85">
        <v>2</v>
      </c>
      <c r="C6" s="86" t="str">
        <f>VLOOKUP(B6,Planificación!$B$13:$E$96,2,FALSE)</f>
        <v>Desarrollo de Sistemas</v>
      </c>
      <c r="D6" s="114" t="s">
        <v>215</v>
      </c>
      <c r="E6" s="86" t="s">
        <v>196</v>
      </c>
      <c r="F6" s="86" t="s">
        <v>194</v>
      </c>
      <c r="G6" s="162" t="s">
        <v>155</v>
      </c>
      <c r="H6" s="87" t="s">
        <v>136</v>
      </c>
      <c r="I6" s="87" t="s">
        <v>82</v>
      </c>
      <c r="J6" s="86" t="s">
        <v>194</v>
      </c>
      <c r="K6" s="87"/>
      <c r="L6" s="88">
        <v>42146</v>
      </c>
      <c r="M6" s="88">
        <v>42146</v>
      </c>
      <c r="N6" s="89">
        <v>1</v>
      </c>
      <c r="O6" s="155"/>
    </row>
    <row r="7" spans="1:15" ht="24">
      <c r="A7" s="84">
        <v>3</v>
      </c>
      <c r="B7" s="85">
        <v>1</v>
      </c>
      <c r="C7" s="86" t="str">
        <f>VLOOKUP(B7,Planificación!$B$13:$E$96,2,FALSE)</f>
        <v>Desarrollo de Sistemas</v>
      </c>
      <c r="D7" s="114" t="s">
        <v>216</v>
      </c>
      <c r="E7" s="86" t="s">
        <v>195</v>
      </c>
      <c r="F7" s="86" t="s">
        <v>194</v>
      </c>
      <c r="G7" s="162" t="s">
        <v>155</v>
      </c>
      <c r="H7" s="87" t="s">
        <v>136</v>
      </c>
      <c r="I7" s="87" t="s">
        <v>82</v>
      </c>
      <c r="J7" s="86" t="s">
        <v>194</v>
      </c>
      <c r="K7" s="87"/>
      <c r="L7" s="88">
        <v>42145</v>
      </c>
      <c r="M7" s="88">
        <v>42145</v>
      </c>
      <c r="N7" s="89"/>
      <c r="O7" s="155"/>
    </row>
    <row r="8" spans="1:15" ht="24">
      <c r="A8" s="84">
        <v>4</v>
      </c>
      <c r="B8" s="120">
        <v>3</v>
      </c>
      <c r="C8" s="121" t="str">
        <f>VLOOKUP(B8,Planificación!$B$13:$E$96,2,FALSE)</f>
        <v>Desarrollo de Sistemas</v>
      </c>
      <c r="D8" s="114" t="s">
        <v>217</v>
      </c>
      <c r="E8" s="86" t="s">
        <v>196</v>
      </c>
      <c r="F8" s="86" t="s">
        <v>194</v>
      </c>
      <c r="G8" s="162" t="s">
        <v>155</v>
      </c>
      <c r="H8" s="87" t="s">
        <v>136</v>
      </c>
      <c r="I8" s="87" t="s">
        <v>82</v>
      </c>
      <c r="J8" s="86" t="s">
        <v>194</v>
      </c>
      <c r="K8" s="122"/>
      <c r="L8" s="88">
        <v>42144</v>
      </c>
      <c r="M8" s="88">
        <v>42144</v>
      </c>
      <c r="N8" s="123">
        <v>1</v>
      </c>
      <c r="O8" s="161"/>
    </row>
    <row r="9" spans="1:15" ht="24">
      <c r="A9" s="84">
        <v>5</v>
      </c>
      <c r="B9" s="120">
        <v>3</v>
      </c>
      <c r="C9" s="121" t="str">
        <f>VLOOKUP(B9,Planificación!$B$13:$E$96,2,FALSE)</f>
        <v>Desarrollo de Sistemas</v>
      </c>
      <c r="D9" s="114" t="s">
        <v>240</v>
      </c>
      <c r="E9" s="86" t="s">
        <v>196</v>
      </c>
      <c r="F9" s="86" t="s">
        <v>194</v>
      </c>
      <c r="G9" s="162" t="s">
        <v>155</v>
      </c>
      <c r="H9" s="87" t="s">
        <v>136</v>
      </c>
      <c r="I9" s="87" t="s">
        <v>82</v>
      </c>
      <c r="J9" s="86" t="s">
        <v>194</v>
      </c>
      <c r="K9" s="122"/>
      <c r="L9" s="88">
        <v>42144</v>
      </c>
      <c r="M9" s="88">
        <v>42144</v>
      </c>
      <c r="N9" s="123">
        <v>1</v>
      </c>
      <c r="O9" s="161"/>
    </row>
    <row r="10" spans="1:15" ht="24">
      <c r="A10" s="84">
        <v>6</v>
      </c>
      <c r="B10" s="120">
        <v>3</v>
      </c>
      <c r="C10" s="121" t="str">
        <f>VLOOKUP(B10,Planificación!$B$13:$E$96,2,FALSE)</f>
        <v>Desarrollo de Sistemas</v>
      </c>
      <c r="D10" s="163" t="s">
        <v>241</v>
      </c>
      <c r="E10" s="86" t="s">
        <v>196</v>
      </c>
      <c r="F10" s="86" t="s">
        <v>194</v>
      </c>
      <c r="G10" s="162" t="s">
        <v>155</v>
      </c>
      <c r="H10" s="87" t="s">
        <v>136</v>
      </c>
      <c r="I10" s="87" t="s">
        <v>82</v>
      </c>
      <c r="J10" s="86" t="s">
        <v>194</v>
      </c>
      <c r="K10" s="122"/>
      <c r="L10" s="88">
        <v>42160</v>
      </c>
      <c r="M10" s="88">
        <v>42160</v>
      </c>
      <c r="N10" s="123"/>
      <c r="O10" s="161"/>
    </row>
    <row r="11" spans="1:15" ht="24">
      <c r="A11" s="84">
        <v>7</v>
      </c>
      <c r="B11" s="120">
        <v>3</v>
      </c>
      <c r="C11" s="121" t="str">
        <f>VLOOKUP(B11,Planificación!$B$13:$E$96,2,FALSE)</f>
        <v>Desarrollo de Sistemas</v>
      </c>
      <c r="D11" s="163" t="s">
        <v>242</v>
      </c>
      <c r="E11" s="86" t="s">
        <v>196</v>
      </c>
      <c r="F11" s="86" t="s">
        <v>194</v>
      </c>
      <c r="G11" s="162" t="s">
        <v>155</v>
      </c>
      <c r="H11" s="87" t="s">
        <v>136</v>
      </c>
      <c r="I11" s="87" t="s">
        <v>82</v>
      </c>
      <c r="J11" s="86" t="s">
        <v>194</v>
      </c>
      <c r="K11" s="122"/>
      <c r="L11" s="88">
        <v>42176</v>
      </c>
      <c r="M11" s="88">
        <v>42176</v>
      </c>
      <c r="N11" s="123"/>
      <c r="O11" s="161"/>
    </row>
    <row r="12" spans="1:15" ht="24">
      <c r="A12" s="84">
        <v>8</v>
      </c>
      <c r="B12" s="120">
        <v>3</v>
      </c>
      <c r="C12" s="121" t="str">
        <f>VLOOKUP(B12,Planificación!$B$13:$E$96,2,FALSE)</f>
        <v>Desarrollo de Sistemas</v>
      </c>
      <c r="D12" s="163" t="s">
        <v>243</v>
      </c>
      <c r="E12" s="86" t="s">
        <v>196</v>
      </c>
      <c r="F12" s="86" t="s">
        <v>194</v>
      </c>
      <c r="G12" s="162" t="s">
        <v>155</v>
      </c>
      <c r="H12" s="87" t="s">
        <v>136</v>
      </c>
      <c r="I12" s="87" t="s">
        <v>82</v>
      </c>
      <c r="J12" s="86" t="s">
        <v>194</v>
      </c>
      <c r="K12" s="122"/>
      <c r="L12" s="88">
        <v>42192</v>
      </c>
      <c r="M12" s="88">
        <v>42192</v>
      </c>
      <c r="N12" s="123"/>
      <c r="O12" s="161"/>
    </row>
    <row r="13" spans="1:15" ht="24">
      <c r="A13" s="84">
        <v>9</v>
      </c>
      <c r="B13" s="120">
        <v>3</v>
      </c>
      <c r="C13" s="121" t="str">
        <f>VLOOKUP(B13,Planificación!$B$13:$E$96,2,FALSE)</f>
        <v>Desarrollo de Sistemas</v>
      </c>
      <c r="D13" s="163" t="s">
        <v>244</v>
      </c>
      <c r="E13" s="86" t="s">
        <v>196</v>
      </c>
      <c r="F13" s="86" t="s">
        <v>194</v>
      </c>
      <c r="G13" s="162" t="s">
        <v>155</v>
      </c>
      <c r="H13" s="87" t="s">
        <v>136</v>
      </c>
      <c r="I13" s="87" t="s">
        <v>82</v>
      </c>
      <c r="J13" s="86" t="s">
        <v>194</v>
      </c>
      <c r="K13" s="122"/>
      <c r="L13" s="88">
        <v>42208</v>
      </c>
      <c r="M13" s="88">
        <v>42208</v>
      </c>
      <c r="N13" s="123"/>
      <c r="O13" s="161"/>
    </row>
    <row r="14" spans="1:15" ht="24">
      <c r="A14" s="84">
        <v>10</v>
      </c>
      <c r="B14" s="85">
        <v>2</v>
      </c>
      <c r="C14" s="86" t="str">
        <f>VLOOKUP(B14,Planificación!$B$13:$E$96,2,FALSE)</f>
        <v>Desarrollo de Sistemas</v>
      </c>
      <c r="D14" s="114" t="s">
        <v>245</v>
      </c>
      <c r="E14" s="86" t="s">
        <v>196</v>
      </c>
      <c r="F14" s="86" t="s">
        <v>194</v>
      </c>
      <c r="G14" s="162" t="s">
        <v>155</v>
      </c>
      <c r="H14" s="87" t="s">
        <v>136</v>
      </c>
      <c r="I14" s="87" t="s">
        <v>82</v>
      </c>
      <c r="J14" s="86" t="s">
        <v>194</v>
      </c>
      <c r="K14" s="87"/>
      <c r="L14" s="88">
        <v>42144</v>
      </c>
      <c r="M14" s="88">
        <v>42144</v>
      </c>
      <c r="N14" s="89">
        <v>1</v>
      </c>
      <c r="O14" s="155"/>
    </row>
    <row r="15" spans="1:15" ht="24">
      <c r="A15" s="84">
        <v>11</v>
      </c>
      <c r="B15" s="85">
        <v>2</v>
      </c>
      <c r="C15" s="86" t="s">
        <v>139</v>
      </c>
      <c r="D15" s="114" t="s">
        <v>246</v>
      </c>
      <c r="E15" s="86" t="s">
        <v>196</v>
      </c>
      <c r="F15" s="86" t="s">
        <v>194</v>
      </c>
      <c r="G15" s="162" t="s">
        <v>155</v>
      </c>
      <c r="H15" s="87" t="s">
        <v>136</v>
      </c>
      <c r="I15" s="87" t="s">
        <v>82</v>
      </c>
      <c r="J15" s="86" t="s">
        <v>194</v>
      </c>
      <c r="K15" s="87"/>
      <c r="L15" s="88">
        <v>42178</v>
      </c>
      <c r="M15" s="88">
        <v>42178</v>
      </c>
      <c r="N15" s="89">
        <v>1</v>
      </c>
      <c r="O15" s="155"/>
    </row>
    <row r="16" spans="1:15" ht="24">
      <c r="A16" s="84">
        <v>12</v>
      </c>
      <c r="B16" s="85">
        <v>2</v>
      </c>
      <c r="C16" s="86" t="s">
        <v>139</v>
      </c>
      <c r="D16" s="114" t="s">
        <v>247</v>
      </c>
      <c r="E16" s="86" t="s">
        <v>196</v>
      </c>
      <c r="F16" s="86" t="s">
        <v>194</v>
      </c>
      <c r="G16" s="162" t="s">
        <v>155</v>
      </c>
      <c r="H16" s="87" t="s">
        <v>136</v>
      </c>
      <c r="I16" s="87" t="s">
        <v>82</v>
      </c>
      <c r="J16" s="86" t="s">
        <v>194</v>
      </c>
      <c r="K16" s="87"/>
      <c r="L16" s="88">
        <v>42189</v>
      </c>
      <c r="M16" s="88">
        <v>42189</v>
      </c>
      <c r="N16" s="89">
        <v>1</v>
      </c>
      <c r="O16" s="155"/>
    </row>
    <row r="17" spans="1:15" ht="24">
      <c r="A17" s="84">
        <v>13</v>
      </c>
      <c r="B17" s="85">
        <v>2</v>
      </c>
      <c r="C17" s="86" t="s">
        <v>139</v>
      </c>
      <c r="D17" s="163" t="s">
        <v>248</v>
      </c>
      <c r="E17" s="86" t="s">
        <v>196</v>
      </c>
      <c r="F17" s="86" t="s">
        <v>194</v>
      </c>
      <c r="G17" s="162" t="s">
        <v>155</v>
      </c>
      <c r="H17" s="87" t="s">
        <v>136</v>
      </c>
      <c r="I17" s="87" t="s">
        <v>82</v>
      </c>
      <c r="J17" s="86" t="s">
        <v>194</v>
      </c>
      <c r="K17" s="87"/>
      <c r="L17" s="88">
        <v>42203</v>
      </c>
      <c r="M17" s="88">
        <v>42203</v>
      </c>
      <c r="N17" s="89"/>
      <c r="O17" s="155"/>
    </row>
    <row r="18" spans="1:15" ht="24">
      <c r="A18" s="84">
        <v>14</v>
      </c>
      <c r="B18" s="85">
        <v>2</v>
      </c>
      <c r="C18" s="86" t="s">
        <v>139</v>
      </c>
      <c r="D18" s="163" t="s">
        <v>249</v>
      </c>
      <c r="E18" s="86" t="s">
        <v>196</v>
      </c>
      <c r="F18" s="86" t="s">
        <v>194</v>
      </c>
      <c r="G18" s="162" t="s">
        <v>155</v>
      </c>
      <c r="H18" s="87" t="s">
        <v>136</v>
      </c>
      <c r="I18" s="87" t="s">
        <v>82</v>
      </c>
      <c r="J18" s="86" t="s">
        <v>194</v>
      </c>
      <c r="K18" s="87"/>
      <c r="L18" s="88">
        <v>42207</v>
      </c>
      <c r="M18" s="88">
        <v>42207</v>
      </c>
      <c r="N18" s="89"/>
      <c r="O18" s="155"/>
    </row>
    <row r="19" spans="1:15" ht="24">
      <c r="A19" s="84">
        <v>15</v>
      </c>
      <c r="B19" s="85">
        <v>2</v>
      </c>
      <c r="C19" s="86" t="s">
        <v>139</v>
      </c>
      <c r="D19" s="163" t="s">
        <v>251</v>
      </c>
      <c r="E19" s="86" t="s">
        <v>196</v>
      </c>
      <c r="F19" s="86" t="s">
        <v>194</v>
      </c>
      <c r="G19" s="162" t="s">
        <v>155</v>
      </c>
      <c r="H19" s="87" t="s">
        <v>136</v>
      </c>
      <c r="I19" s="87" t="s">
        <v>82</v>
      </c>
      <c r="J19" s="86" t="s">
        <v>194</v>
      </c>
      <c r="K19" s="87"/>
      <c r="L19" s="88">
        <v>42152</v>
      </c>
      <c r="M19" s="88">
        <v>42152</v>
      </c>
      <c r="N19" s="89"/>
      <c r="O19" s="155"/>
    </row>
    <row r="20" spans="1:15" ht="24">
      <c r="A20" s="84">
        <v>16</v>
      </c>
      <c r="B20" s="85">
        <v>2</v>
      </c>
      <c r="C20" s="86" t="s">
        <v>139</v>
      </c>
      <c r="D20" s="163" t="s">
        <v>252</v>
      </c>
      <c r="E20" s="86" t="s">
        <v>196</v>
      </c>
      <c r="F20" s="86" t="s">
        <v>194</v>
      </c>
      <c r="G20" s="162" t="s">
        <v>155</v>
      </c>
      <c r="H20" s="87" t="s">
        <v>136</v>
      </c>
      <c r="I20" s="87" t="s">
        <v>82</v>
      </c>
      <c r="J20" s="86" t="s">
        <v>194</v>
      </c>
      <c r="K20" s="87"/>
      <c r="L20" s="88">
        <v>42178</v>
      </c>
      <c r="M20" s="88">
        <v>42178</v>
      </c>
      <c r="N20" s="89"/>
      <c r="O20" s="155"/>
    </row>
    <row r="21" spans="1:15" ht="24">
      <c r="A21" s="84">
        <v>17</v>
      </c>
      <c r="B21" s="85">
        <v>2</v>
      </c>
      <c r="C21" s="86" t="s">
        <v>139</v>
      </c>
      <c r="D21" s="163" t="s">
        <v>253</v>
      </c>
      <c r="E21" s="86" t="s">
        <v>196</v>
      </c>
      <c r="F21" s="86" t="s">
        <v>194</v>
      </c>
      <c r="G21" s="162" t="s">
        <v>155</v>
      </c>
      <c r="H21" s="87" t="s">
        <v>136</v>
      </c>
      <c r="I21" s="87" t="s">
        <v>82</v>
      </c>
      <c r="J21" s="86" t="s">
        <v>194</v>
      </c>
      <c r="K21" s="87"/>
      <c r="L21" s="88">
        <v>42208</v>
      </c>
      <c r="M21" s="88">
        <v>42208</v>
      </c>
      <c r="N21" s="89"/>
      <c r="O21" s="155"/>
    </row>
    <row r="22" spans="1:15" ht="24">
      <c r="A22" s="84">
        <v>18</v>
      </c>
      <c r="B22" s="85">
        <v>2</v>
      </c>
      <c r="C22" s="86" t="str">
        <f>VLOOKUP(B22,Planificación!$B$13:$E$96,2,FALSE)</f>
        <v>Desarrollo de Sistemas</v>
      </c>
      <c r="D22" s="114" t="s">
        <v>250</v>
      </c>
      <c r="E22" s="86" t="s">
        <v>196</v>
      </c>
      <c r="F22" s="86" t="s">
        <v>194</v>
      </c>
      <c r="G22" s="162" t="s">
        <v>155</v>
      </c>
      <c r="H22" s="87" t="s">
        <v>136</v>
      </c>
      <c r="I22" s="87" t="s">
        <v>82</v>
      </c>
      <c r="J22" s="86" t="s">
        <v>194</v>
      </c>
      <c r="K22" s="87"/>
      <c r="L22" s="88">
        <v>42182</v>
      </c>
      <c r="M22" s="88">
        <v>42182</v>
      </c>
      <c r="N22" s="89">
        <v>1</v>
      </c>
      <c r="O22" s="155"/>
    </row>
    <row r="23" spans="1:15" ht="24">
      <c r="A23" s="84">
        <v>19</v>
      </c>
      <c r="B23" s="85">
        <v>2</v>
      </c>
      <c r="C23" s="86" t="str">
        <f>VLOOKUP(B23,Planificación!$B$13:$E$96,2,FALSE)</f>
        <v>Desarrollo de Sistemas</v>
      </c>
      <c r="D23" s="115" t="s">
        <v>218</v>
      </c>
      <c r="E23" s="86" t="s">
        <v>195</v>
      </c>
      <c r="F23" s="86" t="s">
        <v>194</v>
      </c>
      <c r="G23" s="162" t="s">
        <v>155</v>
      </c>
      <c r="H23" s="87" t="s">
        <v>136</v>
      </c>
      <c r="I23" s="87" t="s">
        <v>82</v>
      </c>
      <c r="J23" s="86" t="s">
        <v>194</v>
      </c>
      <c r="K23" s="87"/>
      <c r="L23" s="88">
        <v>42164</v>
      </c>
      <c r="M23" s="88">
        <v>42164</v>
      </c>
      <c r="N23" s="89">
        <v>1</v>
      </c>
      <c r="O23" s="155"/>
    </row>
    <row r="24" spans="1:15" ht="24">
      <c r="A24" s="84">
        <v>20</v>
      </c>
      <c r="B24" s="85">
        <v>2</v>
      </c>
      <c r="C24" s="86" t="str">
        <f>VLOOKUP(B24,Planificación!$B$13:$E$96,2,FALSE)</f>
        <v>Desarrollo de Sistemas</v>
      </c>
      <c r="D24" s="116" t="s">
        <v>223</v>
      </c>
      <c r="E24" s="86" t="s">
        <v>195</v>
      </c>
      <c r="F24" s="86" t="s">
        <v>194</v>
      </c>
      <c r="G24" s="162" t="s">
        <v>155</v>
      </c>
      <c r="H24" s="87" t="s">
        <v>136</v>
      </c>
      <c r="I24" s="87" t="s">
        <v>82</v>
      </c>
      <c r="J24" s="86" t="s">
        <v>194</v>
      </c>
      <c r="K24" s="87"/>
      <c r="L24" s="88">
        <v>42154</v>
      </c>
      <c r="M24" s="88">
        <v>42154</v>
      </c>
      <c r="N24" s="89">
        <v>1</v>
      </c>
      <c r="O24" s="155"/>
    </row>
    <row r="25" spans="1:15" ht="24">
      <c r="A25" s="84">
        <v>21</v>
      </c>
      <c r="B25" s="85">
        <v>2</v>
      </c>
      <c r="C25" s="86" t="str">
        <f>VLOOKUP(B25,Planificación!$B$13:$E$96,2,FALSE)</f>
        <v>Desarrollo de Sistemas</v>
      </c>
      <c r="D25" s="116" t="s">
        <v>222</v>
      </c>
      <c r="E25" s="86" t="s">
        <v>195</v>
      </c>
      <c r="F25" s="86" t="s">
        <v>194</v>
      </c>
      <c r="G25" s="162" t="s">
        <v>155</v>
      </c>
      <c r="H25" s="87" t="s">
        <v>136</v>
      </c>
      <c r="I25" s="87" t="s">
        <v>82</v>
      </c>
      <c r="J25" s="86" t="s">
        <v>194</v>
      </c>
      <c r="K25" s="87"/>
      <c r="L25" s="88">
        <v>42160</v>
      </c>
      <c r="M25" s="88">
        <v>42160</v>
      </c>
      <c r="N25" s="89">
        <v>1</v>
      </c>
      <c r="O25" s="155"/>
    </row>
    <row r="26" spans="1:15" ht="36" customHeight="1">
      <c r="A26" s="84">
        <v>22</v>
      </c>
      <c r="B26" s="85">
        <v>2</v>
      </c>
      <c r="C26" s="86" t="str">
        <f>VLOOKUP(B26,Planificación!$B$13:$E$96,2,FALSE)</f>
        <v>Desarrollo de Sistemas</v>
      </c>
      <c r="D26" s="116" t="s">
        <v>221</v>
      </c>
      <c r="E26" s="86" t="s">
        <v>195</v>
      </c>
      <c r="F26" s="86" t="s">
        <v>194</v>
      </c>
      <c r="G26" s="162" t="s">
        <v>155</v>
      </c>
      <c r="H26" s="87" t="s">
        <v>136</v>
      </c>
      <c r="I26" s="87" t="s">
        <v>82</v>
      </c>
      <c r="J26" s="86" t="s">
        <v>194</v>
      </c>
      <c r="K26" s="87"/>
      <c r="L26" s="88">
        <v>42166</v>
      </c>
      <c r="M26" s="88">
        <v>42166</v>
      </c>
      <c r="N26" s="89">
        <v>1</v>
      </c>
      <c r="O26" s="155"/>
    </row>
    <row r="27" spans="1:15" ht="24">
      <c r="A27" s="84">
        <v>23</v>
      </c>
      <c r="B27" s="85">
        <v>2</v>
      </c>
      <c r="C27" s="86" t="str">
        <f>VLOOKUP(B27,Planificación!$B$13:$E$96,2,FALSE)</f>
        <v>Desarrollo de Sistemas</v>
      </c>
      <c r="D27" s="116" t="s">
        <v>220</v>
      </c>
      <c r="E27" s="86" t="s">
        <v>195</v>
      </c>
      <c r="F27" s="86" t="s">
        <v>194</v>
      </c>
      <c r="G27" s="162" t="s">
        <v>155</v>
      </c>
      <c r="H27" s="87" t="s">
        <v>136</v>
      </c>
      <c r="I27" s="87" t="s">
        <v>82</v>
      </c>
      <c r="J27" s="86" t="s">
        <v>194</v>
      </c>
      <c r="K27" s="87"/>
      <c r="L27" s="88">
        <v>42167</v>
      </c>
      <c r="M27" s="88">
        <v>42167</v>
      </c>
      <c r="N27" s="89">
        <v>2</v>
      </c>
      <c r="O27" s="155"/>
    </row>
    <row r="28" spans="1:15" ht="24">
      <c r="A28" s="84">
        <v>24</v>
      </c>
      <c r="B28" s="85">
        <v>3</v>
      </c>
      <c r="C28" s="86" t="str">
        <f>VLOOKUP(B28,Planificación!$B$13:$E$96,2,FALSE)</f>
        <v>Desarrollo de Sistemas</v>
      </c>
      <c r="D28" s="116" t="s">
        <v>257</v>
      </c>
      <c r="E28" s="86" t="s">
        <v>195</v>
      </c>
      <c r="F28" s="86" t="s">
        <v>194</v>
      </c>
      <c r="G28" s="162" t="s">
        <v>155</v>
      </c>
      <c r="H28" s="87" t="s">
        <v>136</v>
      </c>
      <c r="I28" s="87" t="s">
        <v>82</v>
      </c>
      <c r="J28" s="86" t="s">
        <v>194</v>
      </c>
      <c r="K28" s="87"/>
      <c r="L28" s="88">
        <v>42152</v>
      </c>
      <c r="M28" s="88">
        <v>42208</v>
      </c>
      <c r="N28" s="89"/>
      <c r="O28" s="155"/>
    </row>
    <row r="29" spans="1:15" s="172" customFormat="1" ht="24">
      <c r="A29" s="166">
        <v>25</v>
      </c>
      <c r="B29" s="164">
        <v>2</v>
      </c>
      <c r="C29" s="167" t="str">
        <f>VLOOKUP(B29,Planificación!$B$13:$E$96,2,FALSE)</f>
        <v>Desarrollo de Sistemas</v>
      </c>
      <c r="D29" s="179" t="s">
        <v>219</v>
      </c>
      <c r="E29" s="167" t="s">
        <v>195</v>
      </c>
      <c r="F29" s="167" t="s">
        <v>194</v>
      </c>
      <c r="G29" s="162" t="s">
        <v>155</v>
      </c>
      <c r="H29" s="87" t="s">
        <v>136</v>
      </c>
      <c r="I29" s="87" t="s">
        <v>82</v>
      </c>
      <c r="J29" s="86" t="s">
        <v>194</v>
      </c>
      <c r="K29" s="168"/>
      <c r="L29" s="169">
        <v>42180</v>
      </c>
      <c r="M29" s="169">
        <v>42208</v>
      </c>
      <c r="N29" s="170">
        <v>4</v>
      </c>
      <c r="O29" s="171"/>
    </row>
    <row r="30" spans="1:15" ht="24">
      <c r="A30" s="84">
        <v>26</v>
      </c>
      <c r="B30" s="165">
        <v>2</v>
      </c>
      <c r="C30" s="86" t="str">
        <f>VLOOKUP(B30,Planificación!$B$13:$E$96,2,FALSE)</f>
        <v>Desarrollo de Sistemas</v>
      </c>
      <c r="D30" s="117" t="s">
        <v>254</v>
      </c>
      <c r="E30" s="86" t="s">
        <v>197</v>
      </c>
      <c r="F30" s="86" t="s">
        <v>194</v>
      </c>
      <c r="G30" s="162" t="s">
        <v>155</v>
      </c>
      <c r="H30" s="87" t="s">
        <v>136</v>
      </c>
      <c r="I30" s="87" t="s">
        <v>82</v>
      </c>
      <c r="J30" s="86" t="s">
        <v>194</v>
      </c>
      <c r="K30" s="87"/>
      <c r="L30" s="88">
        <v>42205</v>
      </c>
      <c r="M30" s="88">
        <v>42205</v>
      </c>
      <c r="N30" s="89"/>
      <c r="O30" s="155"/>
    </row>
    <row r="31" spans="1:15" ht="24">
      <c r="A31" s="84">
        <v>27</v>
      </c>
      <c r="B31" s="165">
        <v>2</v>
      </c>
      <c r="C31" s="86" t="str">
        <f>VLOOKUP(B31,Planificación!$B$13:$E$96,2,FALSE)</f>
        <v>Desarrollo de Sistemas</v>
      </c>
      <c r="D31" s="117" t="s">
        <v>255</v>
      </c>
      <c r="E31" s="86" t="s">
        <v>197</v>
      </c>
      <c r="F31" s="86" t="s">
        <v>194</v>
      </c>
      <c r="G31" s="162" t="s">
        <v>155</v>
      </c>
      <c r="H31" s="87" t="s">
        <v>136</v>
      </c>
      <c r="I31" s="87" t="s">
        <v>82</v>
      </c>
      <c r="J31" s="86" t="s">
        <v>194</v>
      </c>
      <c r="K31" s="87"/>
      <c r="L31" s="88">
        <v>42155</v>
      </c>
      <c r="M31" s="88">
        <v>42155</v>
      </c>
      <c r="N31" s="89"/>
      <c r="O31" s="155"/>
    </row>
    <row r="32" spans="1:15" ht="24">
      <c r="A32" s="84">
        <v>28</v>
      </c>
      <c r="B32" s="165">
        <v>2</v>
      </c>
      <c r="C32" s="86" t="str">
        <f>VLOOKUP(B32,Planificación!$B$13:$E$96,2,FALSE)</f>
        <v>Desarrollo de Sistemas</v>
      </c>
      <c r="D32" s="117" t="s">
        <v>256</v>
      </c>
      <c r="E32" s="86" t="s">
        <v>197</v>
      </c>
      <c r="F32" s="86" t="s">
        <v>194</v>
      </c>
      <c r="G32" s="162" t="s">
        <v>155</v>
      </c>
      <c r="H32" s="87" t="s">
        <v>136</v>
      </c>
      <c r="I32" s="87" t="s">
        <v>82</v>
      </c>
      <c r="J32" s="86" t="s">
        <v>194</v>
      </c>
      <c r="K32" s="87"/>
      <c r="L32" s="88">
        <v>42155</v>
      </c>
      <c r="M32" s="88">
        <v>42155</v>
      </c>
      <c r="N32" s="89"/>
      <c r="O32" s="155"/>
    </row>
    <row r="33" spans="1:15" s="178" customFormat="1" ht="24">
      <c r="A33" s="84">
        <v>29</v>
      </c>
      <c r="B33" s="165">
        <v>2</v>
      </c>
      <c r="C33" s="173" t="str">
        <f>VLOOKUP(B33,Planificación!$B$13:$E$96,2,FALSE)</f>
        <v>Desarrollo de Sistemas</v>
      </c>
      <c r="D33" s="174" t="s">
        <v>224</v>
      </c>
      <c r="E33" s="173" t="s">
        <v>194</v>
      </c>
      <c r="F33" s="173" t="s">
        <v>194</v>
      </c>
      <c r="G33" s="162" t="s">
        <v>155</v>
      </c>
      <c r="H33" s="87" t="s">
        <v>136</v>
      </c>
      <c r="I33" s="87" t="s">
        <v>82</v>
      </c>
      <c r="J33" s="86" t="s">
        <v>194</v>
      </c>
      <c r="K33" s="162"/>
      <c r="L33" s="175">
        <v>42176</v>
      </c>
      <c r="M33" s="175">
        <v>42176</v>
      </c>
      <c r="N33" s="176">
        <v>5</v>
      </c>
      <c r="O33" s="177"/>
    </row>
    <row r="34" spans="1:15" ht="24">
      <c r="A34" s="84">
        <v>30</v>
      </c>
      <c r="B34" s="85">
        <v>2</v>
      </c>
      <c r="C34" s="86" t="str">
        <f>VLOOKUP(B34,Planificación!$B$13:$E$96,2,FALSE)</f>
        <v>Desarrollo de Sistemas</v>
      </c>
      <c r="D34" s="118" t="s">
        <v>225</v>
      </c>
      <c r="E34" s="86" t="s">
        <v>194</v>
      </c>
      <c r="F34" s="86" t="s">
        <v>194</v>
      </c>
      <c r="G34" s="87" t="s">
        <v>155</v>
      </c>
      <c r="H34" s="87" t="s">
        <v>136</v>
      </c>
      <c r="I34" s="87" t="s">
        <v>82</v>
      </c>
      <c r="J34" s="86" t="s">
        <v>194</v>
      </c>
      <c r="K34" s="87"/>
      <c r="L34" s="88">
        <v>42175</v>
      </c>
      <c r="M34" s="88">
        <v>42175</v>
      </c>
      <c r="N34" s="89">
        <v>6</v>
      </c>
      <c r="O34" s="155"/>
    </row>
    <row r="35" spans="1:15" ht="24">
      <c r="A35" s="84">
        <v>31</v>
      </c>
      <c r="B35" s="85">
        <v>2</v>
      </c>
      <c r="C35" s="86" t="str">
        <f>VLOOKUP(B35,Planificación!$B$13:$E$96,2,FALSE)</f>
        <v>Desarrollo de Sistemas</v>
      </c>
      <c r="D35" s="116" t="s">
        <v>226</v>
      </c>
      <c r="E35" s="86" t="s">
        <v>194</v>
      </c>
      <c r="F35" s="86" t="s">
        <v>194</v>
      </c>
      <c r="G35" s="87" t="s">
        <v>155</v>
      </c>
      <c r="H35" s="87" t="s">
        <v>136</v>
      </c>
      <c r="I35" s="87" t="s">
        <v>82</v>
      </c>
      <c r="J35" s="86" t="s">
        <v>194</v>
      </c>
      <c r="K35" s="87"/>
      <c r="L35" s="88">
        <v>42173</v>
      </c>
      <c r="M35" s="88">
        <v>42173</v>
      </c>
      <c r="N35" s="89">
        <v>7</v>
      </c>
      <c r="O35" s="155"/>
    </row>
    <row r="36" spans="1:15" ht="24">
      <c r="A36" s="84">
        <v>32</v>
      </c>
      <c r="B36" s="85">
        <v>2</v>
      </c>
      <c r="C36" s="86" t="str">
        <f>VLOOKUP(B36,Planificación!$B$13:$E$96,2,FALSE)</f>
        <v>Desarrollo de Sistemas</v>
      </c>
      <c r="D36" s="115" t="s">
        <v>227</v>
      </c>
      <c r="E36" s="86" t="s">
        <v>194</v>
      </c>
      <c r="F36" s="86" t="s">
        <v>194</v>
      </c>
      <c r="G36" s="87" t="s">
        <v>155</v>
      </c>
      <c r="H36" s="87" t="s">
        <v>136</v>
      </c>
      <c r="I36" s="87" t="s">
        <v>82</v>
      </c>
      <c r="J36" s="86" t="s">
        <v>194</v>
      </c>
      <c r="K36" s="87"/>
      <c r="L36" s="88">
        <v>42169</v>
      </c>
      <c r="M36" s="88">
        <v>42169</v>
      </c>
      <c r="N36" s="89">
        <v>8</v>
      </c>
      <c r="O36" s="155"/>
    </row>
    <row r="37" spans="1:15" s="178" customFormat="1" ht="24">
      <c r="A37" s="84">
        <v>33</v>
      </c>
      <c r="B37" s="165">
        <v>2</v>
      </c>
      <c r="C37" s="173" t="str">
        <f>VLOOKUP(B37,Planificación!$B$13:$E$96,2,FALSE)</f>
        <v>Desarrollo de Sistemas</v>
      </c>
      <c r="D37" s="174" t="s">
        <v>228</v>
      </c>
      <c r="E37" s="173" t="s">
        <v>193</v>
      </c>
      <c r="F37" s="173" t="s">
        <v>194</v>
      </c>
      <c r="G37" s="162" t="s">
        <v>155</v>
      </c>
      <c r="H37" s="87" t="s">
        <v>136</v>
      </c>
      <c r="I37" s="87" t="s">
        <v>82</v>
      </c>
      <c r="J37" s="86" t="s">
        <v>194</v>
      </c>
      <c r="K37" s="162"/>
      <c r="L37" s="175">
        <v>42169</v>
      </c>
      <c r="M37" s="175">
        <v>42169</v>
      </c>
      <c r="N37" s="176">
        <v>9</v>
      </c>
      <c r="O37" s="177"/>
    </row>
    <row r="38" spans="1:15" ht="24">
      <c r="A38" s="84">
        <v>34</v>
      </c>
      <c r="B38" s="85">
        <v>2</v>
      </c>
      <c r="C38" s="86" t="str">
        <f>VLOOKUP(B38,Planificación!$B$13:$E$96,2,FALSE)</f>
        <v>Desarrollo de Sistemas</v>
      </c>
      <c r="D38" s="116" t="s">
        <v>235</v>
      </c>
      <c r="E38" s="86" t="s">
        <v>193</v>
      </c>
      <c r="F38" s="86" t="s">
        <v>194</v>
      </c>
      <c r="G38" s="87" t="s">
        <v>155</v>
      </c>
      <c r="H38" s="87" t="s">
        <v>136</v>
      </c>
      <c r="I38" s="87" t="s">
        <v>82</v>
      </c>
      <c r="J38" s="86" t="s">
        <v>194</v>
      </c>
      <c r="K38" s="87"/>
      <c r="L38" s="88">
        <v>42194</v>
      </c>
      <c r="M38" s="88">
        <v>42194</v>
      </c>
      <c r="N38" s="89">
        <v>10</v>
      </c>
      <c r="O38" s="155"/>
    </row>
    <row r="39" spans="1:15" ht="24">
      <c r="A39" s="84">
        <v>35</v>
      </c>
      <c r="B39" s="85">
        <v>2</v>
      </c>
      <c r="C39" s="86" t="str">
        <f>VLOOKUP(B39,Planificación!$B$13:$E$96,2,FALSE)</f>
        <v>Desarrollo de Sistemas</v>
      </c>
      <c r="D39" s="116" t="s">
        <v>234</v>
      </c>
      <c r="E39" s="86" t="s">
        <v>193</v>
      </c>
      <c r="F39" s="86" t="s">
        <v>194</v>
      </c>
      <c r="G39" s="87" t="s">
        <v>155</v>
      </c>
      <c r="H39" s="87" t="s">
        <v>136</v>
      </c>
      <c r="I39" s="87" t="s">
        <v>82</v>
      </c>
      <c r="J39" s="86" t="s">
        <v>194</v>
      </c>
      <c r="K39" s="87"/>
      <c r="L39" s="88">
        <v>42171</v>
      </c>
      <c r="M39" s="88">
        <v>42171</v>
      </c>
      <c r="N39" s="89">
        <v>11</v>
      </c>
      <c r="O39" s="155"/>
    </row>
    <row r="40" spans="1:15" ht="24">
      <c r="A40" s="84">
        <v>36</v>
      </c>
      <c r="B40" s="85">
        <v>2</v>
      </c>
      <c r="C40" s="86" t="str">
        <f>VLOOKUP(B40,Planificación!$B$13:$E$96,2,FALSE)</f>
        <v>Desarrollo de Sistemas</v>
      </c>
      <c r="D40" s="147" t="s">
        <v>233</v>
      </c>
      <c r="E40" s="86" t="s">
        <v>193</v>
      </c>
      <c r="F40" s="86" t="s">
        <v>194</v>
      </c>
      <c r="G40" s="87" t="s">
        <v>155</v>
      </c>
      <c r="H40" s="87" t="s">
        <v>136</v>
      </c>
      <c r="I40" s="87" t="s">
        <v>82</v>
      </c>
      <c r="J40" s="86" t="s">
        <v>194</v>
      </c>
      <c r="K40" s="155"/>
      <c r="L40" s="88">
        <v>42154</v>
      </c>
      <c r="M40" s="88">
        <v>42154</v>
      </c>
      <c r="N40" s="155"/>
      <c r="O40" s="155"/>
    </row>
    <row r="41" spans="1:15" ht="24">
      <c r="A41" s="84">
        <v>37</v>
      </c>
      <c r="B41" s="85">
        <v>2</v>
      </c>
      <c r="C41" s="86" t="str">
        <f>VLOOKUP(B41,Planificación!$B$13:$E$96,2,FALSE)</f>
        <v>Desarrollo de Sistemas</v>
      </c>
      <c r="D41" s="147" t="s">
        <v>232</v>
      </c>
      <c r="E41" s="86" t="s">
        <v>193</v>
      </c>
      <c r="F41" s="86" t="s">
        <v>194</v>
      </c>
      <c r="G41" s="87" t="s">
        <v>155</v>
      </c>
      <c r="H41" s="87" t="s">
        <v>136</v>
      </c>
      <c r="I41" s="87" t="s">
        <v>82</v>
      </c>
      <c r="J41" s="86" t="s">
        <v>194</v>
      </c>
      <c r="K41" s="155"/>
      <c r="L41" s="88">
        <v>42155</v>
      </c>
      <c r="M41" s="88">
        <v>42155</v>
      </c>
      <c r="N41" s="155"/>
      <c r="O41" s="155"/>
    </row>
    <row r="42" spans="1:15" ht="24">
      <c r="A42" s="84">
        <v>38</v>
      </c>
      <c r="B42" s="85">
        <v>2</v>
      </c>
      <c r="C42" s="86" t="str">
        <f>VLOOKUP(B42,Planificación!$B$13:$E$96,2,FALSE)</f>
        <v>Desarrollo de Sistemas</v>
      </c>
      <c r="D42" s="147" t="s">
        <v>231</v>
      </c>
      <c r="E42" s="86" t="s">
        <v>193</v>
      </c>
      <c r="F42" s="86" t="s">
        <v>194</v>
      </c>
      <c r="G42" s="87" t="s">
        <v>155</v>
      </c>
      <c r="H42" s="87" t="s">
        <v>136</v>
      </c>
      <c r="I42" s="87" t="s">
        <v>82</v>
      </c>
      <c r="J42" s="86" t="s">
        <v>194</v>
      </c>
      <c r="K42" s="155"/>
      <c r="L42" s="88">
        <v>42156</v>
      </c>
      <c r="M42" s="88">
        <v>42156</v>
      </c>
      <c r="N42" s="155"/>
      <c r="O42" s="155"/>
    </row>
    <row r="43" spans="1:15" ht="24">
      <c r="A43" s="84">
        <v>39</v>
      </c>
      <c r="B43" s="85">
        <v>2</v>
      </c>
      <c r="C43" s="86" t="str">
        <f>VLOOKUP(B43,Planificación!$B$13:$E$96,2,FALSE)</f>
        <v>Desarrollo de Sistemas</v>
      </c>
      <c r="D43" s="147" t="s">
        <v>230</v>
      </c>
      <c r="E43" s="86" t="s">
        <v>193</v>
      </c>
      <c r="F43" s="86" t="s">
        <v>194</v>
      </c>
      <c r="G43" s="87" t="s">
        <v>155</v>
      </c>
      <c r="H43" s="87" t="s">
        <v>136</v>
      </c>
      <c r="I43" s="87" t="s">
        <v>82</v>
      </c>
      <c r="J43" s="86" t="s">
        <v>194</v>
      </c>
      <c r="K43" s="155"/>
      <c r="L43" s="88">
        <v>42157</v>
      </c>
      <c r="M43" s="88">
        <v>42157</v>
      </c>
      <c r="N43" s="155"/>
      <c r="O43" s="155"/>
    </row>
    <row r="44" spans="1:15" ht="24">
      <c r="A44" s="84">
        <v>40</v>
      </c>
      <c r="B44" s="85">
        <v>2</v>
      </c>
      <c r="C44" s="86" t="str">
        <f>VLOOKUP(B44,Planificación!$B$13:$E$96,2,FALSE)</f>
        <v>Desarrollo de Sistemas</v>
      </c>
      <c r="D44" s="147" t="s">
        <v>229</v>
      </c>
      <c r="E44" s="86" t="s">
        <v>193</v>
      </c>
      <c r="F44" s="86" t="s">
        <v>194</v>
      </c>
      <c r="G44" s="87" t="s">
        <v>155</v>
      </c>
      <c r="H44" s="87" t="s">
        <v>136</v>
      </c>
      <c r="I44" s="87" t="s">
        <v>82</v>
      </c>
      <c r="J44" s="86" t="s">
        <v>194</v>
      </c>
      <c r="K44" s="155"/>
      <c r="L44" s="88">
        <v>42158</v>
      </c>
      <c r="M44" s="88">
        <v>42158</v>
      </c>
      <c r="N44" s="155"/>
      <c r="O44" s="155"/>
    </row>
    <row r="45" spans="1:15" s="172" customFormat="1" ht="24">
      <c r="A45" s="166">
        <v>41</v>
      </c>
      <c r="B45" s="164">
        <v>2</v>
      </c>
      <c r="C45" s="167" t="str">
        <f>VLOOKUP(B45,Planificación!$B$13:$E$96,2,FALSE)</f>
        <v>Desarrollo de Sistemas</v>
      </c>
      <c r="D45" s="179" t="s">
        <v>236</v>
      </c>
      <c r="E45" s="167" t="s">
        <v>193</v>
      </c>
      <c r="F45" s="167" t="s">
        <v>194</v>
      </c>
      <c r="G45" s="87" t="s">
        <v>155</v>
      </c>
      <c r="H45" s="87" t="s">
        <v>136</v>
      </c>
      <c r="I45" s="87" t="s">
        <v>82</v>
      </c>
      <c r="J45" s="86" t="s">
        <v>194</v>
      </c>
      <c r="K45" s="171"/>
      <c r="L45" s="171"/>
      <c r="M45" s="171"/>
      <c r="N45" s="171"/>
      <c r="O45" s="171"/>
    </row>
    <row r="46" spans="1:15" ht="24">
      <c r="A46" s="84">
        <v>42</v>
      </c>
      <c r="B46" s="85">
        <v>2</v>
      </c>
      <c r="C46" s="86" t="str">
        <f>VLOOKUP(B46,Planificación!$B$13:$E$96,2,FALSE)</f>
        <v>Desarrollo de Sistemas</v>
      </c>
      <c r="D46" s="147" t="s">
        <v>237</v>
      </c>
      <c r="E46" s="86" t="s">
        <v>193</v>
      </c>
      <c r="F46" s="86" t="s">
        <v>194</v>
      </c>
      <c r="G46" s="87" t="s">
        <v>155</v>
      </c>
      <c r="H46" s="87" t="s">
        <v>136</v>
      </c>
      <c r="I46" s="87" t="s">
        <v>82</v>
      </c>
      <c r="J46" s="86" t="s">
        <v>194</v>
      </c>
      <c r="K46" s="155"/>
      <c r="L46" s="88">
        <v>42189</v>
      </c>
      <c r="M46" s="88">
        <v>42189</v>
      </c>
      <c r="N46" s="155"/>
      <c r="O46" s="155"/>
    </row>
    <row r="47" spans="1:15" ht="24">
      <c r="A47" s="84">
        <v>43</v>
      </c>
      <c r="B47" s="85">
        <v>2</v>
      </c>
      <c r="C47" s="86" t="str">
        <f>VLOOKUP(B47,Planificación!$B$13:$E$96,2,FALSE)</f>
        <v>Desarrollo de Sistemas</v>
      </c>
      <c r="D47" s="147" t="s">
        <v>238</v>
      </c>
      <c r="E47" s="86" t="s">
        <v>193</v>
      </c>
      <c r="F47" s="86" t="s">
        <v>194</v>
      </c>
      <c r="G47" s="87" t="s">
        <v>155</v>
      </c>
      <c r="H47" s="87" t="s">
        <v>136</v>
      </c>
      <c r="I47" s="87" t="s">
        <v>82</v>
      </c>
      <c r="J47" s="86" t="s">
        <v>194</v>
      </c>
      <c r="K47" s="155"/>
      <c r="L47" s="88">
        <v>42186</v>
      </c>
      <c r="M47" s="88">
        <v>42186</v>
      </c>
      <c r="N47" s="155"/>
      <c r="O47" s="155"/>
    </row>
    <row r="48" spans="1:15" ht="24">
      <c r="A48" s="84">
        <v>44</v>
      </c>
      <c r="B48" s="85">
        <v>2</v>
      </c>
      <c r="C48" s="86" t="str">
        <f>VLOOKUP(B48,Planificación!$B$13:$E$96,2,FALSE)</f>
        <v>Desarrollo de Sistemas</v>
      </c>
      <c r="D48" s="147" t="s">
        <v>239</v>
      </c>
      <c r="E48" s="86" t="s">
        <v>193</v>
      </c>
      <c r="F48" s="86" t="s">
        <v>194</v>
      </c>
      <c r="G48" s="87" t="s">
        <v>155</v>
      </c>
      <c r="H48" s="87" t="s">
        <v>136</v>
      </c>
      <c r="I48" s="87" t="s">
        <v>82</v>
      </c>
      <c r="J48" s="86" t="s">
        <v>194</v>
      </c>
      <c r="K48" s="155"/>
      <c r="L48" s="88">
        <v>42184</v>
      </c>
      <c r="M48" s="88">
        <v>42184</v>
      </c>
      <c r="N48" s="155"/>
      <c r="O48" s="155"/>
    </row>
    <row r="49" spans="2:14">
      <c r="B49" s="12"/>
      <c r="L49" s="12"/>
      <c r="M49" s="12"/>
      <c r="N49" s="12"/>
    </row>
    <row r="50" spans="2:14">
      <c r="B50" s="12"/>
      <c r="L50" s="12"/>
      <c r="M50" s="12"/>
      <c r="N50" s="12"/>
    </row>
    <row r="51" spans="2:14">
      <c r="B51" s="12"/>
      <c r="L51" s="12"/>
      <c r="M51" s="12"/>
      <c r="N51" s="12"/>
    </row>
    <row r="52" spans="2:14">
      <c r="B52" s="12"/>
      <c r="L52" s="12"/>
      <c r="M52" s="12"/>
      <c r="N52" s="12"/>
    </row>
    <row r="53" spans="2:14">
      <c r="B53" s="12"/>
      <c r="L53" s="12"/>
      <c r="M53" s="12"/>
      <c r="N53" s="12"/>
    </row>
    <row r="54" spans="2:14">
      <c r="B54" s="12"/>
      <c r="L54" s="12"/>
      <c r="M54" s="12"/>
      <c r="N54" s="12"/>
    </row>
    <row r="55" spans="2:14">
      <c r="B55" s="12"/>
      <c r="L55" s="12"/>
      <c r="M55" s="12"/>
      <c r="N55" s="12"/>
    </row>
    <row r="56" spans="2:14">
      <c r="B56" s="12"/>
      <c r="L56" s="12"/>
      <c r="M56" s="12"/>
      <c r="N56" s="12"/>
    </row>
    <row r="57" spans="2:14">
      <c r="B57" s="12"/>
      <c r="L57" s="12"/>
      <c r="M57" s="12"/>
      <c r="N57" s="12"/>
    </row>
    <row r="58" spans="2:14">
      <c r="B58" s="12"/>
      <c r="L58" s="12"/>
      <c r="M58" s="12"/>
      <c r="N58" s="12"/>
    </row>
    <row r="59" spans="2:14">
      <c r="B59" s="12"/>
      <c r="L59" s="12"/>
      <c r="M59" s="12"/>
      <c r="N59" s="12"/>
    </row>
    <row r="60" spans="2:14">
      <c r="B60" s="12"/>
      <c r="L60" s="12"/>
      <c r="M60" s="12"/>
      <c r="N60" s="12"/>
    </row>
    <row r="61" spans="2:14">
      <c r="B61" s="12"/>
      <c r="L61" s="12"/>
      <c r="M61" s="12"/>
      <c r="N61" s="12"/>
    </row>
  </sheetData>
  <mergeCells count="1">
    <mergeCell ref="A1:N1"/>
  </mergeCells>
  <phoneticPr fontId="3" type="noConversion"/>
  <dataValidations count="2">
    <dataValidation type="list" allowBlank="1" showInputMessage="1" showErrorMessage="1" sqref="H5:H48">
      <formula1>TiposNC</formula1>
    </dataValidation>
    <dataValidation type="list" allowBlank="1" showInputMessage="1" showErrorMessage="1" sqref="I5:I48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2:K62"/>
  <sheetViews>
    <sheetView showGridLines="0" topLeftCell="E1" workbookViewId="0">
      <selection activeCell="G36" sqref="G36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7.25" customHeight="1">
      <c r="A2" s="8"/>
      <c r="C2" s="240" t="s">
        <v>157</v>
      </c>
      <c r="D2" s="240"/>
      <c r="E2" s="240"/>
      <c r="F2" s="240"/>
      <c r="G2" s="240"/>
      <c r="H2" s="240"/>
      <c r="I2" s="240"/>
      <c r="J2" s="240"/>
      <c r="K2" s="240"/>
    </row>
    <row r="3" spans="1:11" s="2" customFormat="1" ht="34.5" customHeight="1">
      <c r="A3" s="9"/>
    </row>
    <row r="4" spans="1:11" s="2" customFormat="1">
      <c r="A4" s="9"/>
      <c r="C4" s="241" t="s">
        <v>152</v>
      </c>
      <c r="D4" s="241"/>
      <c r="E4" s="230" t="str">
        <f>IF(Planificación!D6&lt;&gt;"",Planificación!D6,"")</f>
        <v>BILLY CABALLERO</v>
      </c>
      <c r="F4" s="231"/>
      <c r="G4" s="231"/>
      <c r="H4" s="231"/>
      <c r="I4" s="232"/>
    </row>
    <row r="5" spans="1:11" s="2" customFormat="1">
      <c r="A5" s="9"/>
      <c r="C5" s="242" t="str">
        <f>Planificación!B7</f>
        <v>Gestor de Calidad</v>
      </c>
      <c r="D5" s="243"/>
      <c r="E5" s="230" t="str">
        <f>IF(Planificación!D7&lt;&gt;"",Planificación!D7,"")</f>
        <v>JULIO MITAC</v>
      </c>
      <c r="F5" s="231"/>
      <c r="G5" s="231"/>
      <c r="H5" s="231"/>
      <c r="I5" s="232"/>
    </row>
    <row r="6" spans="1:11" s="2" customFormat="1">
      <c r="A6" s="9"/>
      <c r="C6" s="228" t="s">
        <v>8</v>
      </c>
      <c r="D6" s="229"/>
      <c r="E6" s="230" t="str">
        <f>IF(Planificación!D8&lt;&gt;"",Planificación!D8,"")</f>
        <v>Creative CheeseGame</v>
      </c>
      <c r="F6" s="231"/>
      <c r="G6" s="231"/>
      <c r="H6" s="231"/>
      <c r="I6" s="232"/>
    </row>
    <row r="7" spans="1:11" s="2" customFormat="1" ht="24" customHeight="1">
      <c r="A7" s="9"/>
      <c r="C7" s="234" t="s">
        <v>20</v>
      </c>
      <c r="D7" s="234"/>
      <c r="E7" s="235">
        <f>IF(Planificación!D9&lt;&gt;"",Planificación!D9,"")</f>
        <v>42193</v>
      </c>
      <c r="F7" s="236"/>
      <c r="G7" s="237" t="s">
        <v>21</v>
      </c>
      <c r="H7" s="238"/>
      <c r="I7" s="90">
        <f>IF(Planificación!F9&lt;&gt;"",Planificación!F9,"")</f>
        <v>42195</v>
      </c>
    </row>
    <row r="8" spans="1:11" s="2" customFormat="1">
      <c r="A8" s="9"/>
      <c r="C8" s="234" t="s">
        <v>1</v>
      </c>
      <c r="D8" s="239"/>
      <c r="E8" s="230" t="str">
        <f>IF(Planificación!D10&lt;&gt;"",Planificación!D10,"")</f>
        <v/>
      </c>
      <c r="F8" s="231"/>
      <c r="G8" s="231"/>
      <c r="H8" s="231"/>
      <c r="I8" s="232"/>
    </row>
    <row r="13" spans="1:11" ht="15">
      <c r="C13" s="233" t="s">
        <v>30</v>
      </c>
      <c r="D13" s="233"/>
      <c r="E13" s="10"/>
      <c r="F13" s="10"/>
      <c r="G13" s="10"/>
      <c r="H13" s="10"/>
      <c r="I13" s="10"/>
      <c r="J13" s="7"/>
    </row>
    <row r="14" spans="1:11">
      <c r="C14" s="93" t="s">
        <v>39</v>
      </c>
      <c r="D14" s="91">
        <v>5</v>
      </c>
    </row>
    <row r="15" spans="1:11" ht="14.25" customHeight="1">
      <c r="C15" s="93" t="s">
        <v>23</v>
      </c>
      <c r="D15" s="91">
        <v>2</v>
      </c>
    </row>
    <row r="16" spans="1:11">
      <c r="C16" s="93" t="s">
        <v>40</v>
      </c>
      <c r="D16" s="110">
        <v>3</v>
      </c>
    </row>
    <row r="17" spans="3:5">
      <c r="C17" s="93" t="s">
        <v>18</v>
      </c>
      <c r="D17" s="92">
        <f>(D16/(IF(D14=0,1,D14)))</f>
        <v>0.6</v>
      </c>
    </row>
    <row r="18" spans="3:5">
      <c r="C18" s="93" t="s">
        <v>19</v>
      </c>
      <c r="D18" s="92">
        <f>1-D17</f>
        <v>0.4</v>
      </c>
    </row>
    <row r="19" spans="3:5">
      <c r="C19" s="15"/>
      <c r="D19" s="16"/>
      <c r="E19" s="7"/>
    </row>
    <row r="20" spans="3:5">
      <c r="C20" s="102"/>
      <c r="D20" s="16"/>
      <c r="E20" s="7"/>
    </row>
    <row r="21" spans="3:5">
      <c r="C21" s="102"/>
      <c r="D21" s="16"/>
      <c r="E21" s="7"/>
    </row>
    <row r="22" spans="3:5">
      <c r="C22" s="102"/>
      <c r="D22" s="16"/>
      <c r="E22" s="7"/>
    </row>
    <row r="23" spans="3:5">
      <c r="C23" s="102"/>
      <c r="D23" s="16"/>
      <c r="E23" s="7"/>
    </row>
    <row r="24" spans="3:5">
      <c r="C24" s="102"/>
      <c r="D24" s="16"/>
      <c r="E24" s="7"/>
    </row>
    <row r="26" spans="3:5" ht="15" customHeight="1">
      <c r="C26" s="227" t="s">
        <v>38</v>
      </c>
      <c r="D26" s="227"/>
    </row>
    <row r="27" spans="3:5">
      <c r="C27" s="19" t="s">
        <v>34</v>
      </c>
      <c r="D27" s="18" t="s">
        <v>15</v>
      </c>
    </row>
    <row r="28" spans="3:5">
      <c r="C28" s="94" t="s">
        <v>136</v>
      </c>
      <c r="D28" s="111">
        <f>COUNTIF('Seguimiento de NC'!$H$5:$H$152,C28)</f>
        <v>44</v>
      </c>
    </row>
    <row r="29" spans="3:5">
      <c r="C29" s="94" t="s">
        <v>137</v>
      </c>
      <c r="D29" s="111">
        <f>COUNTIF('Seguimiento de NC'!$H$5:$H$152,C29)</f>
        <v>0</v>
      </c>
    </row>
    <row r="30" spans="3:5">
      <c r="C30" s="94" t="s">
        <v>138</v>
      </c>
      <c r="D30" s="111">
        <f>COUNTIF('Seguimiento de NC'!$H$5:$H$152,C30)</f>
        <v>0</v>
      </c>
    </row>
    <row r="31" spans="3:5">
      <c r="C31" s="94" t="s">
        <v>36</v>
      </c>
      <c r="D31" s="111">
        <f>COUNTIF('Seguimiento de NC'!$H$5:$H$152,C31)</f>
        <v>0</v>
      </c>
    </row>
    <row r="32" spans="3:5">
      <c r="C32" s="94" t="s">
        <v>35</v>
      </c>
      <c r="D32" s="111">
        <f>COUNTIF('Seguimiento de NC'!$H$5:$H$152,C32)</f>
        <v>0</v>
      </c>
    </row>
    <row r="33" spans="3:4">
      <c r="C33" s="94" t="s">
        <v>144</v>
      </c>
      <c r="D33" s="111">
        <f>COUNTIF('Seguimiento de NC'!$H$5:$H$152,C33)</f>
        <v>0</v>
      </c>
    </row>
    <row r="34" spans="3:4">
      <c r="C34" s="95" t="s">
        <v>15</v>
      </c>
      <c r="D34" s="112">
        <f>SUM(D28:D33)</f>
        <v>44</v>
      </c>
    </row>
    <row r="40" spans="3:4" ht="15">
      <c r="C40" s="227" t="s">
        <v>93</v>
      </c>
      <c r="D40" s="227"/>
    </row>
    <row r="41" spans="3:4">
      <c r="C41" s="95" t="s">
        <v>94</v>
      </c>
      <c r="D41" s="111">
        <f>Planificación!J50</f>
        <v>34.5</v>
      </c>
    </row>
    <row r="42" spans="3:4">
      <c r="C42" s="95" t="s">
        <v>95</v>
      </c>
      <c r="D42" s="111">
        <f>Planificación!M50</f>
        <v>37.4</v>
      </c>
    </row>
    <row r="43" spans="3:4">
      <c r="C43" s="95" t="s">
        <v>15</v>
      </c>
      <c r="D43" s="111">
        <f>D41-D42</f>
        <v>-2.8999999999999986</v>
      </c>
    </row>
    <row r="57" spans="3:4" ht="15">
      <c r="C57" s="227" t="s">
        <v>135</v>
      </c>
      <c r="D57" s="227"/>
    </row>
    <row r="58" spans="3:4">
      <c r="C58" s="19" t="s">
        <v>34</v>
      </c>
      <c r="D58" s="18" t="s">
        <v>15</v>
      </c>
    </row>
    <row r="59" spans="3:4">
      <c r="C59" s="97" t="s">
        <v>82</v>
      </c>
      <c r="D59" s="111">
        <f>COUNTIF('Seguimiento de NC'!$I$5:$I$152,C59)</f>
        <v>44</v>
      </c>
    </row>
    <row r="60" spans="3:4">
      <c r="C60" s="97" t="s">
        <v>84</v>
      </c>
      <c r="D60" s="111">
        <f>COUNTIF('Seguimiento de NC'!$I$5:$I$152,C60)</f>
        <v>0</v>
      </c>
    </row>
    <row r="61" spans="3:4">
      <c r="C61" s="97" t="s">
        <v>85</v>
      </c>
      <c r="D61" s="111">
        <f>COUNTIF('Seguimiento de NC'!$I$5:$I$152,C61)</f>
        <v>0</v>
      </c>
    </row>
    <row r="62" spans="3:4">
      <c r="C62" s="95" t="s">
        <v>15</v>
      </c>
      <c r="D62" s="112">
        <f>SUM(D59:D61)</f>
        <v>44</v>
      </c>
    </row>
  </sheetData>
  <mergeCells count="16">
    <mergeCell ref="C2:K2"/>
    <mergeCell ref="C4:D4"/>
    <mergeCell ref="E4:I4"/>
    <mergeCell ref="C5:D5"/>
    <mergeCell ref="E5:I5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B44" sqref="B44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96" t="s">
        <v>107</v>
      </c>
      <c r="B2" s="96" t="s">
        <v>108</v>
      </c>
      <c r="D2" s="96" t="s">
        <v>32</v>
      </c>
      <c r="F2" s="96" t="s">
        <v>83</v>
      </c>
      <c r="H2" s="96" t="s">
        <v>106</v>
      </c>
      <c r="J2" s="96" t="s">
        <v>107</v>
      </c>
      <c r="K2" s="96" t="s">
        <v>110</v>
      </c>
    </row>
    <row r="3" spans="1:11" ht="13.5" thickBot="1">
      <c r="A3" s="104"/>
      <c r="B3" s="104"/>
      <c r="D3" s="97" t="s">
        <v>82</v>
      </c>
      <c r="F3" s="97" t="s">
        <v>144</v>
      </c>
      <c r="H3" s="97" t="s">
        <v>100</v>
      </c>
      <c r="J3" s="244" t="s">
        <v>100</v>
      </c>
      <c r="K3" s="108" t="s">
        <v>111</v>
      </c>
    </row>
    <row r="4" spans="1:11">
      <c r="A4" s="245" t="s">
        <v>139</v>
      </c>
      <c r="B4" s="105" t="s">
        <v>147</v>
      </c>
      <c r="D4" s="97" t="s">
        <v>84</v>
      </c>
      <c r="F4" s="97" t="s">
        <v>136</v>
      </c>
      <c r="H4" s="97" t="s">
        <v>101</v>
      </c>
      <c r="J4" s="244"/>
      <c r="K4" s="108" t="s">
        <v>112</v>
      </c>
    </row>
    <row r="5" spans="1:11">
      <c r="A5" s="246"/>
      <c r="B5" s="106" t="s">
        <v>148</v>
      </c>
      <c r="D5" s="97" t="s">
        <v>85</v>
      </c>
      <c r="F5" s="97" t="s">
        <v>137</v>
      </c>
      <c r="H5" s="97" t="s">
        <v>139</v>
      </c>
      <c r="J5" s="244"/>
      <c r="K5" s="108" t="s">
        <v>113</v>
      </c>
    </row>
    <row r="6" spans="1:11">
      <c r="A6" s="246"/>
      <c r="B6" s="106" t="s">
        <v>149</v>
      </c>
      <c r="F6" s="97" t="s">
        <v>138</v>
      </c>
      <c r="H6" s="97"/>
      <c r="J6" s="244"/>
      <c r="K6" s="108" t="s">
        <v>114</v>
      </c>
    </row>
    <row r="7" spans="1:11">
      <c r="A7" s="246"/>
      <c r="B7" s="106" t="s">
        <v>150</v>
      </c>
      <c r="F7" s="97" t="s">
        <v>36</v>
      </c>
      <c r="H7" s="97"/>
      <c r="J7" s="244" t="s">
        <v>109</v>
      </c>
      <c r="K7" s="108" t="s">
        <v>115</v>
      </c>
    </row>
    <row r="8" spans="1:11">
      <c r="A8" s="246"/>
      <c r="B8" s="106" t="s">
        <v>151</v>
      </c>
      <c r="F8" s="97" t="s">
        <v>35</v>
      </c>
      <c r="H8" s="97"/>
      <c r="J8" s="244"/>
      <c r="K8" s="108" t="s">
        <v>111</v>
      </c>
    </row>
    <row r="9" spans="1:11">
      <c r="A9" s="246"/>
      <c r="B9" s="109"/>
      <c r="J9" s="244"/>
      <c r="K9" s="108" t="s">
        <v>112</v>
      </c>
    </row>
    <row r="10" spans="1:11">
      <c r="A10" s="246"/>
      <c r="B10" s="106"/>
      <c r="F10" s="101"/>
      <c r="J10" s="244"/>
      <c r="K10" s="108" t="s">
        <v>116</v>
      </c>
    </row>
    <row r="11" spans="1:11">
      <c r="A11" s="246"/>
      <c r="B11" s="106"/>
      <c r="F11" s="101"/>
      <c r="J11" s="244"/>
      <c r="K11" s="108" t="s">
        <v>117</v>
      </c>
    </row>
    <row r="12" spans="1:11" ht="12.75" customHeight="1" thickBot="1">
      <c r="A12" s="247"/>
      <c r="B12" s="107"/>
      <c r="F12" s="101"/>
      <c r="J12" s="244"/>
      <c r="K12" s="108" t="s">
        <v>113</v>
      </c>
    </row>
    <row r="13" spans="1:11">
      <c r="J13" s="244"/>
      <c r="K13" s="108" t="s">
        <v>114</v>
      </c>
    </row>
    <row r="14" spans="1:11">
      <c r="J14" s="244" t="s">
        <v>102</v>
      </c>
      <c r="K14" s="108" t="s">
        <v>118</v>
      </c>
    </row>
    <row r="15" spans="1:11">
      <c r="J15" s="244"/>
      <c r="K15" s="108" t="s">
        <v>119</v>
      </c>
    </row>
    <row r="16" spans="1:11">
      <c r="J16" s="244"/>
      <c r="K16" s="108" t="s">
        <v>120</v>
      </c>
    </row>
    <row r="17" spans="10:11">
      <c r="J17" s="244"/>
      <c r="K17" s="108" t="s">
        <v>121</v>
      </c>
    </row>
    <row r="18" spans="10:11">
      <c r="J18" s="244"/>
      <c r="K18" s="108" t="s">
        <v>122</v>
      </c>
    </row>
    <row r="19" spans="10:11">
      <c r="J19" s="244"/>
      <c r="K19" s="108" t="s">
        <v>123</v>
      </c>
    </row>
    <row r="20" spans="10:11">
      <c r="J20" s="244"/>
      <c r="K20" s="108" t="s">
        <v>116</v>
      </c>
    </row>
    <row r="21" spans="10:11">
      <c r="J21" s="244"/>
      <c r="K21" s="108" t="s">
        <v>117</v>
      </c>
    </row>
    <row r="22" spans="10:11">
      <c r="J22" s="244"/>
      <c r="K22" s="108" t="s">
        <v>124</v>
      </c>
    </row>
    <row r="23" spans="10:11">
      <c r="J23" s="244"/>
      <c r="K23" s="108" t="s">
        <v>125</v>
      </c>
    </row>
    <row r="24" spans="10:11">
      <c r="J24" s="244" t="s">
        <v>103</v>
      </c>
      <c r="K24" s="108" t="s">
        <v>126</v>
      </c>
    </row>
    <row r="25" spans="10:11">
      <c r="J25" s="244"/>
      <c r="K25" s="108" t="s">
        <v>115</v>
      </c>
    </row>
    <row r="26" spans="10:11">
      <c r="J26" s="244"/>
      <c r="K26" s="108" t="s">
        <v>122</v>
      </c>
    </row>
    <row r="27" spans="10:11">
      <c r="J27" s="244"/>
      <c r="K27" s="108" t="s">
        <v>123</v>
      </c>
    </row>
    <row r="28" spans="10:11">
      <c r="J28" s="244"/>
      <c r="K28" s="108" t="s">
        <v>116</v>
      </c>
    </row>
    <row r="29" spans="10:11">
      <c r="J29" s="244"/>
      <c r="K29" s="108" t="s">
        <v>117</v>
      </c>
    </row>
    <row r="30" spans="10:11">
      <c r="J30" s="244"/>
      <c r="K30" s="108" t="s">
        <v>124</v>
      </c>
    </row>
    <row r="31" spans="10:11">
      <c r="J31" s="244" t="s">
        <v>104</v>
      </c>
      <c r="K31" s="108" t="s">
        <v>127</v>
      </c>
    </row>
    <row r="32" spans="10:11">
      <c r="J32" s="244"/>
      <c r="K32" s="108" t="s">
        <v>128</v>
      </c>
    </row>
    <row r="33" spans="10:11">
      <c r="J33" s="244"/>
      <c r="K33" s="108" t="s">
        <v>126</v>
      </c>
    </row>
    <row r="34" spans="10:11">
      <c r="J34" s="244"/>
      <c r="K34" s="108" t="s">
        <v>129</v>
      </c>
    </row>
    <row r="35" spans="10:11">
      <c r="J35" s="244"/>
      <c r="K35" s="108" t="s">
        <v>130</v>
      </c>
    </row>
    <row r="36" spans="10:11">
      <c r="J36" s="244" t="s">
        <v>105</v>
      </c>
      <c r="K36" s="108" t="s">
        <v>111</v>
      </c>
    </row>
    <row r="37" spans="10:11">
      <c r="J37" s="244"/>
      <c r="K37" s="108" t="s">
        <v>112</v>
      </c>
    </row>
    <row r="38" spans="10:11">
      <c r="J38" s="244"/>
      <c r="K38" s="108" t="s">
        <v>122</v>
      </c>
    </row>
    <row r="39" spans="10:11">
      <c r="J39" s="244"/>
      <c r="K39" s="108" t="s">
        <v>123</v>
      </c>
    </row>
    <row r="40" spans="10:11">
      <c r="J40" s="244"/>
      <c r="K40" s="108" t="s">
        <v>116</v>
      </c>
    </row>
    <row r="41" spans="10:11">
      <c r="J41" s="244"/>
      <c r="K41" s="108" t="s">
        <v>113</v>
      </c>
    </row>
    <row r="42" spans="10:11">
      <c r="J42" s="244"/>
      <c r="K42" s="108" t="s">
        <v>114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Meliodas</cp:lastModifiedBy>
  <cp:lastPrinted>2008-05-09T02:48:55Z</cp:lastPrinted>
  <dcterms:created xsi:type="dcterms:W3CDTF">2007-02-12T17:08:23Z</dcterms:created>
  <dcterms:modified xsi:type="dcterms:W3CDTF">2015-07-23T20:16:00Z</dcterms:modified>
</cp:coreProperties>
</file>