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3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2" borderId="1" pivotButton="0" quotePrefix="0" xfId="0"/>
    <xf numFmtId="164" fontId="4" fillId="10" borderId="1" pivotButton="0" quotePrefix="0" xfId="0"/>
    <xf numFmtId="164" fontId="5" fillId="11" borderId="1" pivotButton="0" quotePrefix="0" xfId="0"/>
    <xf numFmtId="164" fontId="3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inlineStr">
        <is>
          <t>1Prestige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H2" s="6" t="inlineStr">
        <is>
          <t>Line Sum</t>
        </is>
      </c>
      <c r="I2" s="6" t="inlineStr">
        <is>
          <t>Est. Normal Priorities</t>
        </is>
      </c>
      <c r="J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2</v>
      </c>
      <c r="D3" s="8" t="n">
        <v>5</v>
      </c>
      <c r="E3" s="8" t="n">
        <v>7</v>
      </c>
      <c r="F3" s="8" t="n">
        <v>9</v>
      </c>
      <c r="G3" s="9" t="n"/>
      <c r="H3" s="10">
        <f>+B3+C3+D3+E3+F3</f>
        <v/>
      </c>
      <c r="I3" s="11">
        <f>H3/H8</f>
        <v/>
      </c>
      <c r="J3" s="11">
        <f>I3/MAX(I3:I8)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4</v>
      </c>
      <c r="E4" s="8" t="n">
        <v>5</v>
      </c>
      <c r="F4" s="8" t="n">
        <v>8</v>
      </c>
      <c r="G4" s="9" t="n"/>
      <c r="H4" s="10">
        <f>+B4+C4+D4+E4+F4</f>
        <v/>
      </c>
      <c r="I4" s="11">
        <f>H4/H8</f>
        <v/>
      </c>
      <c r="J4" s="11">
        <f>I4/MAX(I3:I8)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4</v>
      </c>
      <c r="F5" s="8" t="n">
        <v>7</v>
      </c>
      <c r="G5" s="9" t="n"/>
      <c r="H5" s="10">
        <f>+B5+C5+D5+E5+F5</f>
        <v/>
      </c>
      <c r="I5" s="11">
        <f>H5/H8</f>
        <v/>
      </c>
      <c r="J5" s="11">
        <f>I5/MAX(I3:I8)</f>
        <v/>
      </c>
    </row>
    <row r="6">
      <c r="A6" s="4" t="inlineStr">
        <is>
          <t>Below Average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8" t="n">
        <v>3</v>
      </c>
      <c r="G6" s="9" t="n"/>
      <c r="H6" s="10">
        <f>+B6+C6+D6+E6+F6</f>
        <v/>
      </c>
      <c r="I6" s="11">
        <f>H6/H8</f>
        <v/>
      </c>
      <c r="J6" s="11">
        <f>I6/MAX(I3:I8)</f>
        <v/>
      </c>
    </row>
    <row r="7">
      <c r="A7" s="4" t="inlineStr">
        <is>
          <t>Poor</t>
        </is>
      </c>
      <c r="B7" s="12">
        <f>1/F3</f>
        <v/>
      </c>
      <c r="C7" s="12">
        <f>1/F4</f>
        <v/>
      </c>
      <c r="D7" s="12">
        <f>1/F5</f>
        <v/>
      </c>
      <c r="E7" s="12">
        <f>1/F6</f>
        <v/>
      </c>
      <c r="F7" s="7" t="n">
        <v>1</v>
      </c>
      <c r="G7" s="9" t="n"/>
      <c r="H7" s="10">
        <f>+B7+C7+D7+E7+F7</f>
        <v/>
      </c>
      <c r="I7" s="11">
        <f>H7/H8</f>
        <v/>
      </c>
      <c r="J7" s="11">
        <f>I7/MAX(I3:I8)</f>
        <v/>
      </c>
    </row>
    <row r="8">
      <c r="A8" s="13" t="inlineStr">
        <is>
          <t>Sum of Col</t>
        </is>
      </c>
      <c r="B8" s="14">
        <f>sum(B3:B7)</f>
        <v/>
      </c>
      <c r="C8" s="14">
        <f>sum(C3:C7)</f>
        <v/>
      </c>
      <c r="D8" s="14">
        <f>sum(D3:D7)</f>
        <v/>
      </c>
      <c r="E8" s="14">
        <f>sum(E3:E7)</f>
        <v/>
      </c>
      <c r="F8" s="14">
        <f>sum(F3:F7)</f>
        <v/>
      </c>
      <c r="H8" s="10">
        <f>sum(H3:H7)</f>
        <v/>
      </c>
    </row>
    <row r="9">
      <c r="H9" s="13" t="inlineStr">
        <is>
          <t>Est. Incons.</t>
        </is>
      </c>
      <c r="I9" s="14">
        <f>((MMULT(B8:F8,I3:I7)-5)/(5-1))/1.12</f>
        <v/>
      </c>
    </row>
    <row r="11">
      <c r="A11" s="1" t="inlineStr">
        <is>
          <t>3MPG</t>
        </is>
      </c>
      <c r="B11" s="2" t="n"/>
      <c r="C11" s="2" t="n"/>
      <c r="D11" s="2" t="n"/>
      <c r="E11" s="2" t="n"/>
    </row>
    <row r="12">
      <c r="A12" s="3" t="n"/>
      <c r="B12" s="4" t="inlineStr">
        <is>
          <t>Good</t>
        </is>
      </c>
      <c r="C12" s="4" t="inlineStr">
        <is>
          <t>Med</t>
        </is>
      </c>
      <c r="D12" s="4" t="inlineStr">
        <is>
          <t>Poor</t>
        </is>
      </c>
      <c r="E12" s="5" t="inlineStr">
        <is>
          <t>Direct values</t>
        </is>
      </c>
      <c r="F12" s="6" t="inlineStr">
        <is>
          <t>Line Sum</t>
        </is>
      </c>
      <c r="G12" s="6" t="inlineStr">
        <is>
          <t>Est. Normal Priorities</t>
        </is>
      </c>
      <c r="H12" s="6" t="inlineStr">
        <is>
          <t>Est. Ideal Priorities</t>
        </is>
      </c>
    </row>
    <row r="13">
      <c r="A13" s="4" t="inlineStr">
        <is>
          <t>Good</t>
        </is>
      </c>
      <c r="B13" s="7" t="n">
        <v>1</v>
      </c>
      <c r="C13" s="8" t="n">
        <v>4</v>
      </c>
      <c r="D13" s="8" t="n">
        <v>9</v>
      </c>
      <c r="E13" s="9" t="n"/>
      <c r="F13" s="10">
        <f>+B13+C13+D13</f>
        <v/>
      </c>
      <c r="G13" s="11">
        <f>F13/F16</f>
        <v/>
      </c>
      <c r="H13" s="11">
        <f>G13/MAX(G13:G16)</f>
        <v/>
      </c>
    </row>
    <row r="14">
      <c r="A14" s="4" t="inlineStr">
        <is>
          <t>Med</t>
        </is>
      </c>
      <c r="B14" s="12">
        <f>1/C13</f>
        <v/>
      </c>
      <c r="C14" s="7" t="n">
        <v>1</v>
      </c>
      <c r="D14" s="8" t="n">
        <v>6</v>
      </c>
      <c r="E14" s="9" t="n"/>
      <c r="F14" s="10">
        <f>+B14+C14+D14</f>
        <v/>
      </c>
      <c r="G14" s="11">
        <f>F14/F16</f>
        <v/>
      </c>
      <c r="H14" s="11">
        <f>G14/MAX(G13:G16)</f>
        <v/>
      </c>
    </row>
    <row r="15">
      <c r="A15" s="4" t="inlineStr">
        <is>
          <t>Poor</t>
        </is>
      </c>
      <c r="B15" s="12">
        <f>1/D13</f>
        <v/>
      </c>
      <c r="C15" s="12">
        <f>1/D14</f>
        <v/>
      </c>
      <c r="D15" s="7" t="n">
        <v>1</v>
      </c>
      <c r="E15" s="9" t="n"/>
      <c r="F15" s="10">
        <f>+B15+C15+D15</f>
        <v/>
      </c>
      <c r="G15" s="11">
        <f>F15/F16</f>
        <v/>
      </c>
      <c r="H15" s="11">
        <f>G15/MAX(G13:G16)</f>
        <v/>
      </c>
    </row>
    <row r="16">
      <c r="A16" s="13" t="inlineStr">
        <is>
          <t>Sum of Col</t>
        </is>
      </c>
      <c r="B16" s="14">
        <f>sum(B13:B15)</f>
        <v/>
      </c>
      <c r="C16" s="14">
        <f>sum(C13:C15)</f>
        <v/>
      </c>
      <c r="D16" s="14">
        <f>sum(D13:D15)</f>
        <v/>
      </c>
      <c r="F16" s="10">
        <f>sum(F13:F15)</f>
        <v/>
      </c>
    </row>
    <row r="17">
      <c r="F17" s="13" t="inlineStr">
        <is>
          <t>Est. Incons.</t>
        </is>
      </c>
      <c r="G17" s="14">
        <f>((MMULT(B16:D16,G13:G15)-3)/(3-1))/0.52</f>
        <v/>
      </c>
    </row>
    <row r="19">
      <c r="A19" s="1" t="inlineStr">
        <is>
          <t>4Comfort</t>
        </is>
      </c>
      <c r="B19" s="2" t="n"/>
      <c r="C19" s="2" t="n"/>
      <c r="D19" s="2" t="n"/>
      <c r="E19" s="2" t="n"/>
      <c r="F19" s="2" t="n"/>
      <c r="G19" s="2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H20" s="6" t="inlineStr">
        <is>
          <t>Line Sum</t>
        </is>
      </c>
      <c r="I20" s="6" t="inlineStr">
        <is>
          <t>Est. Normal Priorities</t>
        </is>
      </c>
      <c r="J20" s="6" t="inlineStr">
        <is>
          <t>Est. Ideal Priorities</t>
        </is>
      </c>
    </row>
    <row r="21">
      <c r="A21" s="4" t="inlineStr">
        <is>
          <t>Excellent</t>
        </is>
      </c>
      <c r="B21" s="7" t="n">
        <v>1</v>
      </c>
      <c r="C21" s="8" t="n">
        <v>2</v>
      </c>
      <c r="D21" s="8" t="n">
        <v>5</v>
      </c>
      <c r="E21" s="8" t="n">
        <v>7</v>
      </c>
      <c r="F21" s="8" t="n">
        <v>9</v>
      </c>
      <c r="G21" s="9" t="n"/>
      <c r="H21" s="10">
        <f>+B21+C21+D21+E21+F21</f>
        <v/>
      </c>
      <c r="I21" s="11">
        <f>H21/H26</f>
        <v/>
      </c>
      <c r="J21" s="11">
        <f>I21/MAX(I21:I26)</f>
        <v/>
      </c>
    </row>
    <row r="22">
      <c r="A22" s="4" t="inlineStr">
        <is>
          <t>Above Average</t>
        </is>
      </c>
      <c r="B22" s="12">
        <f>1/C21</f>
        <v/>
      </c>
      <c r="C22" s="7" t="n">
        <v>1</v>
      </c>
      <c r="D22" s="8" t="n">
        <v>4</v>
      </c>
      <c r="E22" s="8" t="n">
        <v>5</v>
      </c>
      <c r="F22" s="8" t="n">
        <v>8</v>
      </c>
      <c r="G22" s="9" t="n"/>
      <c r="H22" s="10">
        <f>+B22+C22+D22+E22+F22</f>
        <v/>
      </c>
      <c r="I22" s="11">
        <f>H22/H26</f>
        <v/>
      </c>
      <c r="J22" s="11">
        <f>I22/MAX(I21:I26)</f>
        <v/>
      </c>
    </row>
    <row r="23">
      <c r="A23" s="4" t="inlineStr">
        <is>
          <t>Average</t>
        </is>
      </c>
      <c r="B23" s="12">
        <f>1/D21</f>
        <v/>
      </c>
      <c r="C23" s="12">
        <f>1/D22</f>
        <v/>
      </c>
      <c r="D23" s="7" t="n">
        <v>1</v>
      </c>
      <c r="E23" s="8" t="n">
        <v>4</v>
      </c>
      <c r="F23" s="8" t="n">
        <v>7</v>
      </c>
      <c r="G23" s="9" t="n"/>
      <c r="H23" s="10">
        <f>+B23+C23+D23+E23+F23</f>
        <v/>
      </c>
      <c r="I23" s="11">
        <f>H23/H26</f>
        <v/>
      </c>
      <c r="J23" s="11">
        <f>I23/MAX(I21:I26)</f>
        <v/>
      </c>
    </row>
    <row r="24">
      <c r="A24" s="4" t="inlineStr">
        <is>
          <t>Below Average</t>
        </is>
      </c>
      <c r="B24" s="12">
        <f>1/E21</f>
        <v/>
      </c>
      <c r="C24" s="12">
        <f>1/E22</f>
        <v/>
      </c>
      <c r="D24" s="12">
        <f>1/E23</f>
        <v/>
      </c>
      <c r="E24" s="7" t="n">
        <v>1</v>
      </c>
      <c r="F24" s="8" t="n">
        <v>3</v>
      </c>
      <c r="G24" s="9" t="n"/>
      <c r="H24" s="10">
        <f>+B24+C24+D24+E24+F24</f>
        <v/>
      </c>
      <c r="I24" s="11">
        <f>H24/H26</f>
        <v/>
      </c>
      <c r="J24" s="11">
        <f>I24/MAX(I21:I26)</f>
        <v/>
      </c>
    </row>
    <row r="25">
      <c r="A25" s="4" t="inlineStr">
        <is>
          <t>Poor</t>
        </is>
      </c>
      <c r="B25" s="12">
        <f>1/F21</f>
        <v/>
      </c>
      <c r="C25" s="12">
        <f>1/F22</f>
        <v/>
      </c>
      <c r="D25" s="12">
        <f>1/F23</f>
        <v/>
      </c>
      <c r="E25" s="12">
        <f>1/F24</f>
        <v/>
      </c>
      <c r="F25" s="7" t="n">
        <v>1</v>
      </c>
      <c r="G25" s="9" t="n"/>
      <c r="H25" s="10">
        <f>+B25+C25+D25+E25+F25</f>
        <v/>
      </c>
      <c r="I25" s="11">
        <f>H25/H26</f>
        <v/>
      </c>
      <c r="J25" s="11">
        <f>I25/MAX(I21:I26)</f>
        <v/>
      </c>
    </row>
    <row r="26">
      <c r="A26" s="13" t="inlineStr">
        <is>
          <t>Sum of Col</t>
        </is>
      </c>
      <c r="B26" s="14">
        <f>sum(B21:B25)</f>
        <v/>
      </c>
      <c r="C26" s="14">
        <f>sum(C21:C25)</f>
        <v/>
      </c>
      <c r="D26" s="14">
        <f>sum(D21:D25)</f>
        <v/>
      </c>
      <c r="E26" s="14">
        <f>sum(E21:E25)</f>
        <v/>
      </c>
      <c r="F26" s="14">
        <f>sum(F21:F25)</f>
        <v/>
      </c>
      <c r="H26" s="10">
        <f>sum(H21:H25)</f>
        <v/>
      </c>
    </row>
    <row r="27">
      <c r="H27" s="13" t="inlineStr">
        <is>
          <t>Est. Incons.</t>
        </is>
      </c>
      <c r="I27" s="14">
        <f>((MMULT(B26:F26,I21:I25)-5)/(5-1))/1.12</f>
        <v/>
      </c>
    </row>
    <row r="29">
      <c r="A29" s="1" t="inlineStr">
        <is>
          <t>2.1InitialCost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More than 30 K</t>
        </is>
      </c>
      <c r="C30" s="4" t="inlineStr">
        <is>
          <t>Between 25K and 30K</t>
        </is>
      </c>
      <c r="D30" s="4" t="inlineStr">
        <is>
          <t>Between 20K and 25K</t>
        </is>
      </c>
      <c r="E30" s="4" t="inlineStr">
        <is>
          <t>Less than 20K</t>
        </is>
      </c>
      <c r="F30" s="5" t="inlineStr">
        <is>
          <t>Direct values</t>
        </is>
      </c>
      <c r="G30" s="6" t="inlineStr">
        <is>
          <t>Line Sum</t>
        </is>
      </c>
      <c r="H30" s="6" t="inlineStr">
        <is>
          <t>Est. Normal Priorities</t>
        </is>
      </c>
      <c r="I30" s="6" t="inlineStr">
        <is>
          <t>Est. Ideal Priorities</t>
        </is>
      </c>
    </row>
    <row r="31">
      <c r="A31" s="4" t="inlineStr">
        <is>
          <t>More than 30 K</t>
        </is>
      </c>
      <c r="B31" s="7" t="n">
        <v>1</v>
      </c>
      <c r="C31" s="8" t="n">
        <v>0.5</v>
      </c>
      <c r="D31" s="8" t="n">
        <v>2</v>
      </c>
      <c r="E31" s="8" t="n">
        <v>4</v>
      </c>
      <c r="F31" s="9" t="n"/>
      <c r="G31" s="10">
        <f>+B31+C31+D31+E31</f>
        <v/>
      </c>
      <c r="H31" s="11">
        <f>G31/G35</f>
        <v/>
      </c>
      <c r="I31" s="11">
        <f>H31/MAX(H31:H35)</f>
        <v/>
      </c>
    </row>
    <row r="32">
      <c r="A32" s="4" t="inlineStr">
        <is>
          <t>Between 25K and 30K</t>
        </is>
      </c>
      <c r="B32" s="12">
        <f>1/C31</f>
        <v/>
      </c>
      <c r="C32" s="7" t="n">
        <v>1</v>
      </c>
      <c r="D32" s="8" t="n">
        <v>4</v>
      </c>
      <c r="E32" s="8" t="n">
        <v>7</v>
      </c>
      <c r="F32" s="9" t="n"/>
      <c r="G32" s="10">
        <f>+B32+C32+D32+E32</f>
        <v/>
      </c>
      <c r="H32" s="11">
        <f>G32/G35</f>
        <v/>
      </c>
      <c r="I32" s="11">
        <f>H32/MAX(H31:H35)</f>
        <v/>
      </c>
    </row>
    <row r="33">
      <c r="A33" s="4" t="inlineStr">
        <is>
          <t>Between 20K and 25K</t>
        </is>
      </c>
      <c r="B33" s="12">
        <f>1/D31</f>
        <v/>
      </c>
      <c r="C33" s="12">
        <f>1/D32</f>
        <v/>
      </c>
      <c r="D33" s="7" t="n">
        <v>1</v>
      </c>
      <c r="E33" s="8" t="n">
        <v>8</v>
      </c>
      <c r="F33" s="9" t="n"/>
      <c r="G33" s="10">
        <f>+B33+C33+D33+E33</f>
        <v/>
      </c>
      <c r="H33" s="11">
        <f>G33/G35</f>
        <v/>
      </c>
      <c r="I33" s="11">
        <f>H33/MAX(H31:H35)</f>
        <v/>
      </c>
    </row>
    <row r="34">
      <c r="A34" s="4" t="inlineStr">
        <is>
          <t>Less than 20K</t>
        </is>
      </c>
      <c r="B34" s="12">
        <f>1/E31</f>
        <v/>
      </c>
      <c r="C34" s="12">
        <f>1/E32</f>
        <v/>
      </c>
      <c r="D34" s="12">
        <f>1/E33</f>
        <v/>
      </c>
      <c r="E34" s="7" t="n">
        <v>1</v>
      </c>
      <c r="F34" s="9" t="n"/>
      <c r="G34" s="10">
        <f>+B34+C34+D34+E34</f>
        <v/>
      </c>
      <c r="H34" s="11">
        <f>G34/G35</f>
        <v/>
      </c>
      <c r="I34" s="11">
        <f>H34/MAX(H31:H35)</f>
        <v/>
      </c>
    </row>
    <row r="35">
      <c r="A35" s="13" t="inlineStr">
        <is>
          <t>Sum of Col</t>
        </is>
      </c>
      <c r="B35" s="14">
        <f>sum(B31:B34)</f>
        <v/>
      </c>
      <c r="C35" s="14">
        <f>sum(C31:C34)</f>
        <v/>
      </c>
      <c r="D35" s="14">
        <f>sum(D31:D34)</f>
        <v/>
      </c>
      <c r="E35" s="14">
        <f>sum(E31:E34)</f>
        <v/>
      </c>
      <c r="G35" s="10">
        <f>sum(G31:G34)</f>
        <v/>
      </c>
    </row>
    <row r="36">
      <c r="G36" s="13" t="inlineStr">
        <is>
          <t>Est. Incons.</t>
        </is>
      </c>
      <c r="H36" s="14">
        <f>((MMULT(B35:E35,H31:H34)-4)/(4-1))/0.89</f>
        <v/>
      </c>
    </row>
    <row r="38">
      <c r="A38" s="1" t="inlineStr">
        <is>
          <t>2.2Maintenance</t>
        </is>
      </c>
      <c r="B38" s="2" t="n"/>
      <c r="C38" s="2" t="n"/>
      <c r="D38" s="2" t="n"/>
      <c r="E38" s="2" t="n"/>
    </row>
    <row r="39">
      <c r="A39" s="3" t="n"/>
      <c r="B39" s="4" t="inlineStr">
        <is>
          <t>Hi</t>
        </is>
      </c>
      <c r="C39" s="4" t="inlineStr">
        <is>
          <t>Med</t>
        </is>
      </c>
      <c r="D39" s="4" t="inlineStr">
        <is>
          <t>Lo</t>
        </is>
      </c>
      <c r="E39" s="5" t="inlineStr">
        <is>
          <t>Direct values</t>
        </is>
      </c>
      <c r="F39" s="6" t="inlineStr">
        <is>
          <t>Line Sum</t>
        </is>
      </c>
      <c r="G39" s="6" t="inlineStr">
        <is>
          <t>Est. Normal Priorities</t>
        </is>
      </c>
      <c r="H39" s="6" t="inlineStr">
        <is>
          <t>Est. Ideal Priorities</t>
        </is>
      </c>
    </row>
    <row r="40">
      <c r="A40" s="4" t="inlineStr">
        <is>
          <t>Hi</t>
        </is>
      </c>
      <c r="B40" s="7" t="n">
        <v>1</v>
      </c>
      <c r="C40" s="8" t="n">
        <v>0.346683</v>
      </c>
      <c r="D40" s="8" t="n">
        <v>0.08012900000000001</v>
      </c>
      <c r="E40" s="9" t="n"/>
      <c r="F40" s="10">
        <f>+B40+C40+D40</f>
        <v/>
      </c>
      <c r="G40" s="11">
        <f>F40/F43</f>
        <v/>
      </c>
      <c r="H40" s="11">
        <f>G40/MAX(G40:G43)</f>
        <v/>
      </c>
    </row>
    <row r="41">
      <c r="A41" s="4" t="inlineStr">
        <is>
          <t>Med</t>
        </is>
      </c>
      <c r="B41" s="12">
        <f>1/C40</f>
        <v/>
      </c>
      <c r="C41" s="7" t="n">
        <v>1</v>
      </c>
      <c r="D41" s="8" t="n">
        <v>0.23113</v>
      </c>
      <c r="E41" s="9" t="n"/>
      <c r="F41" s="10">
        <f>+B41+C41+D41</f>
        <v/>
      </c>
      <c r="G41" s="11">
        <f>F41/F43</f>
        <v/>
      </c>
      <c r="H41" s="11">
        <f>G41/MAX(G40:G43)</f>
        <v/>
      </c>
    </row>
    <row r="42">
      <c r="A42" s="4" t="inlineStr">
        <is>
          <t>Lo</t>
        </is>
      </c>
      <c r="B42" s="12">
        <f>1/D40</f>
        <v/>
      </c>
      <c r="C42" s="12">
        <f>1/D41</f>
        <v/>
      </c>
      <c r="D42" s="7" t="n">
        <v>1</v>
      </c>
      <c r="E42" s="9" t="n"/>
      <c r="F42" s="10">
        <f>+B42+C42+D42</f>
        <v/>
      </c>
      <c r="G42" s="11">
        <f>F42/F43</f>
        <v/>
      </c>
      <c r="H42" s="11">
        <f>G42/MAX(G40:G43)</f>
        <v/>
      </c>
    </row>
    <row r="43">
      <c r="A43" s="13" t="inlineStr">
        <is>
          <t>Sum of Col</t>
        </is>
      </c>
      <c r="B43" s="14">
        <f>sum(B40:B42)</f>
        <v/>
      </c>
      <c r="C43" s="14">
        <f>sum(C40:C42)</f>
        <v/>
      </c>
      <c r="D43" s="14">
        <f>sum(D40:D42)</f>
        <v/>
      </c>
      <c r="F43" s="10">
        <f>sum(F40:F42)</f>
        <v/>
      </c>
    </row>
    <row r="44">
      <c r="F44" s="13" t="inlineStr">
        <is>
          <t>Est. Incons.</t>
        </is>
      </c>
      <c r="G44" s="14">
        <f>((MMULT(B43:D43,G40:G42)-3)/(3-1))/0.52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B1" s="15" t="inlineStr">
        <is>
          <t>1Prestige</t>
        </is>
      </c>
      <c r="C1" s="15" t="inlineStr">
        <is>
          <t>3MPG</t>
        </is>
      </c>
      <c r="D1" s="15" t="inlineStr">
        <is>
          <t>4Comfort</t>
        </is>
      </c>
      <c r="E1" s="15" t="inlineStr">
        <is>
          <t>2.1InitialCost</t>
        </is>
      </c>
      <c r="F1" s="15" t="inlineStr">
        <is>
          <t>2.2Maintenance</t>
        </is>
      </c>
    </row>
    <row r="2">
      <c r="A2" s="15" t="inlineStr">
        <is>
          <t>1Acura TL</t>
        </is>
      </c>
      <c r="B2" s="16" t="n"/>
      <c r="C2" s="16" t="n"/>
      <c r="D2" s="16" t="n"/>
      <c r="E2" s="16" t="n"/>
      <c r="F2" s="16" t="n"/>
    </row>
    <row r="3">
      <c r="A3" s="15" t="inlineStr">
        <is>
          <t>2Toyota Camry</t>
        </is>
      </c>
      <c r="B3" s="16" t="n"/>
      <c r="C3" s="16" t="n"/>
      <c r="D3" s="16" t="n"/>
      <c r="E3" s="16" t="n"/>
      <c r="F3" s="16" t="n"/>
    </row>
    <row r="4">
      <c r="A4" s="15" t="inlineStr">
        <is>
          <t>3Honda Civic</t>
        </is>
      </c>
      <c r="B4" s="16" t="n"/>
      <c r="C4" s="16" t="n"/>
      <c r="D4" s="16" t="n"/>
      <c r="E4" s="16" t="n"/>
      <c r="F4" s="16" t="n"/>
    </row>
    <row r="5">
      <c r="A5" s="15" t="inlineStr">
        <is>
          <t>4Fiat</t>
        </is>
      </c>
      <c r="B5" s="16" t="n"/>
      <c r="C5" s="16" t="n"/>
      <c r="D5" s="16" t="n"/>
      <c r="E5" s="16" t="n"/>
      <c r="F5" s="16" t="n"/>
    </row>
    <row r="6">
      <c r="A6" s="15" t="inlineStr">
        <is>
          <t>5MiniCooper</t>
        </is>
      </c>
      <c r="B6" s="16" t="n"/>
      <c r="C6" s="16" t="n"/>
      <c r="D6" s="16" t="n"/>
      <c r="E6" s="16" t="n"/>
      <c r="F6" s="16" t="n"/>
    </row>
    <row r="7">
      <c r="A7" s="15" t="inlineStr">
        <is>
          <t>6Kia Rio</t>
        </is>
      </c>
      <c r="B7" s="16" t="n"/>
      <c r="C7" s="16" t="n"/>
      <c r="D7" s="16" t="n"/>
      <c r="E7" s="16" t="n"/>
      <c r="F7" s="16" t="n"/>
    </row>
    <row r="8"/>
    <row r="9"/>
    <row r="10">
      <c r="A10" s="17" t="inlineStr">
        <is>
          <t>ESTIMATED TOTALS AND PRIORITIES</t>
        </is>
      </c>
      <c r="B10" s="17" t="inlineStr"/>
      <c r="C10" s="17" t="inlineStr"/>
      <c r="D10" s="17" t="inlineStr"/>
      <c r="E10" s="17" t="inlineStr"/>
      <c r="F10" s="17" t="inlineStr"/>
      <c r="G10" s="17" t="inlineStr"/>
      <c r="H10" s="17" t="inlineStr"/>
    </row>
    <row r="11">
      <c r="B11" s="8" t="n">
        <v>0.09842413418771449</v>
      </c>
      <c r="C11" s="8" t="n">
        <v>0.168654289322659</v>
      </c>
      <c r="D11" s="8" t="n">
        <v>0.3085784539668767</v>
      </c>
      <c r="E11" s="8" t="n">
        <v>0.3394744980181998</v>
      </c>
      <c r="F11" s="8" t="n">
        <v>0.08486862450454996</v>
      </c>
    </row>
    <row r="12">
      <c r="B12" s="21" t="n">
        <v>0.09842413418771449</v>
      </c>
      <c r="C12" s="21" t="n">
        <v>0.168654289322659</v>
      </c>
      <c r="D12" s="21" t="n">
        <v>0.3085784539668767</v>
      </c>
      <c r="E12" s="21" t="n">
        <v>0.3394744980181998</v>
      </c>
      <c r="F12" s="21" t="n">
        <v>0.08486862450454996</v>
      </c>
      <c r="G12" s="18" t="inlineStr">
        <is>
          <t>TOTALS</t>
        </is>
      </c>
      <c r="H12" s="18" t="inlineStr">
        <is>
          <t>PRIORITIES</t>
        </is>
      </c>
    </row>
    <row r="13">
      <c r="A13" s="15" t="inlineStr">
        <is>
          <t>1Acura TL</t>
        </is>
      </c>
      <c r="B13" s="21" t="inlineStr">
        <is>
          <t>1Prestige</t>
        </is>
      </c>
      <c r="C13" s="21" t="inlineStr">
        <is>
          <t>3MPG</t>
        </is>
      </c>
      <c r="D13" s="21" t="inlineStr">
        <is>
          <t>4Comfort</t>
        </is>
      </c>
      <c r="E13" s="21" t="inlineStr">
        <is>
          <t>2.1InitialCost</t>
        </is>
      </c>
      <c r="F13" s="21" t="inlineStr">
        <is>
          <t>2.2Maintenance</t>
        </is>
      </c>
      <c r="G13" s="19">
        <f>sumproduct(B13:F13,B11:F11)</f>
        <v/>
      </c>
      <c r="H13" s="20">
        <f>G13/sum(G13:G18)</f>
        <v/>
      </c>
    </row>
    <row r="14">
      <c r="A14" s="15" t="inlineStr">
        <is>
          <t>1Acura TL</t>
        </is>
      </c>
      <c r="B14" s="8">
        <f>INDEX(rating_scales!J3:J7, MATCH(B2,rating_scales!A3:A7, 0))</f>
        <v/>
      </c>
      <c r="C14" s="8">
        <f>INDEX(rating_scales!H13:H15, MATCH(C2,rating_scales!A13:A15, 0))</f>
        <v/>
      </c>
      <c r="D14" s="8">
        <f>INDEX(rating_scales!J21:J25, MATCH(D2,rating_scales!A21:A25, 0))</f>
        <v/>
      </c>
      <c r="E14" s="8">
        <f>INDEX(rating_scales!I31:I34, MATCH(E2,rating_scales!A31:A34, 0))</f>
        <v/>
      </c>
      <c r="F14" s="8">
        <f>INDEX(rating_scales!H40:H42, MATCH(F2,rating_scales!A40:A42, 0))</f>
        <v/>
      </c>
      <c r="G14" s="19">
        <f>sumproduct(B14:F14,B12:F12)</f>
        <v/>
      </c>
      <c r="H14" s="20">
        <f>G14/sum(G14:G19)</f>
        <v/>
      </c>
    </row>
    <row r="15">
      <c r="A15" s="15" t="inlineStr">
        <is>
          <t>2Toyota Camry</t>
        </is>
      </c>
      <c r="B15" s="8">
        <f>INDEX(rating_scales!J3:J7, MATCH(B3,rating_scales!A3:A7, 0))</f>
        <v/>
      </c>
      <c r="C15" s="8">
        <f>INDEX(rating_scales!H13:H15, MATCH(C3,rating_scales!A13:A15, 0))</f>
        <v/>
      </c>
      <c r="D15" s="8">
        <f>INDEX(rating_scales!J21:J25, MATCH(D3,rating_scales!A21:A25, 0))</f>
        <v/>
      </c>
      <c r="E15" s="8">
        <f>INDEX(rating_scales!I31:I34, MATCH(E3,rating_scales!A31:A34, 0))</f>
        <v/>
      </c>
      <c r="F15" s="8">
        <f>INDEX(rating_scales!H40:H42, MATCH(F3,rating_scales!A40:A42, 0))</f>
        <v/>
      </c>
      <c r="G15" s="19">
        <f>sumproduct(B15:F15,B12:F12)</f>
        <v/>
      </c>
      <c r="H15" s="20">
        <f>G15/sum(G14:G19)</f>
        <v/>
      </c>
    </row>
    <row r="16">
      <c r="A16" s="15" t="inlineStr">
        <is>
          <t>3Honda Civic</t>
        </is>
      </c>
      <c r="B16" s="8">
        <f>INDEX(rating_scales!J3:J7, MATCH(B4,rating_scales!A3:A7, 0))</f>
        <v/>
      </c>
      <c r="C16" s="8">
        <f>INDEX(rating_scales!H13:H15, MATCH(C4,rating_scales!A13:A15, 0))</f>
        <v/>
      </c>
      <c r="D16" s="8">
        <f>INDEX(rating_scales!J21:J25, MATCH(D4,rating_scales!A21:A25, 0))</f>
        <v/>
      </c>
      <c r="E16" s="8">
        <f>INDEX(rating_scales!I31:I34, MATCH(E4,rating_scales!A31:A34, 0))</f>
        <v/>
      </c>
      <c r="F16" s="8">
        <f>INDEX(rating_scales!H40:H42, MATCH(F4,rating_scales!A40:A42, 0))</f>
        <v/>
      </c>
      <c r="G16" s="19">
        <f>sumproduct(B16:F16,B12:F12)</f>
        <v/>
      </c>
      <c r="H16" s="20">
        <f>G16/sum(G14:G19)</f>
        <v/>
      </c>
    </row>
    <row r="17">
      <c r="A17" s="15" t="inlineStr">
        <is>
          <t>4Fiat</t>
        </is>
      </c>
      <c r="B17" s="8">
        <f>INDEX(rating_scales!J3:J7, MATCH(B5,rating_scales!A3:A7, 0))</f>
        <v/>
      </c>
      <c r="C17" s="8">
        <f>INDEX(rating_scales!H13:H15, MATCH(C5,rating_scales!A13:A15, 0))</f>
        <v/>
      </c>
      <c r="D17" s="8">
        <f>INDEX(rating_scales!J21:J25, MATCH(D5,rating_scales!A21:A25, 0))</f>
        <v/>
      </c>
      <c r="E17" s="8">
        <f>INDEX(rating_scales!I31:I34, MATCH(E5,rating_scales!A31:A34, 0))</f>
        <v/>
      </c>
      <c r="F17" s="8">
        <f>INDEX(rating_scales!H40:H42, MATCH(F5,rating_scales!A40:A42, 0))</f>
        <v/>
      </c>
      <c r="G17" s="19">
        <f>sumproduct(B17:F17,B12:F12)</f>
        <v/>
      </c>
      <c r="H17" s="20">
        <f>G17/sum(G14:G19)</f>
        <v/>
      </c>
    </row>
    <row r="18">
      <c r="A18" s="15" t="inlineStr">
        <is>
          <t>5MiniCooper</t>
        </is>
      </c>
      <c r="B18" s="8">
        <f>INDEX(rating_scales!J3:J7, MATCH(B6,rating_scales!A3:A7, 0))</f>
        <v/>
      </c>
      <c r="C18" s="8">
        <f>INDEX(rating_scales!H13:H15, MATCH(C6,rating_scales!A13:A15, 0))</f>
        <v/>
      </c>
      <c r="D18" s="8">
        <f>INDEX(rating_scales!J21:J25, MATCH(D6,rating_scales!A21:A25, 0))</f>
        <v/>
      </c>
      <c r="E18" s="8">
        <f>INDEX(rating_scales!I31:I34, MATCH(E6,rating_scales!A31:A34, 0))</f>
        <v/>
      </c>
      <c r="F18" s="8">
        <f>INDEX(rating_scales!H40:H42, MATCH(F6,rating_scales!A40:A42, 0))</f>
        <v/>
      </c>
      <c r="G18" s="19">
        <f>sumproduct(B18:F18,B12:F12)</f>
        <v/>
      </c>
      <c r="H18" s="20">
        <f>G18/sum(G14:G19)</f>
        <v/>
      </c>
    </row>
    <row r="19">
      <c r="A19" s="15" t="inlineStr">
        <is>
          <t>6Kia Rio</t>
        </is>
      </c>
      <c r="B19" s="8">
        <f>INDEX(rating_scales!J3:J7, MATCH(B7,rating_scales!A3:A7, 0))</f>
        <v/>
      </c>
      <c r="C19" s="8">
        <f>INDEX(rating_scales!H13:H15, MATCH(C7,rating_scales!A13:A15, 0))</f>
        <v/>
      </c>
      <c r="D19" s="8">
        <f>INDEX(rating_scales!J21:J25, MATCH(D7,rating_scales!A21:A25, 0))</f>
        <v/>
      </c>
      <c r="E19" s="8">
        <f>INDEX(rating_scales!I31:I34, MATCH(E7,rating_scales!A31:A34, 0))</f>
        <v/>
      </c>
      <c r="F19" s="8">
        <f>INDEX(rating_scales!H40:H42, MATCH(F7,rating_scales!A40:A42, 0))</f>
        <v/>
      </c>
      <c r="G19" s="19">
        <f>sumproduct(B19:F19,B12:F12)</f>
        <v/>
      </c>
      <c r="H19" s="20">
        <f>G19/sum(G14:G19)</f>
        <v/>
      </c>
    </row>
  </sheetData>
  <dataValidations count="180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B7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C5" showDropDown="0" showInputMessage="0" showErrorMessage="0" allowBlank="0" type="list">
      <formula1>=rating_scales!A13:A15</formula1>
    </dataValidation>
    <dataValidation sqref="C6" showDropDown="0" showInputMessage="0" showErrorMessage="0" allowBlank="0" type="list">
      <formula1>=rating_scales!A13:A15</formula1>
    </dataValidation>
    <dataValidation sqref="C7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D5" showDropDown="0" showInputMessage="0" showErrorMessage="0" allowBlank="0" type="list">
      <formula1>=rating_scales!A21:A25</formula1>
    </dataValidation>
    <dataValidation sqref="D6" showDropDown="0" showInputMessage="0" showErrorMessage="0" allowBlank="0" type="list">
      <formula1>=rating_scales!A21:A25</formula1>
    </dataValidation>
    <dataValidation sqref="D7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E7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=rating_scales!A40:A42</formula1>
    </dataValidation>
    <dataValidation sqref="F3" showDropDown="0" showInputMessage="0" showErrorMessage="0" allowBlank="0" type="list">
      <formula1>=rating_scales!A40:A42</formula1>
    </dataValidation>
    <dataValidation sqref="F4" showDropDown="0" showInputMessage="0" showErrorMessage="0" allowBlank="0" type="list">
      <formula1>=rating_scales!A40:A42</formula1>
    </dataValidation>
    <dataValidation sqref="F5" showDropDown="0" showInputMessage="0" showErrorMessage="0" allowBlank="0" type="list">
      <formula1>=rating_scales!A40:A42</formula1>
    </dataValidation>
    <dataValidation sqref="F6" showDropDown="0" showInputMessage="0" showErrorMessage="0" allowBlank="0" type="list">
      <formula1>=rating_scales!A40:A42</formula1>
    </dataValidation>
    <dataValidation sqref="F7" showDropDown="0" showInputMessage="0" showErrorMessage="0" allowBlank="0" type="list">
      <formula1>=rating_scales!A40:A42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2023-08-23T10:43:25Z</dcterms:created>
  <dcterms:modified xsi:type="dcterms:W3CDTF">2024-01-09T03:03:16Z</dcterms:modified>
</cp:coreProperties>
</file>