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211"/>
  <workbookPr defaultThemeVersion="124226"/>
  <mc:AlternateContent xmlns:mc="http://schemas.openxmlformats.org/markup-compatibility/2006">
    <mc:Choice Requires="x15">
      <x15ac:absPath xmlns:x15ac="http://schemas.microsoft.com/office/spreadsheetml/2010/11/ac" url="/Users/lirongwei/CDF Dropbox/COLLAB/PYTHON_AHP_TUTORIAL/AhpAnpTutorialCarModel/"/>
    </mc:Choice>
  </mc:AlternateContent>
  <xr:revisionPtr revIDLastSave="0" documentId="13_ncr:1_{3D64E49C-6595-F945-90B0-A861F4C8857C}" xr6:coauthVersionLast="47" xr6:coauthVersionMax="47" xr10:uidLastSave="{00000000-0000-0000-0000-000000000000}"/>
  <bookViews>
    <workbookView xWindow="35700" yWindow="500" windowWidth="20660" windowHeight="16720" xr2:uid="{00000000-000D-0000-FFFF-FFFF00000000}"/>
  </bookViews>
  <sheets>
    <sheet name="pairwise_comp"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45" i="1" l="1"/>
  <c r="E46" i="1"/>
  <c r="E47" i="1"/>
  <c r="D62" i="1"/>
  <c r="D64" i="1" s="1"/>
  <c r="D61" i="1"/>
  <c r="C61" i="1"/>
  <c r="E55" i="1"/>
  <c r="E54" i="1"/>
  <c r="E53" i="1"/>
  <c r="E6" i="1"/>
  <c r="E8" i="1" s="1"/>
  <c r="C63" i="1"/>
  <c r="C64" i="1" s="1"/>
  <c r="B63" i="1"/>
  <c r="B62" i="1"/>
  <c r="F62" i="1" s="1"/>
  <c r="F61" i="1"/>
  <c r="F56" i="1"/>
  <c r="D56" i="1"/>
  <c r="C56" i="1"/>
  <c r="F55" i="1"/>
  <c r="G55" i="1" s="1"/>
  <c r="C55" i="1"/>
  <c r="B55" i="1"/>
  <c r="F54" i="1"/>
  <c r="G54" i="1" s="1"/>
  <c r="B54" i="1"/>
  <c r="B56" i="1" s="1"/>
  <c r="G57" i="1" s="1"/>
  <c r="F53" i="1"/>
  <c r="G53" i="1" s="1"/>
  <c r="D48" i="1"/>
  <c r="C48" i="1"/>
  <c r="C47" i="1"/>
  <c r="B47" i="1"/>
  <c r="F47" i="1" s="1"/>
  <c r="B46" i="1"/>
  <c r="F46" i="1" s="1"/>
  <c r="F45" i="1"/>
  <c r="D40" i="1"/>
  <c r="C39" i="1"/>
  <c r="C40" i="1" s="1"/>
  <c r="B39" i="1"/>
  <c r="F39" i="1" s="1"/>
  <c r="B38" i="1"/>
  <c r="F38" i="1" s="1"/>
  <c r="F37" i="1"/>
  <c r="D32" i="1"/>
  <c r="C31" i="1"/>
  <c r="C32" i="1" s="1"/>
  <c r="B31" i="1"/>
  <c r="F31" i="1" s="1"/>
  <c r="B30" i="1"/>
  <c r="F30" i="1" s="1"/>
  <c r="F29" i="1"/>
  <c r="D24" i="1"/>
  <c r="C23" i="1"/>
  <c r="C24" i="1" s="1"/>
  <c r="B23" i="1"/>
  <c r="B22" i="1"/>
  <c r="F21" i="1"/>
  <c r="D16" i="1"/>
  <c r="C15" i="1"/>
  <c r="C16" i="1" s="1"/>
  <c r="B15" i="1"/>
  <c r="F15" i="1" s="1"/>
  <c r="B14" i="1"/>
  <c r="F14" i="1" s="1"/>
  <c r="F13" i="1"/>
  <c r="D7" i="1"/>
  <c r="D8" i="1" s="1"/>
  <c r="C7" i="1"/>
  <c r="B7" i="1"/>
  <c r="C6" i="1"/>
  <c r="B6" i="1"/>
  <c r="B5" i="1"/>
  <c r="G5" i="1" s="1"/>
  <c r="G4" i="1"/>
  <c r="F63" i="1" l="1"/>
  <c r="B48" i="1"/>
  <c r="B40" i="1"/>
  <c r="F32" i="1"/>
  <c r="B32" i="1"/>
  <c r="F23" i="1"/>
  <c r="B24" i="1"/>
  <c r="F22" i="1"/>
  <c r="B16" i="1"/>
  <c r="G7" i="1"/>
  <c r="C8" i="1"/>
  <c r="G6" i="1"/>
  <c r="B8" i="1"/>
  <c r="G8" i="1"/>
  <c r="H5" i="1" s="1"/>
  <c r="F48" i="1"/>
  <c r="G45" i="1" s="1"/>
  <c r="G49" i="1" s="1"/>
  <c r="F64" i="1"/>
  <c r="G61" i="1" s="1"/>
  <c r="G30" i="1"/>
  <c r="F16" i="1"/>
  <c r="G13" i="1" s="1"/>
  <c r="G31" i="1"/>
  <c r="G29" i="1"/>
  <c r="G33" i="1" s="1"/>
  <c r="B64" i="1"/>
  <c r="F40" i="1"/>
  <c r="G37" i="1" s="1"/>
  <c r="G62" i="1" l="1"/>
  <c r="G47" i="1"/>
  <c r="G39" i="1"/>
  <c r="G38" i="1"/>
  <c r="G41" i="1" s="1"/>
  <c r="F24" i="1"/>
  <c r="G21" i="1" s="1"/>
  <c r="G23" i="1"/>
  <c r="G14" i="1"/>
  <c r="G17" i="1" s="1"/>
  <c r="H4" i="1"/>
  <c r="H7" i="1"/>
  <c r="H6" i="1"/>
  <c r="G46" i="1"/>
  <c r="G63" i="1"/>
  <c r="G65" i="1"/>
  <c r="G15" i="1"/>
  <c r="G22" i="1" l="1"/>
  <c r="G25" i="1"/>
  <c r="H9" i="1"/>
</calcChain>
</file>

<file path=xl/sharedStrings.xml><?xml version="1.0" encoding="utf-8"?>
<sst xmlns="http://schemas.openxmlformats.org/spreadsheetml/2006/main" count="114" uniqueCount="20">
  <si>
    <t>GoalNode</t>
  </si>
  <si>
    <t>Enter pairwise comparisons in the white cells of the table or numerical data in the green cells. For the Direct Values column, if the smallest value is best, invert the value before entering it (e.g., $10 as =1/10) .</t>
  </si>
  <si>
    <t>2Criteria</t>
  </si>
  <si>
    <t>1Cost</t>
  </si>
  <si>
    <t>Direct values</t>
  </si>
  <si>
    <t>2Reliability</t>
  </si>
  <si>
    <t>3Performance</t>
  </si>
  <si>
    <t>4Comfort and Style</t>
  </si>
  <si>
    <t>Line Sum</t>
  </si>
  <si>
    <t>Estimated Priority</t>
  </si>
  <si>
    <t>Sum of Col</t>
  </si>
  <si>
    <t>Est. Incons.</t>
  </si>
  <si>
    <t>CostSubCriteria</t>
  </si>
  <si>
    <t>1.1Initial Cost</t>
  </si>
  <si>
    <t>1.2Monthly Payment</t>
  </si>
  <si>
    <t>1.3Resale Value</t>
  </si>
  <si>
    <t>3Alternatives</t>
  </si>
  <si>
    <t>1Toyota Highlander</t>
  </si>
  <si>
    <t>2Honda Odyssey</t>
  </si>
  <si>
    <t>3Subaru Outback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</si>
</sst>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6"/>
      <color rgb="FFFF0000"/>
      <name val="Calibri"/>
      <family val="2"/>
      <scheme val="minor"/>
    </font>
    <font>
      <b/>
      <sz val="11"/>
      <color rgb="FFFF0000"/>
      <name val="Calibri"/>
      <family val="2"/>
      <scheme val="minor"/>
    </font>
    <font>
      <b/>
      <sz val="11"/>
      <color rgb="FF0000FF"/>
      <name val="Calibri"/>
      <family val="2"/>
      <scheme val="minor"/>
    </font>
    <font>
      <b/>
      <sz val="11"/>
      <color rgb="FFFF6600"/>
      <name val="Calibri"/>
      <family val="2"/>
      <scheme val="minor"/>
    </font>
  </fonts>
  <fills count="9">
    <fill>
      <patternFill patternType="none"/>
    </fill>
    <fill>
      <patternFill patternType="gray125"/>
    </fill>
    <fill>
      <patternFill patternType="solid">
        <fgColor rgb="FFC3D5FF"/>
        <bgColor indexed="64"/>
      </patternFill>
    </fill>
    <fill>
      <patternFill patternType="solid">
        <fgColor rgb="FFD5FFC3"/>
        <bgColor indexed="64"/>
      </patternFill>
    </fill>
    <fill>
      <patternFill patternType="solid">
        <fgColor rgb="FFACCBE8"/>
        <bgColor indexed="64"/>
      </patternFill>
    </fill>
    <fill>
      <patternFill patternType="solid">
        <fgColor rgb="FFFFFF6B"/>
        <bgColor indexed="64"/>
      </patternFill>
    </fill>
    <fill>
      <patternFill patternType="solid">
        <fgColor rgb="FFCEEBD6"/>
        <bgColor indexed="64"/>
      </patternFill>
    </fill>
    <fill>
      <patternFill patternType="solid">
        <fgColor rgb="FF808080"/>
        <bgColor indexed="64"/>
      </patternFill>
    </fill>
    <fill>
      <patternFill patternType="solid">
        <fgColor rgb="FFF9D5B6"/>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3">
    <xf numFmtId="0" fontId="0" fillId="0" borderId="0" xfId="0"/>
    <xf numFmtId="0" fontId="1" fillId="2" borderId="0" xfId="0" applyFont="1" applyFill="1"/>
    <xf numFmtId="0" fontId="2" fillId="0" borderId="0" xfId="0" applyFont="1"/>
    <xf numFmtId="0" fontId="2" fillId="3" borderId="0" xfId="0" applyFont="1" applyFill="1"/>
    <xf numFmtId="0" fontId="3" fillId="0" borderId="1" xfId="0" applyFont="1" applyBorder="1"/>
    <xf numFmtId="0" fontId="3" fillId="4" borderId="1" xfId="0" applyFont="1" applyFill="1" applyBorder="1"/>
    <xf numFmtId="0" fontId="0" fillId="5" borderId="1" xfId="0" applyFill="1" applyBorder="1"/>
    <xf numFmtId="0" fontId="0" fillId="0" borderId="1" xfId="0" applyBorder="1"/>
    <xf numFmtId="0" fontId="0" fillId="6" borderId="1" xfId="0" applyFill="1" applyBorder="1"/>
    <xf numFmtId="2" fontId="0" fillId="4" borderId="1" xfId="0" applyNumberFormat="1" applyFill="1" applyBorder="1"/>
    <xf numFmtId="0" fontId="0" fillId="7" borderId="1" xfId="0" applyFill="1" applyBorder="1"/>
    <xf numFmtId="0" fontId="4" fillId="8" borderId="1" xfId="0" applyFont="1" applyFill="1" applyBorder="1"/>
    <xf numFmtId="2" fontId="0" fillId="8" borderId="1" xfId="0" applyNumberFormat="1" applyFill="1" applyBorder="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65"/>
  <sheetViews>
    <sheetView tabSelected="1" topLeftCell="A25" workbookViewId="0">
      <selection activeCell="D30" sqref="D30"/>
    </sheetView>
  </sheetViews>
  <sheetFormatPr baseColWidth="10" defaultColWidth="8.83203125" defaultRowHeight="15" x14ac:dyDescent="0.2"/>
  <cols>
    <col min="1" max="21" width="15.6640625" customWidth="1"/>
  </cols>
  <sheetData>
    <row r="1" spans="1:8" ht="21" x14ac:dyDescent="0.25">
      <c r="A1" s="1" t="s">
        <v>0</v>
      </c>
    </row>
    <row r="2" spans="1:8" x14ac:dyDescent="0.2">
      <c r="A2" s="2" t="s">
        <v>1</v>
      </c>
    </row>
    <row r="3" spans="1:8" x14ac:dyDescent="0.2">
      <c r="A3" s="3" t="s">
        <v>2</v>
      </c>
      <c r="B3" s="4" t="s">
        <v>3</v>
      </c>
      <c r="C3" s="4" t="s">
        <v>5</v>
      </c>
      <c r="D3" s="4" t="s">
        <v>6</v>
      </c>
      <c r="E3" s="4" t="s">
        <v>7</v>
      </c>
      <c r="F3" s="4" t="s">
        <v>4</v>
      </c>
      <c r="G3" s="5" t="s">
        <v>8</v>
      </c>
      <c r="H3" s="5" t="s">
        <v>9</v>
      </c>
    </row>
    <row r="4" spans="1:8" x14ac:dyDescent="0.2">
      <c r="A4" s="4" t="s">
        <v>3</v>
      </c>
      <c r="B4" s="6">
        <v>1</v>
      </c>
      <c r="C4" s="7">
        <v>3</v>
      </c>
      <c r="D4" s="7">
        <v>5</v>
      </c>
      <c r="E4" s="7">
        <v>3</v>
      </c>
      <c r="F4" s="8"/>
      <c r="G4" s="9">
        <f>+B4+C4+D4+E4</f>
        <v>12</v>
      </c>
      <c r="H4" s="9">
        <f>G4/G8</f>
        <v>0.46391752577319589</v>
      </c>
    </row>
    <row r="5" spans="1:8" x14ac:dyDescent="0.2">
      <c r="A5" s="4" t="s">
        <v>5</v>
      </c>
      <c r="B5" s="10">
        <f>1/C4</f>
        <v>0.33333333333333331</v>
      </c>
      <c r="C5" s="6">
        <v>1</v>
      </c>
      <c r="D5" s="7">
        <v>3</v>
      </c>
      <c r="E5" s="7">
        <v>3</v>
      </c>
      <c r="F5" s="8"/>
      <c r="G5" s="9">
        <f>+B5+C5+D5+E5</f>
        <v>7.333333333333333</v>
      </c>
      <c r="H5" s="9">
        <f>G5/G8</f>
        <v>0.28350515463917525</v>
      </c>
    </row>
    <row r="6" spans="1:8" x14ac:dyDescent="0.2">
      <c r="A6" s="4" t="s">
        <v>6</v>
      </c>
      <c r="B6" s="10">
        <f>1/D4</f>
        <v>0.2</v>
      </c>
      <c r="C6" s="10">
        <f>1/D5</f>
        <v>0.33333333333333331</v>
      </c>
      <c r="D6" s="6">
        <v>1</v>
      </c>
      <c r="E6" s="7">
        <f>1/3</f>
        <v>0.33333333333333331</v>
      </c>
      <c r="F6" s="8"/>
      <c r="G6" s="9">
        <f>+B6+C6+D6+E6</f>
        <v>1.8666666666666665</v>
      </c>
      <c r="H6" s="9">
        <f>G6/G8</f>
        <v>7.2164948453608241E-2</v>
      </c>
    </row>
    <row r="7" spans="1:8" x14ac:dyDescent="0.2">
      <c r="A7" s="4" t="s">
        <v>7</v>
      </c>
      <c r="B7" s="10">
        <f>1/E4</f>
        <v>0.33333333333333331</v>
      </c>
      <c r="C7" s="10">
        <f>1/E5</f>
        <v>0.33333333333333331</v>
      </c>
      <c r="D7" s="10">
        <f>1/E6</f>
        <v>3</v>
      </c>
      <c r="E7" s="6">
        <v>1</v>
      </c>
      <c r="F7" s="8"/>
      <c r="G7" s="9">
        <f>+B7+C7+D7+E7</f>
        <v>4.6666666666666661</v>
      </c>
      <c r="H7" s="9">
        <f>G7/G8</f>
        <v>0.18041237113402059</v>
      </c>
    </row>
    <row r="8" spans="1:8" x14ac:dyDescent="0.2">
      <c r="A8" s="11" t="s">
        <v>10</v>
      </c>
      <c r="B8" s="12">
        <f>SUM(B4:B7)</f>
        <v>1.8666666666666665</v>
      </c>
      <c r="C8" s="12">
        <f>SUM(C4:C7)</f>
        <v>4.6666666666666661</v>
      </c>
      <c r="D8" s="12">
        <f>SUM(D4:D7)</f>
        <v>12</v>
      </c>
      <c r="E8" s="12">
        <f>SUM(E4:E7)</f>
        <v>7.333333333333333</v>
      </c>
      <c r="G8" s="9">
        <f>SUM(G4:G7)</f>
        <v>25.866666666666667</v>
      </c>
    </row>
    <row r="9" spans="1:8" x14ac:dyDescent="0.2">
      <c r="G9" s="11" t="s">
        <v>11</v>
      </c>
      <c r="H9" s="12">
        <f>((MMULT(B8:E8,H4:H7)-4)/(4-1))/0.89</f>
        <v>0.14157560780982517</v>
      </c>
    </row>
    <row r="10" spans="1:8" ht="21" x14ac:dyDescent="0.25">
      <c r="A10" s="1" t="s">
        <v>3</v>
      </c>
    </row>
    <row r="11" spans="1:8" x14ac:dyDescent="0.2">
      <c r="A11" s="2" t="s">
        <v>1</v>
      </c>
    </row>
    <row r="12" spans="1:8" x14ac:dyDescent="0.2">
      <c r="A12" s="3" t="s">
        <v>12</v>
      </c>
      <c r="B12" s="4" t="s">
        <v>13</v>
      </c>
      <c r="C12" s="4" t="s">
        <v>14</v>
      </c>
      <c r="D12" s="4" t="s">
        <v>15</v>
      </c>
      <c r="E12" s="4" t="s">
        <v>4</v>
      </c>
      <c r="F12" s="5" t="s">
        <v>8</v>
      </c>
      <c r="G12" s="5" t="s">
        <v>9</v>
      </c>
    </row>
    <row r="13" spans="1:8" x14ac:dyDescent="0.2">
      <c r="A13" s="4" t="s">
        <v>13</v>
      </c>
      <c r="B13" s="6">
        <v>1</v>
      </c>
      <c r="C13" s="7">
        <v>3</v>
      </c>
      <c r="D13" s="7">
        <v>7</v>
      </c>
      <c r="E13" s="8"/>
      <c r="F13" s="9">
        <f>+B13+C13+D13</f>
        <v>11</v>
      </c>
      <c r="G13" s="9">
        <f>F13/F16</f>
        <v>0.58898521162672113</v>
      </c>
    </row>
    <row r="14" spans="1:8" x14ac:dyDescent="0.2">
      <c r="A14" s="4" t="s">
        <v>14</v>
      </c>
      <c r="B14" s="10">
        <f>1/C13</f>
        <v>0.33333333333333331</v>
      </c>
      <c r="C14" s="6">
        <v>1</v>
      </c>
      <c r="D14" s="7">
        <v>5</v>
      </c>
      <c r="E14" s="8"/>
      <c r="F14" s="9">
        <f>+B14+C14+D14</f>
        <v>6.333333333333333</v>
      </c>
      <c r="G14" s="9">
        <f>F14/F16</f>
        <v>0.33911269760326368</v>
      </c>
    </row>
    <row r="15" spans="1:8" x14ac:dyDescent="0.2">
      <c r="A15" s="4" t="s">
        <v>15</v>
      </c>
      <c r="B15" s="10">
        <f>1/D13</f>
        <v>0.14285714285714285</v>
      </c>
      <c r="C15" s="10">
        <f>1/D14</f>
        <v>0.2</v>
      </c>
      <c r="D15" s="6">
        <v>1</v>
      </c>
      <c r="E15" s="8"/>
      <c r="F15" s="9">
        <f>+B15+C15+D15</f>
        <v>1.342857142857143</v>
      </c>
      <c r="G15" s="9">
        <f>F15/F16</f>
        <v>7.1902090770015317E-2</v>
      </c>
    </row>
    <row r="16" spans="1:8" x14ac:dyDescent="0.2">
      <c r="A16" s="11" t="s">
        <v>10</v>
      </c>
      <c r="B16" s="12">
        <f>SUM(B13:B15)</f>
        <v>1.4761904761904761</v>
      </c>
      <c r="C16" s="12">
        <f>SUM(C13:C15)</f>
        <v>4.2</v>
      </c>
      <c r="D16" s="12">
        <f>SUM(D13:D15)</f>
        <v>13</v>
      </c>
      <c r="F16" s="9">
        <f>SUM(F13:F15)</f>
        <v>18.676190476190474</v>
      </c>
    </row>
    <row r="17" spans="1:7" x14ac:dyDescent="0.2">
      <c r="F17" s="11" t="s">
        <v>11</v>
      </c>
      <c r="G17" s="12">
        <f>((MMULT(B16:D16,G13:G15)-3)/(3-1))/0.52</f>
        <v>0.21966814419644687</v>
      </c>
    </row>
    <row r="18" spans="1:7" ht="21" x14ac:dyDescent="0.25">
      <c r="A18" s="1" t="s">
        <v>5</v>
      </c>
    </row>
    <row r="19" spans="1:7" x14ac:dyDescent="0.2">
      <c r="A19" s="2" t="s">
        <v>1</v>
      </c>
    </row>
    <row r="20" spans="1:7" x14ac:dyDescent="0.2">
      <c r="A20" s="3" t="s">
        <v>16</v>
      </c>
      <c r="B20" s="4" t="s">
        <v>17</v>
      </c>
      <c r="C20" s="4" t="s">
        <v>18</v>
      </c>
      <c r="D20" s="4" t="s">
        <v>19</v>
      </c>
      <c r="E20" s="4" t="s">
        <v>4</v>
      </c>
      <c r="F20" s="5" t="s">
        <v>8</v>
      </c>
      <c r="G20" s="5" t="s">
        <v>9</v>
      </c>
    </row>
    <row r="21" spans="1:7" x14ac:dyDescent="0.2">
      <c r="A21" s="4" t="s">
        <v>17</v>
      </c>
      <c r="B21" s="6">
        <v>1</v>
      </c>
      <c r="C21" s="7">
        <v>3</v>
      </c>
      <c r="D21" s="7">
        <v>5</v>
      </c>
      <c r="E21" s="8"/>
      <c r="F21" s="9">
        <f>+B21+C21+D21</f>
        <v>9</v>
      </c>
      <c r="G21" s="9">
        <f>F21/F24</f>
        <v>0.60538116591928259</v>
      </c>
    </row>
    <row r="22" spans="1:7" x14ac:dyDescent="0.2">
      <c r="A22" s="4" t="s">
        <v>18</v>
      </c>
      <c r="B22" s="10">
        <f>1/C21</f>
        <v>0.33333333333333331</v>
      </c>
      <c r="C22" s="6">
        <v>1</v>
      </c>
      <c r="D22" s="7">
        <v>3</v>
      </c>
      <c r="E22" s="8"/>
      <c r="F22" s="9">
        <f>+B22+C22+D22</f>
        <v>4.333333333333333</v>
      </c>
      <c r="G22" s="9">
        <f>F22/F24</f>
        <v>0.2914798206278027</v>
      </c>
    </row>
    <row r="23" spans="1:7" x14ac:dyDescent="0.2">
      <c r="A23" s="4" t="s">
        <v>19</v>
      </c>
      <c r="B23" s="10">
        <f>1/D21</f>
        <v>0.2</v>
      </c>
      <c r="C23" s="10">
        <f>1/D22</f>
        <v>0.33333333333333331</v>
      </c>
      <c r="D23" s="6">
        <v>1</v>
      </c>
      <c r="E23" s="8"/>
      <c r="F23" s="9">
        <f>+B23+C23+D23</f>
        <v>1.5333333333333332</v>
      </c>
      <c r="G23" s="9">
        <f>F23/F24</f>
        <v>0.1031390134529148</v>
      </c>
    </row>
    <row r="24" spans="1:7" x14ac:dyDescent="0.2">
      <c r="A24" s="11" t="s">
        <v>10</v>
      </c>
      <c r="B24" s="12">
        <f>SUM(B21:B23)</f>
        <v>1.5333333333333332</v>
      </c>
      <c r="C24" s="12">
        <f>SUM(C21:C23)</f>
        <v>4.333333333333333</v>
      </c>
      <c r="D24" s="12">
        <f>SUM(D21:D23)</f>
        <v>9</v>
      </c>
      <c r="F24" s="9">
        <f>SUM(F21:F23)</f>
        <v>14.866666666666665</v>
      </c>
    </row>
    <row r="25" spans="1:7" x14ac:dyDescent="0.2">
      <c r="F25" s="11" t="s">
        <v>11</v>
      </c>
      <c r="G25" s="12">
        <f>((MMULT(B24:D24,G21:G23)-3)/(3-1))/0.52</f>
        <v>0.11498217776244686</v>
      </c>
    </row>
    <row r="26" spans="1:7" ht="21" x14ac:dyDescent="0.25">
      <c r="A26" s="1" t="s">
        <v>6</v>
      </c>
    </row>
    <row r="27" spans="1:7" x14ac:dyDescent="0.2">
      <c r="A27" s="2" t="s">
        <v>1</v>
      </c>
    </row>
    <row r="28" spans="1:7" x14ac:dyDescent="0.2">
      <c r="A28" s="3" t="s">
        <v>16</v>
      </c>
      <c r="B28" s="4" t="s">
        <v>17</v>
      </c>
      <c r="C28" s="4" t="s">
        <v>18</v>
      </c>
      <c r="D28" s="4" t="s">
        <v>19</v>
      </c>
      <c r="E28" s="4" t="s">
        <v>4</v>
      </c>
      <c r="F28" s="5" t="s">
        <v>8</v>
      </c>
      <c r="G28" s="5" t="s">
        <v>9</v>
      </c>
    </row>
    <row r="29" spans="1:7" x14ac:dyDescent="0.2">
      <c r="A29" s="4" t="s">
        <v>17</v>
      </c>
      <c r="B29" s="6">
        <v>1</v>
      </c>
      <c r="C29" s="7">
        <v>5</v>
      </c>
      <c r="D29" s="7">
        <v>3</v>
      </c>
      <c r="E29" s="8"/>
      <c r="F29" s="9">
        <f>+B29+C29+D29</f>
        <v>9</v>
      </c>
      <c r="G29" s="9">
        <f>F29/F32</f>
        <v>0.59340659340659341</v>
      </c>
    </row>
    <row r="30" spans="1:7" x14ac:dyDescent="0.2">
      <c r="A30" s="4" t="s">
        <v>18</v>
      </c>
      <c r="B30" s="10">
        <f>1/C29</f>
        <v>0.2</v>
      </c>
      <c r="C30" s="6">
        <v>1</v>
      </c>
      <c r="D30" s="7">
        <v>0.3</v>
      </c>
      <c r="E30" s="8"/>
      <c r="F30" s="9">
        <f>+B30+C30+D30</f>
        <v>1.5</v>
      </c>
      <c r="G30" s="9">
        <f>F30/F32</f>
        <v>9.8901098901098897E-2</v>
      </c>
    </row>
    <row r="31" spans="1:7" x14ac:dyDescent="0.2">
      <c r="A31" s="4" t="s">
        <v>19</v>
      </c>
      <c r="B31" s="10">
        <f>1/D29</f>
        <v>0.33333333333333331</v>
      </c>
      <c r="C31" s="10">
        <f>1/D30</f>
        <v>3.3333333333333335</v>
      </c>
      <c r="D31" s="6">
        <v>1</v>
      </c>
      <c r="E31" s="8"/>
      <c r="F31" s="9">
        <f>+B31+C31+D31</f>
        <v>4.666666666666667</v>
      </c>
      <c r="G31" s="9">
        <f>F31/F32</f>
        <v>0.30769230769230771</v>
      </c>
    </row>
    <row r="32" spans="1:7" x14ac:dyDescent="0.2">
      <c r="A32" s="11" t="s">
        <v>10</v>
      </c>
      <c r="B32" s="12">
        <f>SUM(B29:B31)</f>
        <v>1.5333333333333332</v>
      </c>
      <c r="C32" s="12">
        <f>SUM(C29:C31)</f>
        <v>9.3333333333333339</v>
      </c>
      <c r="D32" s="12">
        <f>SUM(D29:D31)</f>
        <v>4.3</v>
      </c>
      <c r="F32" s="9">
        <f>SUM(F29:F31)</f>
        <v>15.166666666666668</v>
      </c>
    </row>
    <row r="33" spans="1:7" x14ac:dyDescent="0.2">
      <c r="F33" s="11" t="s">
        <v>11</v>
      </c>
      <c r="G33" s="12">
        <f>((MMULT(B32:D32,G29:G31)-3)/(3-1))/0.52</f>
        <v>0.15004226542688112</v>
      </c>
    </row>
    <row r="34" spans="1:7" ht="21" x14ac:dyDescent="0.25">
      <c r="A34" s="1" t="s">
        <v>7</v>
      </c>
    </row>
    <row r="35" spans="1:7" x14ac:dyDescent="0.2">
      <c r="A35" s="2" t="s">
        <v>1</v>
      </c>
    </row>
    <row r="36" spans="1:7" x14ac:dyDescent="0.2">
      <c r="A36" s="3" t="s">
        <v>16</v>
      </c>
      <c r="B36" s="4" t="s">
        <v>17</v>
      </c>
      <c r="C36" s="4" t="s">
        <v>18</v>
      </c>
      <c r="D36" s="4" t="s">
        <v>19</v>
      </c>
      <c r="E36" s="4" t="s">
        <v>4</v>
      </c>
      <c r="F36" s="5" t="s">
        <v>8</v>
      </c>
      <c r="G36" s="5" t="s">
        <v>9</v>
      </c>
    </row>
    <row r="37" spans="1:7" x14ac:dyDescent="0.2">
      <c r="A37" s="4" t="s">
        <v>17</v>
      </c>
      <c r="B37" s="6">
        <v>1</v>
      </c>
      <c r="C37" s="7">
        <v>1.5</v>
      </c>
      <c r="D37" s="7">
        <v>4</v>
      </c>
      <c r="E37" s="8"/>
      <c r="F37" s="9">
        <f>+B37+C37+D37</f>
        <v>6.5</v>
      </c>
      <c r="G37" s="9">
        <f>F37/F40</f>
        <v>0.50980392156862742</v>
      </c>
    </row>
    <row r="38" spans="1:7" x14ac:dyDescent="0.2">
      <c r="A38" s="4" t="s">
        <v>18</v>
      </c>
      <c r="B38" s="10">
        <f>1/C37</f>
        <v>0.66666666666666663</v>
      </c>
      <c r="C38" s="6">
        <v>1</v>
      </c>
      <c r="D38" s="7">
        <v>3</v>
      </c>
      <c r="E38" s="8"/>
      <c r="F38" s="9">
        <f>+B38+C38+D38</f>
        <v>4.6666666666666661</v>
      </c>
      <c r="G38" s="9">
        <f>F38/F40</f>
        <v>0.36601307189542481</v>
      </c>
    </row>
    <row r="39" spans="1:7" x14ac:dyDescent="0.2">
      <c r="A39" s="4" t="s">
        <v>19</v>
      </c>
      <c r="B39" s="10">
        <f>1/D37</f>
        <v>0.25</v>
      </c>
      <c r="C39" s="10">
        <f>1/D38</f>
        <v>0.33333333333333331</v>
      </c>
      <c r="D39" s="6">
        <v>1</v>
      </c>
      <c r="E39" s="8"/>
      <c r="F39" s="9">
        <f>+B39+C39+D39</f>
        <v>1.5833333333333333</v>
      </c>
      <c r="G39" s="9">
        <f>F39/F40</f>
        <v>0.1241830065359477</v>
      </c>
    </row>
    <row r="40" spans="1:7" x14ac:dyDescent="0.2">
      <c r="A40" s="11" t="s">
        <v>10</v>
      </c>
      <c r="B40" s="12">
        <f>SUM(B37:B39)</f>
        <v>1.9166666666666665</v>
      </c>
      <c r="C40" s="12">
        <f>SUM(C37:C39)</f>
        <v>2.8333333333333335</v>
      </c>
      <c r="D40" s="12">
        <f>SUM(D37:D39)</f>
        <v>8</v>
      </c>
      <c r="F40" s="9">
        <f>SUM(F37:F39)</f>
        <v>12.75</v>
      </c>
    </row>
    <row r="41" spans="1:7" x14ac:dyDescent="0.2">
      <c r="F41" s="11" t="s">
        <v>11</v>
      </c>
      <c r="G41" s="12">
        <f>((MMULT(B40:D40,G37:G39)-3)/(3-1))/0.52</f>
        <v>7.3319926261101046E-3</v>
      </c>
    </row>
    <row r="42" spans="1:7" ht="21" x14ac:dyDescent="0.25">
      <c r="A42" s="1" t="s">
        <v>13</v>
      </c>
    </row>
    <row r="43" spans="1:7" x14ac:dyDescent="0.2">
      <c r="A43" s="2" t="s">
        <v>1</v>
      </c>
    </row>
    <row r="44" spans="1:7" x14ac:dyDescent="0.2">
      <c r="A44" s="3" t="s">
        <v>16</v>
      </c>
      <c r="B44" s="4" t="s">
        <v>17</v>
      </c>
      <c r="C44" s="4" t="s">
        <v>18</v>
      </c>
      <c r="D44" s="4" t="s">
        <v>19</v>
      </c>
      <c r="E44" s="4" t="s">
        <v>4</v>
      </c>
      <c r="F44" s="5" t="s">
        <v>8</v>
      </c>
      <c r="G44" s="5" t="s">
        <v>9</v>
      </c>
    </row>
    <row r="45" spans="1:7" x14ac:dyDescent="0.2">
      <c r="A45" s="4" t="s">
        <v>17</v>
      </c>
      <c r="B45" s="6">
        <v>1</v>
      </c>
      <c r="C45" s="7"/>
      <c r="D45" s="7"/>
      <c r="E45" s="8">
        <f>1/39270</f>
        <v>2.5464731347084288E-5</v>
      </c>
      <c r="F45" s="9">
        <f>+B45+C45+D45</f>
        <v>1</v>
      </c>
      <c r="G45" s="9" t="e">
        <f>F45/F48</f>
        <v>#DIV/0!</v>
      </c>
    </row>
    <row r="46" spans="1:7" x14ac:dyDescent="0.2">
      <c r="A46" s="4" t="s">
        <v>18</v>
      </c>
      <c r="B46" s="10" t="e">
        <f>1/C45</f>
        <v>#DIV/0!</v>
      </c>
      <c r="C46" s="6">
        <v>1</v>
      </c>
      <c r="D46" s="7"/>
      <c r="E46" s="8">
        <f>1/38140</f>
        <v>2.6219192448872574E-5</v>
      </c>
      <c r="F46" s="9" t="e">
        <f>+B46+C46+D46</f>
        <v>#DIV/0!</v>
      </c>
      <c r="G46" s="9" t="e">
        <f>F46/F48</f>
        <v>#DIV/0!</v>
      </c>
    </row>
    <row r="47" spans="1:7" x14ac:dyDescent="0.2">
      <c r="A47" s="4" t="s">
        <v>19</v>
      </c>
      <c r="B47" s="10" t="e">
        <f>1/D45</f>
        <v>#DIV/0!</v>
      </c>
      <c r="C47" s="10" t="e">
        <f>1/D46</f>
        <v>#DIV/0!</v>
      </c>
      <c r="D47" s="6">
        <v>1</v>
      </c>
      <c r="E47" s="8">
        <f>1/31516</f>
        <v>3.1729914963827895E-5</v>
      </c>
      <c r="F47" s="9" t="e">
        <f>+B47+C47+D47</f>
        <v>#DIV/0!</v>
      </c>
      <c r="G47" s="9" t="e">
        <f>F47/F48</f>
        <v>#DIV/0!</v>
      </c>
    </row>
    <row r="48" spans="1:7" x14ac:dyDescent="0.2">
      <c r="A48" s="11" t="s">
        <v>10</v>
      </c>
      <c r="B48" s="12" t="e">
        <f>SUM(B45:B47)</f>
        <v>#DIV/0!</v>
      </c>
      <c r="C48" s="12" t="e">
        <f>SUM(C45:C47)</f>
        <v>#DIV/0!</v>
      </c>
      <c r="D48" s="12">
        <f>SUM(D45:D47)</f>
        <v>1</v>
      </c>
      <c r="F48" s="9" t="e">
        <f>SUM(F45:F47)</f>
        <v>#DIV/0!</v>
      </c>
    </row>
    <row r="49" spans="1:7" x14ac:dyDescent="0.2">
      <c r="F49" s="11" t="s">
        <v>11</v>
      </c>
      <c r="G49" s="12" t="e">
        <f>((MMULT(B48:D48,G45:G47)-3)/(3-1))/0.52</f>
        <v>#DIV/0!</v>
      </c>
    </row>
    <row r="50" spans="1:7" ht="21" x14ac:dyDescent="0.25">
      <c r="A50" s="1" t="s">
        <v>14</v>
      </c>
    </row>
    <row r="51" spans="1:7" x14ac:dyDescent="0.2">
      <c r="A51" s="2" t="s">
        <v>1</v>
      </c>
    </row>
    <row r="52" spans="1:7" x14ac:dyDescent="0.2">
      <c r="A52" s="3" t="s">
        <v>16</v>
      </c>
      <c r="B52" s="4" t="s">
        <v>17</v>
      </c>
      <c r="C52" s="4" t="s">
        <v>18</v>
      </c>
      <c r="D52" s="4" t="s">
        <v>19</v>
      </c>
      <c r="E52" s="4" t="s">
        <v>4</v>
      </c>
      <c r="F52" s="5" t="s">
        <v>8</v>
      </c>
      <c r="G52" s="5" t="s">
        <v>9</v>
      </c>
    </row>
    <row r="53" spans="1:7" x14ac:dyDescent="0.2">
      <c r="A53" s="4" t="s">
        <v>17</v>
      </c>
      <c r="B53" s="6">
        <v>1</v>
      </c>
      <c r="C53" s="7"/>
      <c r="D53" s="7"/>
      <c r="E53" s="8">
        <f>1/600</f>
        <v>1.6666666666666668E-3</v>
      </c>
      <c r="F53" s="9">
        <f>+B53+C53+D53</f>
        <v>1</v>
      </c>
      <c r="G53" s="9" t="e">
        <f>F53/F56</f>
        <v>#DIV/0!</v>
      </c>
    </row>
    <row r="54" spans="1:7" x14ac:dyDescent="0.2">
      <c r="A54" s="4" t="s">
        <v>18</v>
      </c>
      <c r="B54" s="10" t="e">
        <f>1/C53</f>
        <v>#DIV/0!</v>
      </c>
      <c r="C54" s="6">
        <v>1</v>
      </c>
      <c r="D54" s="7"/>
      <c r="E54" s="8">
        <f>1/550</f>
        <v>1.8181818181818182E-3</v>
      </c>
      <c r="F54" s="9" t="e">
        <f>+B54+C54+D54</f>
        <v>#DIV/0!</v>
      </c>
      <c r="G54" s="9" t="e">
        <f>F54/F56</f>
        <v>#DIV/0!</v>
      </c>
    </row>
    <row r="55" spans="1:7" x14ac:dyDescent="0.2">
      <c r="A55" s="4" t="s">
        <v>19</v>
      </c>
      <c r="B55" s="10" t="e">
        <f>1/D53</f>
        <v>#DIV/0!</v>
      </c>
      <c r="C55" s="10" t="e">
        <f>1/D54</f>
        <v>#DIV/0!</v>
      </c>
      <c r="D55" s="6">
        <v>1</v>
      </c>
      <c r="E55" s="8">
        <f>1/480</f>
        <v>2.0833333333333333E-3</v>
      </c>
      <c r="F55" s="9" t="e">
        <f>+B55+C55+D55</f>
        <v>#DIV/0!</v>
      </c>
      <c r="G55" s="9" t="e">
        <f>F55/F56</f>
        <v>#DIV/0!</v>
      </c>
    </row>
    <row r="56" spans="1:7" x14ac:dyDescent="0.2">
      <c r="A56" s="11" t="s">
        <v>10</v>
      </c>
      <c r="B56" s="12" t="e">
        <f>SUM(B53:B55)</f>
        <v>#DIV/0!</v>
      </c>
      <c r="C56" s="12" t="e">
        <f>SUM(C53:C55)</f>
        <v>#DIV/0!</v>
      </c>
      <c r="D56" s="12">
        <f>SUM(D53:D55)</f>
        <v>1</v>
      </c>
      <c r="F56" s="9" t="e">
        <f>SUM(F53:F55)</f>
        <v>#DIV/0!</v>
      </c>
    </row>
    <row r="57" spans="1:7" x14ac:dyDescent="0.2">
      <c r="F57" s="11" t="s">
        <v>11</v>
      </c>
      <c r="G57" s="12" t="e">
        <f>((MMULT(B56:D56,G53:G55)-3)/(3-1))/0.52</f>
        <v>#DIV/0!</v>
      </c>
    </row>
    <row r="58" spans="1:7" ht="21" x14ac:dyDescent="0.25">
      <c r="A58" s="1" t="s">
        <v>15</v>
      </c>
    </row>
    <row r="59" spans="1:7" x14ac:dyDescent="0.2">
      <c r="A59" s="2" t="s">
        <v>1</v>
      </c>
    </row>
    <row r="60" spans="1:7" x14ac:dyDescent="0.2">
      <c r="A60" s="3" t="s">
        <v>16</v>
      </c>
      <c r="B60" s="4" t="s">
        <v>17</v>
      </c>
      <c r="C60" s="4" t="s">
        <v>18</v>
      </c>
      <c r="D60" s="4" t="s">
        <v>19</v>
      </c>
      <c r="E60" s="4" t="s">
        <v>4</v>
      </c>
      <c r="F60" s="5" t="s">
        <v>8</v>
      </c>
      <c r="G60" s="5" t="s">
        <v>9</v>
      </c>
    </row>
    <row r="61" spans="1:7" x14ac:dyDescent="0.2">
      <c r="A61" s="4" t="s">
        <v>17</v>
      </c>
      <c r="B61" s="6">
        <v>1</v>
      </c>
      <c r="C61" s="7">
        <f>1/1.2</f>
        <v>0.83333333333333337</v>
      </c>
      <c r="D61" s="7">
        <f>1/1.3</f>
        <v>0.76923076923076916</v>
      </c>
      <c r="E61" s="8"/>
      <c r="F61" s="9">
        <f>+B61+C61+D61</f>
        <v>2.6025641025641026</v>
      </c>
      <c r="G61" s="9">
        <f>F61/F64</f>
        <v>0.28487229862475438</v>
      </c>
    </row>
    <row r="62" spans="1:7" x14ac:dyDescent="0.2">
      <c r="A62" s="4" t="s">
        <v>18</v>
      </c>
      <c r="B62" s="10">
        <f>1/C61</f>
        <v>1.2</v>
      </c>
      <c r="C62" s="6">
        <v>1</v>
      </c>
      <c r="D62" s="7">
        <f>1/1.2</f>
        <v>0.83333333333333337</v>
      </c>
      <c r="E62" s="8"/>
      <c r="F62" s="9">
        <f>+B62+C62+D62</f>
        <v>3.0333333333333337</v>
      </c>
      <c r="G62" s="9">
        <f>F62/F64</f>
        <v>0.33202357563850687</v>
      </c>
    </row>
    <row r="63" spans="1:7" x14ac:dyDescent="0.2">
      <c r="A63" s="4" t="s">
        <v>19</v>
      </c>
      <c r="B63" s="10">
        <f>1/D61</f>
        <v>1.3</v>
      </c>
      <c r="C63" s="10">
        <f>1/D62</f>
        <v>1.2</v>
      </c>
      <c r="D63" s="6">
        <v>1</v>
      </c>
      <c r="E63" s="8"/>
      <c r="F63" s="9">
        <f>+B63+C63+D63</f>
        <v>3.5</v>
      </c>
      <c r="G63" s="9">
        <f>F63/F64</f>
        <v>0.38310412573673863</v>
      </c>
    </row>
    <row r="64" spans="1:7" x14ac:dyDescent="0.2">
      <c r="A64" s="11" t="s">
        <v>10</v>
      </c>
      <c r="B64" s="12">
        <f>SUM(B61:B63)</f>
        <v>3.5</v>
      </c>
      <c r="C64" s="12">
        <f>SUM(C61:C63)</f>
        <v>3.0333333333333332</v>
      </c>
      <c r="D64" s="12">
        <f>SUM(D61:D63)</f>
        <v>2.6025641025641026</v>
      </c>
      <c r="F64" s="9">
        <f>SUM(F61:F63)</f>
        <v>9.1358974358974372</v>
      </c>
    </row>
    <row r="65" spans="6:7" x14ac:dyDescent="0.2">
      <c r="F65" s="11" t="s">
        <v>11</v>
      </c>
      <c r="G65" s="12">
        <f>((MMULT(B64:D64,G61:G63)-3)/(3-1))/0.52</f>
        <v>1.1964132789280631E-3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pairwise_comp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Lirong Wei</cp:lastModifiedBy>
  <dcterms:created xsi:type="dcterms:W3CDTF">2024-03-05T05:54:45Z</dcterms:created>
  <dcterms:modified xsi:type="dcterms:W3CDTF">2024-03-10T08:17:27Z</dcterms:modified>
</cp:coreProperties>
</file>