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rongwei/CDF Dropbox/COLLAB/PYTHON_AHP_TUTORIAL/AhpAnpTutorialCarModel/"/>
    </mc:Choice>
  </mc:AlternateContent>
  <xr:revisionPtr revIDLastSave="0" documentId="13_ncr:1_{D3137807-99CC-9F4B-8DD9-6BE5BA219238}" xr6:coauthVersionLast="47" xr6:coauthVersionMax="47" xr10:uidLastSave="{00000000-0000-0000-0000-000000000000}"/>
  <bookViews>
    <workbookView xWindow="7540" yWindow="10860" windowWidth="29400" windowHeight="1742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H17" i="2" s="1"/>
  <c r="F51" i="1"/>
  <c r="E51" i="1"/>
  <c r="E50" i="1"/>
  <c r="D50" i="1"/>
  <c r="D51" i="1" s="1"/>
  <c r="C50" i="1"/>
  <c r="B50" i="1"/>
  <c r="H50" i="1" s="1"/>
  <c r="D49" i="1"/>
  <c r="C49" i="1"/>
  <c r="B49" i="1"/>
  <c r="H49" i="1" s="1"/>
  <c r="C48" i="1"/>
  <c r="C51" i="1" s="1"/>
  <c r="B48" i="1"/>
  <c r="B47" i="1"/>
  <c r="H47" i="1" s="1"/>
  <c r="H46" i="1"/>
  <c r="D41" i="1"/>
  <c r="C41" i="1"/>
  <c r="F40" i="1"/>
  <c r="C40" i="1"/>
  <c r="B40" i="1"/>
  <c r="B39" i="1"/>
  <c r="B41" i="1" s="1"/>
  <c r="F38" i="1"/>
  <c r="F33" i="1"/>
  <c r="E33" i="1"/>
  <c r="D33" i="1"/>
  <c r="B33" i="1"/>
  <c r="E32" i="1"/>
  <c r="D32" i="1"/>
  <c r="C32" i="1"/>
  <c r="C33" i="1" s="1"/>
  <c r="B32" i="1"/>
  <c r="H32" i="1" s="1"/>
  <c r="D31" i="1"/>
  <c r="C31" i="1"/>
  <c r="B31" i="1"/>
  <c r="H31" i="1" s="1"/>
  <c r="H30" i="1"/>
  <c r="C30" i="1"/>
  <c r="B30" i="1"/>
  <c r="B29" i="1"/>
  <c r="H29" i="1" s="1"/>
  <c r="H28" i="1"/>
  <c r="D23" i="1"/>
  <c r="B23" i="1"/>
  <c r="C22" i="1"/>
  <c r="C23" i="1" s="1"/>
  <c r="B22" i="1"/>
  <c r="B21" i="1"/>
  <c r="F21" i="1" s="1"/>
  <c r="F20" i="1"/>
  <c r="D15" i="1"/>
  <c r="C14" i="1"/>
  <c r="C15" i="1" s="1"/>
  <c r="B14" i="1"/>
  <c r="B13" i="1"/>
  <c r="F12" i="1"/>
  <c r="E7" i="1"/>
  <c r="D7" i="1"/>
  <c r="C7" i="1"/>
  <c r="D6" i="1"/>
  <c r="C6" i="1"/>
  <c r="B6" i="1"/>
  <c r="G6" i="1" s="1"/>
  <c r="C5" i="1"/>
  <c r="B5" i="1"/>
  <c r="G5" i="1" s="1"/>
  <c r="B4" i="1"/>
  <c r="B7" i="1" s="1"/>
  <c r="G3" i="1"/>
  <c r="H22" i="2" l="1"/>
  <c r="H24" i="2"/>
  <c r="H20" i="2"/>
  <c r="H18" i="2"/>
  <c r="H25" i="2"/>
  <c r="H23" i="2"/>
  <c r="H21" i="2"/>
  <c r="H19" i="2"/>
  <c r="F22" i="1"/>
  <c r="F23" i="1" s="1"/>
  <c r="F14" i="1"/>
  <c r="B15" i="1"/>
  <c r="H33" i="1"/>
  <c r="I28" i="1" s="1"/>
  <c r="G4" i="1"/>
  <c r="F13" i="1"/>
  <c r="H48" i="1"/>
  <c r="H51" i="1" s="1"/>
  <c r="B51" i="1"/>
  <c r="F39" i="1"/>
  <c r="I18" i="2" l="1"/>
  <c r="I19" i="2"/>
  <c r="I21" i="2"/>
  <c r="I23" i="2"/>
  <c r="I24" i="2"/>
  <c r="I25" i="2"/>
  <c r="I22" i="2"/>
  <c r="I20" i="2"/>
  <c r="I17" i="2"/>
  <c r="G22" i="1"/>
  <c r="G20" i="1"/>
  <c r="G21" i="1"/>
  <c r="G24" i="1" s="1"/>
  <c r="I47" i="1"/>
  <c r="I50" i="1"/>
  <c r="I49" i="1"/>
  <c r="I46" i="1"/>
  <c r="I52" i="1"/>
  <c r="I32" i="1"/>
  <c r="J32" i="1" s="1"/>
  <c r="I30" i="1"/>
  <c r="F15" i="1"/>
  <c r="G13" i="1"/>
  <c r="I31" i="1"/>
  <c r="I48" i="1"/>
  <c r="J48" i="1" s="1"/>
  <c r="G7" i="1"/>
  <c r="F41" i="1"/>
  <c r="G39" i="1"/>
  <c r="I29" i="1"/>
  <c r="H20" i="1" l="1"/>
  <c r="H22" i="1"/>
  <c r="H21" i="1"/>
  <c r="J31" i="1"/>
  <c r="J49" i="1"/>
  <c r="H6" i="1"/>
  <c r="H3" i="1"/>
  <c r="H5" i="1"/>
  <c r="I5" i="1" s="1"/>
  <c r="I34" i="1"/>
  <c r="J29" i="1"/>
  <c r="J46" i="1"/>
  <c r="J50" i="1"/>
  <c r="J28" i="1"/>
  <c r="G38" i="1"/>
  <c r="G40" i="1"/>
  <c r="H40" i="1" s="1"/>
  <c r="G12" i="1"/>
  <c r="G14" i="1"/>
  <c r="H14" i="1" s="1"/>
  <c r="H4" i="1"/>
  <c r="J30" i="1"/>
  <c r="J47" i="1"/>
  <c r="H12" i="1" l="1"/>
  <c r="G16" i="1"/>
  <c r="H38" i="1"/>
  <c r="G42" i="1"/>
  <c r="H39" i="1"/>
  <c r="I3" i="1"/>
  <c r="H8" i="1"/>
  <c r="I6" i="1"/>
  <c r="I4" i="1"/>
  <c r="H13" i="1"/>
</calcChain>
</file>

<file path=xl/sharedStrings.xml><?xml version="1.0" encoding="utf-8"?>
<sst xmlns="http://schemas.openxmlformats.org/spreadsheetml/2006/main" count="175" uniqueCount="37">
  <si>
    <t>1.1Initial Cost</t>
  </si>
  <si>
    <t>More than 30 K</t>
  </si>
  <si>
    <t>Between 25K and 30K</t>
  </si>
  <si>
    <t>Between 20K and 25K</t>
  </si>
  <si>
    <t>Less than 20K</t>
  </si>
  <si>
    <t>Direct values</t>
  </si>
  <si>
    <t>Line Sum</t>
  </si>
  <si>
    <t>Est. Normal Priorities</t>
  </si>
  <si>
    <t>Est. Ideal Priorities</t>
  </si>
  <si>
    <t>Sum of Col</t>
  </si>
  <si>
    <t>Est. Incons.</t>
  </si>
  <si>
    <t>1.2Monthly Payment</t>
  </si>
  <si>
    <t>Hi</t>
  </si>
  <si>
    <t>Med</t>
  </si>
  <si>
    <t>Lo</t>
  </si>
  <si>
    <t>1.3Resale Value</t>
  </si>
  <si>
    <t>2Reliability</t>
  </si>
  <si>
    <t>Excellent</t>
  </si>
  <si>
    <t>Above Average</t>
  </si>
  <si>
    <t>Average</t>
  </si>
  <si>
    <t>Below Average</t>
  </si>
  <si>
    <t>Poor</t>
  </si>
  <si>
    <t>3Performance</t>
  </si>
  <si>
    <t>Good</t>
  </si>
  <si>
    <t>4Comfort and Style</t>
  </si>
  <si>
    <t>1Toyota Highlander</t>
  </si>
  <si>
    <t>2Honda Odyssey</t>
  </si>
  <si>
    <t>3Subaru Outback</t>
  </si>
  <si>
    <t>4Acura TL</t>
  </si>
  <si>
    <t>5Toyota Camry</t>
  </si>
  <si>
    <t>6Honda Civic</t>
  </si>
  <si>
    <t>7Fiat</t>
  </si>
  <si>
    <t>8MiniCooper</t>
  </si>
  <si>
    <t>9Kia Rio</t>
  </si>
  <si>
    <t>ESTIMATED TOTALS AND PRIORITIES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</si>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</sst>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I3" sqref="I3"/>
    </sheetView>
  </sheetViews>
  <sheetFormatPr baseColWidth="10" defaultColWidth="8.83203125" defaultRowHeight="15" x14ac:dyDescent="0.2"/>
  <cols>
    <col min="1" max="10" width="20" customWidth="1"/>
  </cols>
  <sheetData>
    <row r="1" spans="1:9" x14ac:dyDescent="0.2">
      <c r="A1" s="1" t="s">
        <v>0</v>
      </c>
      <c r="B1" s="2"/>
      <c r="C1" s="2"/>
      <c r="D1" s="2"/>
      <c r="E1" s="2"/>
      <c r="F1" s="2"/>
    </row>
    <row r="2" spans="1:9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</row>
    <row r="3" spans="1:9" x14ac:dyDescent="0.2">
      <c r="A3" s="4" t="s">
        <v>1</v>
      </c>
      <c r="B3" s="7">
        <v>1</v>
      </c>
      <c r="C3" s="8">
        <v>0.51</v>
      </c>
      <c r="D3" s="8">
        <v>1.3076923076923079</v>
      </c>
      <c r="E3" s="8">
        <v>5.666666666666667</v>
      </c>
      <c r="F3" s="9"/>
      <c r="G3" s="10">
        <f>+B3+C3+D3+E3</f>
        <v>8.484358974358976</v>
      </c>
      <c r="H3" s="11">
        <f>G3/G7</f>
        <v>0.25628140703517593</v>
      </c>
      <c r="I3" s="11">
        <f>H3/MAX(H3:H7)</f>
        <v>0.51</v>
      </c>
    </row>
    <row r="4" spans="1:9" x14ac:dyDescent="0.2">
      <c r="A4" s="4" t="s">
        <v>2</v>
      </c>
      <c r="B4" s="12">
        <f>1/C3</f>
        <v>1.9607843137254901</v>
      </c>
      <c r="C4" s="7">
        <v>1</v>
      </c>
      <c r="D4" s="8">
        <v>2.5641025641025639</v>
      </c>
      <c r="E4" s="8">
        <v>11.111111111111111</v>
      </c>
      <c r="F4" s="9"/>
      <c r="G4" s="10">
        <f>+B4+C4+D4+E4</f>
        <v>16.635997988939167</v>
      </c>
      <c r="H4" s="11">
        <f>G4/G7</f>
        <v>0.50251256281407042</v>
      </c>
      <c r="I4" s="11">
        <f>H4/MAX(H3:H7)</f>
        <v>1</v>
      </c>
    </row>
    <row r="5" spans="1:9" x14ac:dyDescent="0.2">
      <c r="A5" s="4" t="s">
        <v>3</v>
      </c>
      <c r="B5" s="12">
        <f>1/D3</f>
        <v>0.76470588235294101</v>
      </c>
      <c r="C5" s="12">
        <f>1/D4</f>
        <v>0.39</v>
      </c>
      <c r="D5" s="7">
        <v>1</v>
      </c>
      <c r="E5" s="8">
        <v>4.3333333333333339</v>
      </c>
      <c r="F5" s="9"/>
      <c r="G5" s="10">
        <f>+B5+C5+D5+E5</f>
        <v>6.4880392156862747</v>
      </c>
      <c r="H5" s="11">
        <f>G5/G7</f>
        <v>0.19597989949748743</v>
      </c>
      <c r="I5" s="11">
        <f>H5/MAX(H3:H7)</f>
        <v>0.3899999999999999</v>
      </c>
    </row>
    <row r="6" spans="1:9" x14ac:dyDescent="0.2">
      <c r="A6" s="4" t="s">
        <v>4</v>
      </c>
      <c r="B6" s="12">
        <f>1/E3</f>
        <v>0.1764705882352941</v>
      </c>
      <c r="C6" s="12">
        <f>1/E4</f>
        <v>0.09</v>
      </c>
      <c r="D6" s="12">
        <f>1/E5</f>
        <v>0.23076923076923073</v>
      </c>
      <c r="E6" s="7">
        <v>1</v>
      </c>
      <c r="F6" s="9"/>
      <c r="G6" s="10">
        <f>+B6+C6+D6+E6</f>
        <v>1.4972398190045249</v>
      </c>
      <c r="H6" s="11">
        <f>G6/G7</f>
        <v>4.5226130653266326E-2</v>
      </c>
      <c r="I6" s="11">
        <f>H6/MAX(H3:H7)</f>
        <v>8.9999999999999983E-2</v>
      </c>
    </row>
    <row r="7" spans="1:9" x14ac:dyDescent="0.2">
      <c r="A7" s="13" t="s">
        <v>9</v>
      </c>
      <c r="B7" s="14">
        <f>SUM(B3:B6)</f>
        <v>3.9019607843137254</v>
      </c>
      <c r="C7" s="14">
        <f>SUM(C3:C6)</f>
        <v>1.99</v>
      </c>
      <c r="D7" s="14">
        <f>SUM(D3:D6)</f>
        <v>5.1025641025641031</v>
      </c>
      <c r="E7" s="14">
        <f>SUM(E3:E6)</f>
        <v>22.111111111111114</v>
      </c>
      <c r="G7" s="10">
        <f>SUM(G3:G6)</f>
        <v>33.105635997988941</v>
      </c>
    </row>
    <row r="8" spans="1:9" x14ac:dyDescent="0.2">
      <c r="G8" s="13" t="s">
        <v>10</v>
      </c>
      <c r="H8" s="14">
        <f>((MMULT(B7:E7,H3:H6)-4)/(4-1))/0.89</f>
        <v>0</v>
      </c>
    </row>
    <row r="10" spans="1:9" x14ac:dyDescent="0.2">
      <c r="A10" s="1" t="s">
        <v>11</v>
      </c>
      <c r="B10" s="2"/>
      <c r="C10" s="2"/>
      <c r="D10" s="2"/>
      <c r="E10" s="2"/>
    </row>
    <row r="11" spans="1:9" x14ac:dyDescent="0.2">
      <c r="A11" s="3"/>
      <c r="B11" s="4" t="s">
        <v>12</v>
      </c>
      <c r="C11" s="4" t="s">
        <v>13</v>
      </c>
      <c r="D11" s="4" t="s">
        <v>14</v>
      </c>
      <c r="E11" s="5" t="s">
        <v>5</v>
      </c>
      <c r="F11" s="6" t="s">
        <v>6</v>
      </c>
      <c r="G11" s="6" t="s">
        <v>7</v>
      </c>
      <c r="H11" s="6" t="s">
        <v>8</v>
      </c>
    </row>
    <row r="12" spans="1:9" x14ac:dyDescent="0.2">
      <c r="A12" s="4" t="s">
        <v>12</v>
      </c>
      <c r="B12" s="7">
        <v>1</v>
      </c>
      <c r="C12" s="8">
        <v>0.34668368450655479</v>
      </c>
      <c r="D12" s="8">
        <v>8.0129000000000006E-2</v>
      </c>
      <c r="E12" s="9"/>
      <c r="F12" s="10">
        <f>+B12+C12+D12</f>
        <v>1.426812684506555</v>
      </c>
      <c r="G12" s="11">
        <f>F12/F15</f>
        <v>6.1108446157471574E-2</v>
      </c>
      <c r="H12" s="11">
        <f>G12/MAX(G12:G15)</f>
        <v>8.012900000000002E-2</v>
      </c>
    </row>
    <row r="13" spans="1:9" x14ac:dyDescent="0.2">
      <c r="A13" s="4" t="s">
        <v>13</v>
      </c>
      <c r="B13" s="12">
        <f>1/C12</f>
        <v>2.8844737860200422</v>
      </c>
      <c r="C13" s="7">
        <v>1</v>
      </c>
      <c r="D13" s="8">
        <v>0.23113</v>
      </c>
      <c r="E13" s="9"/>
      <c r="F13" s="10">
        <f>+B13+C13+D13</f>
        <v>4.1156037860200421</v>
      </c>
      <c r="G13" s="11">
        <f>F13/F15</f>
        <v>0.17626571104564392</v>
      </c>
      <c r="H13" s="11">
        <f>G13/MAX(G12:G15)</f>
        <v>0.23113</v>
      </c>
    </row>
    <row r="14" spans="1:9" x14ac:dyDescent="0.2">
      <c r="A14" s="4" t="s">
        <v>14</v>
      </c>
      <c r="B14" s="12">
        <f>1/D12</f>
        <v>12.479876199628098</v>
      </c>
      <c r="C14" s="12">
        <f>1/D13</f>
        <v>4.3265694630727296</v>
      </c>
      <c r="D14" s="7">
        <v>1</v>
      </c>
      <c r="E14" s="9"/>
      <c r="F14" s="10">
        <f>+B14+C14+D14</f>
        <v>17.806445662700828</v>
      </c>
      <c r="G14" s="11">
        <f>F14/F15</f>
        <v>0.7626258427968845</v>
      </c>
      <c r="H14" s="11">
        <f>G14/MAX(G12:G15)</f>
        <v>1</v>
      </c>
    </row>
    <row r="15" spans="1:9" x14ac:dyDescent="0.2">
      <c r="A15" s="13" t="s">
        <v>9</v>
      </c>
      <c r="B15" s="14">
        <f>SUM(B12:B14)</f>
        <v>16.36434998564814</v>
      </c>
      <c r="C15" s="14">
        <f>SUM(C12:C14)</f>
        <v>5.6732531475792847</v>
      </c>
      <c r="D15" s="14">
        <f>SUM(D12:D14)</f>
        <v>1.311259</v>
      </c>
      <c r="F15" s="10">
        <f>SUM(F12:F14)</f>
        <v>23.348862133227424</v>
      </c>
    </row>
    <row r="16" spans="1:9" x14ac:dyDescent="0.2">
      <c r="F16" s="13" t="s">
        <v>10</v>
      </c>
      <c r="G16" s="14">
        <f>((MMULT(B15:D15,G12:G14)-3)/(3-1))/0.52</f>
        <v>0</v>
      </c>
    </row>
    <row r="18" spans="1:10" x14ac:dyDescent="0.2">
      <c r="A18" s="1" t="s">
        <v>15</v>
      </c>
      <c r="B18" s="2"/>
      <c r="C18" s="2"/>
      <c r="D18" s="2"/>
      <c r="E18" s="2"/>
    </row>
    <row r="19" spans="1:10" x14ac:dyDescent="0.2">
      <c r="A19" s="3"/>
      <c r="B19" s="4" t="s">
        <v>12</v>
      </c>
      <c r="C19" s="4" t="s">
        <v>13</v>
      </c>
      <c r="D19" s="4" t="s">
        <v>14</v>
      </c>
      <c r="E19" s="5" t="s">
        <v>5</v>
      </c>
      <c r="F19" s="6" t="s">
        <v>6</v>
      </c>
      <c r="G19" s="6" t="s">
        <v>7</v>
      </c>
      <c r="H19" s="6" t="s">
        <v>8</v>
      </c>
    </row>
    <row r="20" spans="1:10" x14ac:dyDescent="0.2">
      <c r="A20" s="4" t="s">
        <v>12</v>
      </c>
      <c r="B20" s="7">
        <v>1</v>
      </c>
      <c r="C20" s="8">
        <v>3</v>
      </c>
      <c r="D20" s="8">
        <v>5</v>
      </c>
      <c r="E20" s="9"/>
      <c r="F20" s="10">
        <f>+B20+C20+D20</f>
        <v>9</v>
      </c>
      <c r="G20" s="11">
        <f>F20/F23</f>
        <v>0.64133016627078399</v>
      </c>
      <c r="H20" s="11">
        <f>G20/MAX(G20:G23)</f>
        <v>1</v>
      </c>
    </row>
    <row r="21" spans="1:10" x14ac:dyDescent="0.2">
      <c r="A21" s="4" t="s">
        <v>13</v>
      </c>
      <c r="B21" s="12">
        <f>1/C20</f>
        <v>0.33333333333333331</v>
      </c>
      <c r="C21" s="7">
        <v>1</v>
      </c>
      <c r="D21" s="8">
        <v>2</v>
      </c>
      <c r="E21" s="9"/>
      <c r="F21" s="10">
        <f>+B21+C21+D21</f>
        <v>3.333333333333333</v>
      </c>
      <c r="G21" s="11">
        <f>F21/F23</f>
        <v>0.23752969121140144</v>
      </c>
      <c r="H21" s="11">
        <f>G21/MAX(G20:G23)</f>
        <v>0.37037037037037029</v>
      </c>
    </row>
    <row r="22" spans="1:10" x14ac:dyDescent="0.2">
      <c r="A22" s="4" t="s">
        <v>14</v>
      </c>
      <c r="B22" s="12">
        <f>1/D20</f>
        <v>0.2</v>
      </c>
      <c r="C22" s="12">
        <f>1/D21</f>
        <v>0.5</v>
      </c>
      <c r="D22" s="7">
        <v>1</v>
      </c>
      <c r="E22" s="9"/>
      <c r="F22" s="10">
        <f>+B22+C22+D22</f>
        <v>1.7</v>
      </c>
      <c r="G22" s="11">
        <f>F22/F23</f>
        <v>0.12114014251781474</v>
      </c>
      <c r="H22" s="11">
        <f>G22/MAX(G20:G23)</f>
        <v>0.18888888888888888</v>
      </c>
    </row>
    <row r="23" spans="1:10" x14ac:dyDescent="0.2">
      <c r="A23" s="13" t="s">
        <v>9</v>
      </c>
      <c r="B23" s="14">
        <f>SUM(B20:B22)</f>
        <v>1.5333333333333332</v>
      </c>
      <c r="C23" s="14">
        <f>SUM(C20:C22)</f>
        <v>4.5</v>
      </c>
      <c r="D23" s="14">
        <f>SUM(D20:D22)</f>
        <v>8</v>
      </c>
      <c r="F23" s="10">
        <f>SUM(F20:F22)</f>
        <v>14.033333333333331</v>
      </c>
    </row>
    <row r="24" spans="1:10" x14ac:dyDescent="0.2">
      <c r="F24" s="13" t="s">
        <v>10</v>
      </c>
      <c r="G24" s="14">
        <f>((MMULT(B23:D23,G20:G22)-3)/(3-1))/0.52</f>
        <v>2.0555454047140789E-2</v>
      </c>
    </row>
    <row r="26" spans="1:10" x14ac:dyDescent="0.2">
      <c r="A26" s="1" t="s">
        <v>16</v>
      </c>
      <c r="B26" s="2"/>
      <c r="C26" s="2"/>
      <c r="D26" s="2"/>
      <c r="E26" s="2"/>
      <c r="F26" s="2"/>
      <c r="G26" s="2"/>
    </row>
    <row r="27" spans="1:10" x14ac:dyDescent="0.2">
      <c r="A27" s="3"/>
      <c r="B27" s="4" t="s">
        <v>17</v>
      </c>
      <c r="C27" s="4" t="s">
        <v>18</v>
      </c>
      <c r="D27" s="4" t="s">
        <v>19</v>
      </c>
      <c r="E27" s="4" t="s">
        <v>20</v>
      </c>
      <c r="F27" s="4" t="s">
        <v>21</v>
      </c>
      <c r="G27" s="5" t="s">
        <v>5</v>
      </c>
      <c r="H27" s="6" t="s">
        <v>6</v>
      </c>
      <c r="I27" s="6" t="s">
        <v>7</v>
      </c>
      <c r="J27" s="6" t="s">
        <v>8</v>
      </c>
    </row>
    <row r="28" spans="1:10" x14ac:dyDescent="0.2">
      <c r="A28" s="4" t="s">
        <v>17</v>
      </c>
      <c r="B28" s="7">
        <v>1</v>
      </c>
      <c r="C28" s="8">
        <v>2</v>
      </c>
      <c r="D28" s="8">
        <v>5</v>
      </c>
      <c r="E28" s="8">
        <v>7</v>
      </c>
      <c r="F28" s="8">
        <v>9</v>
      </c>
      <c r="G28" s="9"/>
      <c r="H28" s="10">
        <f>+B28+C28+D28+E28+F28</f>
        <v>24</v>
      </c>
      <c r="I28" s="11">
        <f>H28/H33</f>
        <v>0.39180373535108798</v>
      </c>
      <c r="J28" s="11">
        <f>I28/MAX(I28:I33)</f>
        <v>1</v>
      </c>
    </row>
    <row r="29" spans="1:10" x14ac:dyDescent="0.2">
      <c r="A29" s="4" t="s">
        <v>18</v>
      </c>
      <c r="B29" s="12">
        <f>1/C28</f>
        <v>0.5</v>
      </c>
      <c r="C29" s="7">
        <v>1</v>
      </c>
      <c r="D29" s="8">
        <v>4</v>
      </c>
      <c r="E29" s="8">
        <v>5</v>
      </c>
      <c r="F29" s="8">
        <v>8</v>
      </c>
      <c r="G29" s="9"/>
      <c r="H29" s="10">
        <f>+B29+C29+D29+E29+F29</f>
        <v>18.5</v>
      </c>
      <c r="I29" s="11">
        <f>H29/H33</f>
        <v>0.30201537933313033</v>
      </c>
      <c r="J29" s="11">
        <f>I29/MAX(I28:I33)</f>
        <v>0.77083333333333337</v>
      </c>
    </row>
    <row r="30" spans="1:10" x14ac:dyDescent="0.2">
      <c r="A30" s="4" t="s">
        <v>19</v>
      </c>
      <c r="B30" s="12">
        <f>1/D28</f>
        <v>0.2</v>
      </c>
      <c r="C30" s="12">
        <f>1/D29</f>
        <v>0.25</v>
      </c>
      <c r="D30" s="7">
        <v>1</v>
      </c>
      <c r="E30" s="8">
        <v>4</v>
      </c>
      <c r="F30" s="8">
        <v>7</v>
      </c>
      <c r="G30" s="9"/>
      <c r="H30" s="10">
        <f>+B30+C30+D30+E30+F30</f>
        <v>12.45</v>
      </c>
      <c r="I30" s="11">
        <f>H30/H33</f>
        <v>0.20324818771337688</v>
      </c>
      <c r="J30" s="11">
        <f>I30/MAX(I28:I33)</f>
        <v>0.51874999999999993</v>
      </c>
    </row>
    <row r="31" spans="1:10" x14ac:dyDescent="0.2">
      <c r="A31" s="4" t="s">
        <v>20</v>
      </c>
      <c r="B31" s="12">
        <f>1/E28</f>
        <v>0.14285714285714285</v>
      </c>
      <c r="C31" s="12">
        <f>1/E29</f>
        <v>0.2</v>
      </c>
      <c r="D31" s="12">
        <f>1/E30</f>
        <v>0.25</v>
      </c>
      <c r="E31" s="7">
        <v>1</v>
      </c>
      <c r="F31" s="8">
        <v>3</v>
      </c>
      <c r="G31" s="9"/>
      <c r="H31" s="10">
        <f>+B31+C31+D31+E31+F31</f>
        <v>4.5928571428571434</v>
      </c>
      <c r="I31" s="11">
        <f>H31/H33</f>
        <v>7.4979107687723104E-2</v>
      </c>
      <c r="J31" s="11">
        <f>I31/MAX(I28:I33)</f>
        <v>0.19136904761904766</v>
      </c>
    </row>
    <row r="32" spans="1:10" x14ac:dyDescent="0.2">
      <c r="A32" s="4" t="s">
        <v>21</v>
      </c>
      <c r="B32" s="12">
        <f>1/F28</f>
        <v>0.1111111111111111</v>
      </c>
      <c r="C32" s="12">
        <f>1/F29</f>
        <v>0.125</v>
      </c>
      <c r="D32" s="12">
        <f>1/F30</f>
        <v>0.14285714285714285</v>
      </c>
      <c r="E32" s="12">
        <f>1/F31</f>
        <v>0.33333333333333331</v>
      </c>
      <c r="F32" s="7">
        <v>1</v>
      </c>
      <c r="G32" s="9"/>
      <c r="H32" s="10">
        <f>+B32+C32+D32+E32+F32</f>
        <v>1.7123015873015872</v>
      </c>
      <c r="I32" s="11">
        <f>H32/H33</f>
        <v>2.7953589914681623E-2</v>
      </c>
      <c r="J32" s="11">
        <f>I32/MAX(I28:I33)</f>
        <v>7.1345899470899463E-2</v>
      </c>
    </row>
    <row r="33" spans="1:10" x14ac:dyDescent="0.2">
      <c r="A33" s="13" t="s">
        <v>9</v>
      </c>
      <c r="B33" s="14">
        <f>SUM(B28:B32)</f>
        <v>1.9539682539682539</v>
      </c>
      <c r="C33" s="14">
        <f>SUM(C28:C32)</f>
        <v>3.5750000000000002</v>
      </c>
      <c r="D33" s="14">
        <f>SUM(D28:D32)</f>
        <v>10.392857142857142</v>
      </c>
      <c r="E33" s="14">
        <f>SUM(E28:E32)</f>
        <v>17.333333333333332</v>
      </c>
      <c r="F33" s="14">
        <f>SUM(F28:F32)</f>
        <v>28</v>
      </c>
      <c r="H33" s="10">
        <f>SUM(H28:H32)</f>
        <v>61.255158730158733</v>
      </c>
    </row>
    <row r="34" spans="1:10" x14ac:dyDescent="0.2">
      <c r="H34" s="13" t="s">
        <v>10</v>
      </c>
      <c r="I34" s="14">
        <f>((MMULT(B33:F33,I28:I32)-5)/(5-1))/1.12</f>
        <v>0.23213053692548444</v>
      </c>
    </row>
    <row r="36" spans="1:10" x14ac:dyDescent="0.2">
      <c r="A36" s="1" t="s">
        <v>22</v>
      </c>
      <c r="B36" s="2"/>
      <c r="C36" s="2"/>
      <c r="D36" s="2"/>
      <c r="E36" s="2"/>
    </row>
    <row r="37" spans="1:10" x14ac:dyDescent="0.2">
      <c r="A37" s="3"/>
      <c r="B37" s="4" t="s">
        <v>23</v>
      </c>
      <c r="C37" s="4" t="s">
        <v>13</v>
      </c>
      <c r="D37" s="4" t="s">
        <v>21</v>
      </c>
      <c r="E37" s="5" t="s">
        <v>5</v>
      </c>
      <c r="F37" s="6" t="s">
        <v>6</v>
      </c>
      <c r="G37" s="6" t="s">
        <v>7</v>
      </c>
      <c r="H37" s="6" t="s">
        <v>8</v>
      </c>
    </row>
    <row r="38" spans="1:10" x14ac:dyDescent="0.2">
      <c r="A38" s="4" t="s">
        <v>23</v>
      </c>
      <c r="B38" s="7">
        <v>1</v>
      </c>
      <c r="C38" s="8">
        <v>2.8844961217949638</v>
      </c>
      <c r="D38" s="8">
        <v>12.480499219968801</v>
      </c>
      <c r="E38" s="9"/>
      <c r="F38" s="10">
        <f>+B38+C38+D38</f>
        <v>16.364995341763766</v>
      </c>
      <c r="G38" s="11">
        <f>F38/F41</f>
        <v>0.70086613036390388</v>
      </c>
      <c r="H38" s="11">
        <f>G38/MAX(G38:G41)</f>
        <v>1</v>
      </c>
    </row>
    <row r="39" spans="1:10" x14ac:dyDescent="0.2">
      <c r="A39" s="4" t="s">
        <v>13</v>
      </c>
      <c r="B39" s="12">
        <f>1/C38</f>
        <v>0.34668100000000007</v>
      </c>
      <c r="C39" s="7">
        <v>1</v>
      </c>
      <c r="D39" s="8">
        <v>4.3267519500780036</v>
      </c>
      <c r="E39" s="9"/>
      <c r="F39" s="10">
        <f>+B39+C39+D39</f>
        <v>5.6734329500780039</v>
      </c>
      <c r="G39" s="11">
        <f>F39/F41</f>
        <v>0.24297697094068854</v>
      </c>
      <c r="H39" s="11">
        <f>G39/MAX(G38:G41)</f>
        <v>0.34668099999999996</v>
      </c>
    </row>
    <row r="40" spans="1:10" x14ac:dyDescent="0.2">
      <c r="A40" s="4" t="s">
        <v>21</v>
      </c>
      <c r="B40" s="12">
        <f>1/D38</f>
        <v>8.0124999999999988E-2</v>
      </c>
      <c r="C40" s="12">
        <f>1/D39</f>
        <v>0.23112025175882148</v>
      </c>
      <c r="D40" s="7">
        <v>1</v>
      </c>
      <c r="E40" s="9"/>
      <c r="F40" s="10">
        <f>+B40+C40+D40</f>
        <v>1.3112452517588213</v>
      </c>
      <c r="G40" s="11">
        <f>F40/F41</f>
        <v>5.6156898695407777E-2</v>
      </c>
      <c r="H40" s="11">
        <f>G40/MAX(G38:G41)</f>
        <v>8.0124999999999974E-2</v>
      </c>
    </row>
    <row r="41" spans="1:10" x14ac:dyDescent="0.2">
      <c r="A41" s="13" t="s">
        <v>9</v>
      </c>
      <c r="B41" s="14">
        <f>SUM(B38:B40)</f>
        <v>1.426806</v>
      </c>
      <c r="C41" s="14">
        <f>SUM(C38:C40)</f>
        <v>4.1156163735537854</v>
      </c>
      <c r="D41" s="14">
        <f>SUM(D38:D40)</f>
        <v>17.807251170046804</v>
      </c>
      <c r="F41" s="10">
        <f>SUM(F38:F40)</f>
        <v>23.349673543600588</v>
      </c>
    </row>
    <row r="42" spans="1:10" x14ac:dyDescent="0.2">
      <c r="F42" s="13" t="s">
        <v>10</v>
      </c>
      <c r="G42" s="14">
        <f>((MMULT(B41:D41,G38:G40)-3)/(3-1))/0.52</f>
        <v>0</v>
      </c>
    </row>
    <row r="44" spans="1:10" x14ac:dyDescent="0.2">
      <c r="A44" s="1" t="s">
        <v>24</v>
      </c>
      <c r="B44" s="2"/>
      <c r="C44" s="2"/>
      <c r="D44" s="2"/>
      <c r="E44" s="2"/>
      <c r="F44" s="2"/>
      <c r="G44" s="2"/>
    </row>
    <row r="45" spans="1:10" x14ac:dyDescent="0.2">
      <c r="A45" s="3"/>
      <c r="B45" s="4" t="s">
        <v>17</v>
      </c>
      <c r="C45" s="4" t="s">
        <v>18</v>
      </c>
      <c r="D45" s="4" t="s">
        <v>19</v>
      </c>
      <c r="E45" s="4" t="s">
        <v>20</v>
      </c>
      <c r="F45" s="4" t="s">
        <v>21</v>
      </c>
      <c r="G45" s="5" t="s">
        <v>5</v>
      </c>
      <c r="H45" s="6" t="s">
        <v>6</v>
      </c>
      <c r="I45" s="6" t="s">
        <v>7</v>
      </c>
      <c r="J45" s="6" t="s">
        <v>8</v>
      </c>
    </row>
    <row r="46" spans="1:10" x14ac:dyDescent="0.2">
      <c r="A46" s="4" t="s">
        <v>17</v>
      </c>
      <c r="B46" s="7">
        <v>1</v>
      </c>
      <c r="C46" s="8">
        <v>2</v>
      </c>
      <c r="D46" s="8">
        <v>5</v>
      </c>
      <c r="E46" s="8">
        <v>7</v>
      </c>
      <c r="F46" s="8">
        <v>9</v>
      </c>
      <c r="G46" s="9"/>
      <c r="H46" s="10">
        <f>+B46+C46+D46+E46+F46</f>
        <v>24</v>
      </c>
      <c r="I46" s="11">
        <f>H46/H51</f>
        <v>0.39180373535108798</v>
      </c>
      <c r="J46" s="11">
        <f>I46/MAX(I46:I51)</f>
        <v>1</v>
      </c>
    </row>
    <row r="47" spans="1:10" x14ac:dyDescent="0.2">
      <c r="A47" s="4" t="s">
        <v>18</v>
      </c>
      <c r="B47" s="12">
        <f>1/C46</f>
        <v>0.5</v>
      </c>
      <c r="C47" s="7">
        <v>1</v>
      </c>
      <c r="D47" s="8">
        <v>4</v>
      </c>
      <c r="E47" s="8">
        <v>5</v>
      </c>
      <c r="F47" s="8">
        <v>8</v>
      </c>
      <c r="G47" s="9"/>
      <c r="H47" s="10">
        <f>+B47+C47+D47+E47+F47</f>
        <v>18.5</v>
      </c>
      <c r="I47" s="11">
        <f>H47/H51</f>
        <v>0.30201537933313033</v>
      </c>
      <c r="J47" s="11">
        <f>I47/MAX(I46:I51)</f>
        <v>0.77083333333333337</v>
      </c>
    </row>
    <row r="48" spans="1:10" x14ac:dyDescent="0.2">
      <c r="A48" s="4" t="s">
        <v>19</v>
      </c>
      <c r="B48" s="12">
        <f>1/D46</f>
        <v>0.2</v>
      </c>
      <c r="C48" s="12">
        <f>1/D47</f>
        <v>0.25</v>
      </c>
      <c r="D48" s="7">
        <v>1</v>
      </c>
      <c r="E48" s="8">
        <v>4</v>
      </c>
      <c r="F48" s="8">
        <v>7</v>
      </c>
      <c r="G48" s="9"/>
      <c r="H48" s="10">
        <f>+B48+C48+D48+E48+F48</f>
        <v>12.45</v>
      </c>
      <c r="I48" s="11">
        <f>H48/H51</f>
        <v>0.20324818771337688</v>
      </c>
      <c r="J48" s="11">
        <f>I48/MAX(I46:I51)</f>
        <v>0.51874999999999993</v>
      </c>
    </row>
    <row r="49" spans="1:10" x14ac:dyDescent="0.2">
      <c r="A49" s="4" t="s">
        <v>20</v>
      </c>
      <c r="B49" s="12">
        <f>1/E46</f>
        <v>0.14285714285714285</v>
      </c>
      <c r="C49" s="12">
        <f>1/E47</f>
        <v>0.2</v>
      </c>
      <c r="D49" s="12">
        <f>1/E48</f>
        <v>0.25</v>
      </c>
      <c r="E49" s="7">
        <v>1</v>
      </c>
      <c r="F49" s="8">
        <v>3</v>
      </c>
      <c r="G49" s="9"/>
      <c r="H49" s="10">
        <f>+B49+C49+D49+E49+F49</f>
        <v>4.5928571428571434</v>
      </c>
      <c r="I49" s="11">
        <f>H49/H51</f>
        <v>7.4979107687723104E-2</v>
      </c>
      <c r="J49" s="11">
        <f>I49/MAX(I46:I51)</f>
        <v>0.19136904761904766</v>
      </c>
    </row>
    <row r="50" spans="1:10" x14ac:dyDescent="0.2">
      <c r="A50" s="4" t="s">
        <v>21</v>
      </c>
      <c r="B50" s="12">
        <f>1/F46</f>
        <v>0.1111111111111111</v>
      </c>
      <c r="C50" s="12">
        <f>1/F47</f>
        <v>0.125</v>
      </c>
      <c r="D50" s="12">
        <f>1/F48</f>
        <v>0.14285714285714285</v>
      </c>
      <c r="E50" s="12">
        <f>1/F49</f>
        <v>0.33333333333333331</v>
      </c>
      <c r="F50" s="7">
        <v>1</v>
      </c>
      <c r="G50" s="9"/>
      <c r="H50" s="10">
        <f>+B50+C50+D50+E50+F50</f>
        <v>1.7123015873015872</v>
      </c>
      <c r="I50" s="11">
        <f>H50/H51</f>
        <v>2.7953589914681623E-2</v>
      </c>
      <c r="J50" s="11">
        <f>I50/MAX(I46:I51)</f>
        <v>7.1345899470899463E-2</v>
      </c>
    </row>
    <row r="51" spans="1:10" x14ac:dyDescent="0.2">
      <c r="A51" s="13" t="s">
        <v>9</v>
      </c>
      <c r="B51" s="14">
        <f>SUM(B46:B50)</f>
        <v>1.9539682539682539</v>
      </c>
      <c r="C51" s="14">
        <f>SUM(C46:C50)</f>
        <v>3.5750000000000002</v>
      </c>
      <c r="D51" s="14">
        <f>SUM(D46:D50)</f>
        <v>10.392857142857142</v>
      </c>
      <c r="E51" s="14">
        <f>SUM(E46:E50)</f>
        <v>17.333333333333332</v>
      </c>
      <c r="F51" s="14">
        <f>SUM(F46:F50)</f>
        <v>28</v>
      </c>
      <c r="H51" s="10">
        <f>SUM(H46:H50)</f>
        <v>61.255158730158733</v>
      </c>
    </row>
    <row r="52" spans="1:10" x14ac:dyDescent="0.2">
      <c r="H52" s="13" t="s">
        <v>10</v>
      </c>
      <c r="I52" s="14">
        <f>((MMULT(B51:F51,I46:I50)-5)/(5-1))/1.12</f>
        <v>0.23213053692548444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9" width="20" customWidth="1"/>
  </cols>
  <sheetData>
    <row r="1" spans="1:9" x14ac:dyDescent="0.2">
      <c r="B1" s="15" t="s">
        <v>0</v>
      </c>
      <c r="C1" s="15" t="s">
        <v>11</v>
      </c>
      <c r="D1" s="15" t="s">
        <v>15</v>
      </c>
      <c r="E1" s="15" t="s">
        <v>16</v>
      </c>
      <c r="F1" s="15" t="s">
        <v>22</v>
      </c>
      <c r="G1" s="15" t="s">
        <v>24</v>
      </c>
    </row>
    <row r="2" spans="1:9" x14ac:dyDescent="0.2">
      <c r="A2" s="15" t="s">
        <v>25</v>
      </c>
      <c r="B2" s="16" t="s">
        <v>1</v>
      </c>
      <c r="C2" s="16" t="s">
        <v>12</v>
      </c>
      <c r="D2" s="16" t="s">
        <v>12</v>
      </c>
      <c r="E2" s="16" t="s">
        <v>17</v>
      </c>
      <c r="F2" s="16" t="s">
        <v>13</v>
      </c>
      <c r="G2" s="16" t="s">
        <v>17</v>
      </c>
    </row>
    <row r="3" spans="1:9" x14ac:dyDescent="0.2">
      <c r="A3" s="15" t="s">
        <v>26</v>
      </c>
      <c r="B3" s="16" t="s">
        <v>1</v>
      </c>
      <c r="C3" s="16" t="s">
        <v>12</v>
      </c>
      <c r="D3" s="16" t="s">
        <v>12</v>
      </c>
      <c r="E3" s="16" t="s">
        <v>18</v>
      </c>
      <c r="F3" s="16" t="s">
        <v>13</v>
      </c>
      <c r="G3" s="16" t="s">
        <v>17</v>
      </c>
    </row>
    <row r="4" spans="1:9" x14ac:dyDescent="0.2">
      <c r="A4" s="15" t="s">
        <v>27</v>
      </c>
      <c r="B4" s="16" t="s">
        <v>2</v>
      </c>
      <c r="C4" s="16" t="s">
        <v>13</v>
      </c>
      <c r="D4" s="16" t="s">
        <v>13</v>
      </c>
      <c r="E4" s="16" t="s">
        <v>17</v>
      </c>
      <c r="F4" s="16" t="s">
        <v>23</v>
      </c>
      <c r="G4" s="16" t="s">
        <v>17</v>
      </c>
    </row>
    <row r="5" spans="1:9" x14ac:dyDescent="0.2">
      <c r="A5" s="15" t="s">
        <v>28</v>
      </c>
      <c r="B5" s="16" t="s">
        <v>1</v>
      </c>
      <c r="C5" s="16" t="s">
        <v>12</v>
      </c>
      <c r="D5" s="16" t="s">
        <v>12</v>
      </c>
      <c r="E5" s="16" t="s">
        <v>17</v>
      </c>
      <c r="F5" s="16" t="s">
        <v>21</v>
      </c>
      <c r="G5" s="16" t="s">
        <v>17</v>
      </c>
    </row>
    <row r="6" spans="1:9" x14ac:dyDescent="0.2">
      <c r="A6" s="15" t="s">
        <v>29</v>
      </c>
      <c r="B6" s="16" t="s">
        <v>2</v>
      </c>
      <c r="C6" s="16" t="s">
        <v>13</v>
      </c>
      <c r="D6" s="16" t="s">
        <v>12</v>
      </c>
      <c r="E6" s="16" t="s">
        <v>18</v>
      </c>
      <c r="F6" s="16" t="s">
        <v>13</v>
      </c>
      <c r="G6" s="16" t="s">
        <v>19</v>
      </c>
    </row>
    <row r="7" spans="1:9" x14ac:dyDescent="0.2">
      <c r="A7" s="15" t="s">
        <v>30</v>
      </c>
      <c r="B7" s="16" t="s">
        <v>2</v>
      </c>
      <c r="C7" s="16" t="s">
        <v>14</v>
      </c>
      <c r="D7" s="16" t="s">
        <v>12</v>
      </c>
      <c r="E7" s="16" t="s">
        <v>21</v>
      </c>
      <c r="F7" s="16" t="s">
        <v>23</v>
      </c>
      <c r="G7" s="16" t="s">
        <v>18</v>
      </c>
    </row>
    <row r="8" spans="1:9" x14ac:dyDescent="0.2">
      <c r="A8" s="15" t="s">
        <v>31</v>
      </c>
      <c r="B8" s="16" t="s">
        <v>4</v>
      </c>
      <c r="C8" s="16" t="s">
        <v>14</v>
      </c>
      <c r="D8" s="16" t="s">
        <v>14</v>
      </c>
      <c r="E8" s="16" t="s">
        <v>19</v>
      </c>
      <c r="F8" s="16" t="s">
        <v>23</v>
      </c>
      <c r="G8" s="16" t="s">
        <v>20</v>
      </c>
    </row>
    <row r="9" spans="1:9" x14ac:dyDescent="0.2">
      <c r="A9" s="15" t="s">
        <v>32</v>
      </c>
      <c r="B9" s="16" t="s">
        <v>3</v>
      </c>
      <c r="C9" s="16" t="s">
        <v>13</v>
      </c>
      <c r="D9" s="16" t="s">
        <v>13</v>
      </c>
      <c r="E9" s="16" t="s">
        <v>17</v>
      </c>
      <c r="F9" s="16" t="s">
        <v>13</v>
      </c>
      <c r="G9" s="16" t="s">
        <v>19</v>
      </c>
    </row>
    <row r="10" spans="1:9" x14ac:dyDescent="0.2">
      <c r="A10" s="15" t="s">
        <v>33</v>
      </c>
      <c r="B10" s="16" t="s">
        <v>4</v>
      </c>
      <c r="C10" s="16" t="s">
        <v>14</v>
      </c>
      <c r="D10" s="16" t="s">
        <v>14</v>
      </c>
      <c r="E10" s="16" t="s">
        <v>21</v>
      </c>
      <c r="F10" s="16" t="s">
        <v>21</v>
      </c>
      <c r="G10" s="16" t="s">
        <v>19</v>
      </c>
    </row>
    <row r="13" spans="1:9" x14ac:dyDescent="0.2">
      <c r="A13" s="17" t="s">
        <v>34</v>
      </c>
      <c r="B13" s="17"/>
      <c r="C13" s="17"/>
      <c r="D13" s="17"/>
      <c r="E13" s="17"/>
      <c r="F13" s="17"/>
      <c r="G13" s="17"/>
      <c r="H13" s="17"/>
      <c r="I13" s="17"/>
    </row>
    <row r="15" spans="1:9" x14ac:dyDescent="0.2">
      <c r="B15" s="8">
        <v>0.32993853801028078</v>
      </c>
      <c r="C15" s="8">
        <v>0.14178910591348601</v>
      </c>
      <c r="D15" s="8">
        <v>3.6559810217115227E-2</v>
      </c>
      <c r="E15" s="8">
        <v>0.26533539281164209</v>
      </c>
      <c r="F15" s="8">
        <v>7.5200084324249142E-2</v>
      </c>
      <c r="G15" s="8">
        <v>0.15117706872322681</v>
      </c>
      <c r="H15" s="18" t="s">
        <v>35</v>
      </c>
      <c r="I15" s="18" t="s">
        <v>36</v>
      </c>
    </row>
    <row r="16" spans="1:9" x14ac:dyDescent="0.2">
      <c r="B16" s="15" t="s">
        <v>0</v>
      </c>
      <c r="C16" s="15" t="s">
        <v>11</v>
      </c>
      <c r="D16" s="15" t="s">
        <v>15</v>
      </c>
      <c r="E16" s="15" t="s">
        <v>16</v>
      </c>
      <c r="F16" s="15" t="s">
        <v>22</v>
      </c>
      <c r="G16" s="15" t="s">
        <v>24</v>
      </c>
    </row>
    <row r="17" spans="1:9" x14ac:dyDescent="0.2">
      <c r="A17" s="15" t="s">
        <v>25</v>
      </c>
      <c r="B17" s="8">
        <f>INDEX(rating_scales!I3:I6, MATCH(B2,rating_scales!A3:A6, 0))</f>
        <v>0.51</v>
      </c>
      <c r="C17" s="8">
        <f>INDEX(rating_scales!H12:H14, MATCH(C2,rating_scales!A12:A14, 0))</f>
        <v>8.012900000000002E-2</v>
      </c>
      <c r="D17" s="8">
        <f>INDEX(rating_scales!H20:H22, MATCH(D2,rating_scales!A20:A22, 0))</f>
        <v>1</v>
      </c>
      <c r="E17" s="8">
        <f>INDEX(rating_scales!J28:J32, MATCH(E2,rating_scales!A28:A32, 0))</f>
        <v>1</v>
      </c>
      <c r="F17" s="8">
        <f>INDEX(rating_scales!H38:H40, MATCH(F2,rating_scales!A38:A40, 0))</f>
        <v>0.34668099999999996</v>
      </c>
      <c r="G17" s="8">
        <f>INDEX(rating_scales!J46:J50, MATCH(G2,rating_scales!A46:A50, 0))</f>
        <v>1</v>
      </c>
      <c r="H17" s="19">
        <f>SUMPRODUCT(B17:G17,B15:G15)</f>
        <v>0.65877278583858401</v>
      </c>
      <c r="I17" s="20">
        <f>H17/SUM(H17:H25)</f>
        <v>0.12115533777301872</v>
      </c>
    </row>
    <row r="18" spans="1:9" x14ac:dyDescent="0.2">
      <c r="A18" s="15" t="s">
        <v>26</v>
      </c>
      <c r="B18" s="8">
        <f>INDEX(rating_scales!I3:I6, MATCH(B3,rating_scales!A3:A6, 0))</f>
        <v>0.51</v>
      </c>
      <c r="C18" s="8">
        <f>INDEX(rating_scales!H12:H14, MATCH(C3,rating_scales!A12:A14, 0))</f>
        <v>8.012900000000002E-2</v>
      </c>
      <c r="D18" s="8">
        <f>INDEX(rating_scales!H20:H22, MATCH(D3,rating_scales!A20:A22, 0))</f>
        <v>1</v>
      </c>
      <c r="E18" s="8">
        <f>INDEX(rating_scales!J28:J32, MATCH(E3,rating_scales!A28:A32, 0))</f>
        <v>0.77083333333333337</v>
      </c>
      <c r="F18" s="8">
        <f>INDEX(rating_scales!H38:H40, MATCH(F3,rating_scales!A38:A40, 0))</f>
        <v>0.34668099999999996</v>
      </c>
      <c r="G18" s="8">
        <f>INDEX(rating_scales!J46:J50, MATCH(G3,rating_scales!A46:A50, 0))</f>
        <v>1</v>
      </c>
      <c r="H18" s="19">
        <f>SUMPRODUCT(B18:G18,B15:G15)</f>
        <v>0.59796675831924939</v>
      </c>
      <c r="I18" s="20">
        <f>H18/SUM(H17:H25)</f>
        <v>0.10997246112555267</v>
      </c>
    </row>
    <row r="19" spans="1:9" x14ac:dyDescent="0.2">
      <c r="A19" s="15" t="s">
        <v>27</v>
      </c>
      <c r="B19" s="8">
        <f>INDEX(rating_scales!I3:I6, MATCH(B4,rating_scales!A3:A6, 0))</f>
        <v>1</v>
      </c>
      <c r="C19" s="8">
        <f>INDEX(rating_scales!H12:H14, MATCH(C4,rating_scales!A12:A14, 0))</f>
        <v>0.23113</v>
      </c>
      <c r="D19" s="8">
        <f>INDEX(rating_scales!H20:H22, MATCH(D4,rating_scales!A20:A22, 0))</f>
        <v>0.37037037037037029</v>
      </c>
      <c r="E19" s="8">
        <f>INDEX(rating_scales!J28:J32, MATCH(E4,rating_scales!A28:A32, 0))</f>
        <v>1</v>
      </c>
      <c r="F19" s="8">
        <f>INDEX(rating_scales!H38:H40, MATCH(F4,rating_scales!A38:A40, 0))</f>
        <v>1</v>
      </c>
      <c r="G19" s="8">
        <f>INDEX(rating_scales!J46:J50, MATCH(G4,rating_scales!A46:A50, 0))</f>
        <v>1</v>
      </c>
      <c r="H19" s="19">
        <f>SUMPRODUCT(B19:G19,B15:G15)</f>
        <v>0.86796347036996624</v>
      </c>
      <c r="I19" s="20">
        <f>H19/SUM(H17:H25)</f>
        <v>0.15962773461179566</v>
      </c>
    </row>
    <row r="20" spans="1:9" x14ac:dyDescent="0.2">
      <c r="A20" s="15" t="s">
        <v>28</v>
      </c>
      <c r="B20" s="8">
        <f>INDEX(rating_scales!I3:I6, MATCH(B5,rating_scales!A3:A6, 0))</f>
        <v>0.51</v>
      </c>
      <c r="C20" s="8">
        <f>INDEX(rating_scales!H12:H14, MATCH(C5,rating_scales!A12:A14, 0))</f>
        <v>8.012900000000002E-2</v>
      </c>
      <c r="D20" s="8">
        <f>INDEX(rating_scales!H20:H22, MATCH(D5,rating_scales!A20:A22, 0))</f>
        <v>1</v>
      </c>
      <c r="E20" s="8">
        <f>INDEX(rating_scales!J28:J32, MATCH(E5,rating_scales!A28:A32, 0))</f>
        <v>1</v>
      </c>
      <c r="F20" s="8">
        <f>INDEX(rating_scales!H38:H40, MATCH(F5,rating_scales!A38:A40, 0))</f>
        <v>8.0124999999999974E-2</v>
      </c>
      <c r="G20" s="8">
        <f>INDEX(rating_scales!J46:J50, MATCH(G5,rating_scales!A46:A50, 0))</f>
        <v>1</v>
      </c>
      <c r="H20" s="19">
        <f>SUMPRODUCT(B20:G20,B15:G15)</f>
        <v>0.6387277521614495</v>
      </c>
      <c r="I20" s="20">
        <f>H20/SUM(H17:H25)</f>
        <v>0.11746884240157843</v>
      </c>
    </row>
    <row r="21" spans="1:9" x14ac:dyDescent="0.2">
      <c r="A21" s="15" t="s">
        <v>29</v>
      </c>
      <c r="B21" s="8">
        <f>INDEX(rating_scales!I3:I6, MATCH(B6,rating_scales!A3:A6, 0))</f>
        <v>1</v>
      </c>
      <c r="C21" s="8">
        <f>INDEX(rating_scales!H12:H14, MATCH(C6,rating_scales!A12:A14, 0))</f>
        <v>0.23113</v>
      </c>
      <c r="D21" s="8">
        <f>INDEX(rating_scales!H20:H22, MATCH(D6,rating_scales!A20:A22, 0))</f>
        <v>1</v>
      </c>
      <c r="E21" s="8">
        <f>INDEX(rating_scales!J28:J32, MATCH(E6,rating_scales!A28:A32, 0))</f>
        <v>0.77083333333333337</v>
      </c>
      <c r="F21" s="8">
        <f>INDEX(rating_scales!H38:H40, MATCH(F6,rating_scales!A38:A40, 0))</f>
        <v>0.34668099999999996</v>
      </c>
      <c r="G21" s="8">
        <f>INDEX(rating_scales!J46:J50, MATCH(G6,rating_scales!A46:A50, 0))</f>
        <v>0.51874999999999993</v>
      </c>
      <c r="H21" s="19">
        <f>SUMPRODUCT(B21:G21,B15:G15)</f>
        <v>0.70829297440327643</v>
      </c>
      <c r="I21" s="20">
        <f>H21/SUM(H17:H25)</f>
        <v>0.13026262833072089</v>
      </c>
    </row>
    <row r="22" spans="1:9" x14ac:dyDescent="0.2">
      <c r="A22" s="15" t="s">
        <v>30</v>
      </c>
      <c r="B22" s="8">
        <f>INDEX(rating_scales!I3:I6, MATCH(B7,rating_scales!A3:A6, 0))</f>
        <v>1</v>
      </c>
      <c r="C22" s="8">
        <f>INDEX(rating_scales!H12:H14, MATCH(C7,rating_scales!A12:A14, 0))</f>
        <v>1</v>
      </c>
      <c r="D22" s="8">
        <f>INDEX(rating_scales!H20:H22, MATCH(D7,rating_scales!A20:A22, 0))</f>
        <v>1</v>
      </c>
      <c r="E22" s="8">
        <f>INDEX(rating_scales!J28:J32, MATCH(E7,rating_scales!A28:A32, 0))</f>
        <v>7.1345899470899463E-2</v>
      </c>
      <c r="F22" s="8">
        <f>INDEX(rating_scales!H38:H40, MATCH(F7,rating_scales!A38:A40, 0))</f>
        <v>1</v>
      </c>
      <c r="G22" s="8">
        <f>INDEX(rating_scales!J46:J50, MATCH(G7,rating_scales!A46:A50, 0))</f>
        <v>0.77083333333333337</v>
      </c>
      <c r="H22" s="19">
        <f>SUMPRODUCT(B22:G22,B15:G15)</f>
        <v>0.71895045453422957</v>
      </c>
      <c r="I22" s="20">
        <f>H22/SUM(H17:H25)</f>
        <v>0.13222265253456109</v>
      </c>
    </row>
    <row r="23" spans="1:9" x14ac:dyDescent="0.2">
      <c r="A23" s="15" t="s">
        <v>31</v>
      </c>
      <c r="B23" s="8">
        <f>INDEX(rating_scales!I3:I6, MATCH(B8,rating_scales!A3:A6, 0))</f>
        <v>8.9999999999999983E-2</v>
      </c>
      <c r="C23" s="8">
        <f>INDEX(rating_scales!H12:H14, MATCH(C8,rating_scales!A12:A14, 0))</f>
        <v>1</v>
      </c>
      <c r="D23" s="8">
        <f>INDEX(rating_scales!H20:H22, MATCH(D8,rating_scales!A20:A22, 0))</f>
        <v>0.18888888888888888</v>
      </c>
      <c r="E23" s="8">
        <f>INDEX(rating_scales!J28:J32, MATCH(E8,rating_scales!A28:A32, 0))</f>
        <v>0.51874999999999993</v>
      </c>
      <c r="F23" s="8">
        <f>INDEX(rating_scales!H38:H40, MATCH(F8,rating_scales!A38:A40, 0))</f>
        <v>1</v>
      </c>
      <c r="G23" s="8">
        <f>INDEX(rating_scales!J46:J50, MATCH(G8,rating_scales!A46:A50, 0))</f>
        <v>0.19136904761904766</v>
      </c>
      <c r="H23" s="19">
        <f>SUMPRODUCT(B23:G23,B15:G15)</f>
        <v>0.42016274727300251</v>
      </c>
      <c r="I23" s="20">
        <f>H23/SUM(H17:H25)</f>
        <v>7.7272408119744534E-2</v>
      </c>
    </row>
    <row r="24" spans="1:9" x14ac:dyDescent="0.2">
      <c r="A24" s="15" t="s">
        <v>32</v>
      </c>
      <c r="B24" s="8">
        <f>INDEX(rating_scales!I3:I6, MATCH(B9,rating_scales!A3:A6, 0))</f>
        <v>0.3899999999999999</v>
      </c>
      <c r="C24" s="8">
        <f>INDEX(rating_scales!H12:H14, MATCH(C9,rating_scales!A12:A14, 0))</f>
        <v>0.23113</v>
      </c>
      <c r="D24" s="8">
        <f>INDEX(rating_scales!H20:H22, MATCH(D9,rating_scales!A20:A22, 0))</f>
        <v>0.37037037037037029</v>
      </c>
      <c r="E24" s="8">
        <f>INDEX(rating_scales!J28:J32, MATCH(E9,rating_scales!A28:A32, 0))</f>
        <v>1</v>
      </c>
      <c r="F24" s="8">
        <f>INDEX(rating_scales!H38:H40, MATCH(F9,rating_scales!A38:A40, 0))</f>
        <v>0.34668099999999996</v>
      </c>
      <c r="G24" s="8">
        <f>INDEX(rating_scales!J46:J50, MATCH(G9,rating_scales!A46:A50, 0))</f>
        <v>0.51874999999999993</v>
      </c>
      <c r="H24" s="19">
        <f>SUMPRODUCT(B24:G24,B15:G15)</f>
        <v>0.54481735397000786</v>
      </c>
      <c r="I24" s="20">
        <f>H24/SUM(H17:H25)</f>
        <v>0.10019771909796547</v>
      </c>
    </row>
    <row r="25" spans="1:9" x14ac:dyDescent="0.2">
      <c r="A25" s="15" t="s">
        <v>33</v>
      </c>
      <c r="B25" s="8">
        <f>INDEX(rating_scales!I3:I6, MATCH(B10,rating_scales!A3:A6, 0))</f>
        <v>8.9999999999999983E-2</v>
      </c>
      <c r="C25" s="8">
        <f>INDEX(rating_scales!H12:H14, MATCH(C10,rating_scales!A12:A14, 0))</f>
        <v>1</v>
      </c>
      <c r="D25" s="8">
        <f>INDEX(rating_scales!H20:H22, MATCH(D10,rating_scales!A20:A22, 0))</f>
        <v>0.18888888888888888</v>
      </c>
      <c r="E25" s="8">
        <f>INDEX(rating_scales!J28:J32, MATCH(E10,rating_scales!A28:A32, 0))</f>
        <v>7.1345899470899463E-2</v>
      </c>
      <c r="F25" s="8">
        <f>INDEX(rating_scales!H38:H40, MATCH(F10,rating_scales!A38:A40, 0))</f>
        <v>8.0124999999999974E-2</v>
      </c>
      <c r="G25" s="8">
        <f>INDEX(rating_scales!J46:J50, MATCH(G10,rating_scales!A46:A50, 0))</f>
        <v>0.51874999999999993</v>
      </c>
      <c r="H25" s="19">
        <f>SUMPRODUCT(B25:G25,B15:G15)</f>
        <v>0.28176841968257621</v>
      </c>
      <c r="I25" s="20">
        <f>H25/SUM(H17:H25)</f>
        <v>5.1820216005062522E-2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54">
        <x14:dataValidation type="list" xr:uid="{00000000-0002-0000-0100-000000000000}">
          <x14:formula1>
            <xm:f>rating_scales!A3:A6</xm:f>
          </x14:formula1>
          <xm:sqref>B2</xm:sqref>
        </x14:dataValidation>
        <x14:dataValidation type="list" xr:uid="{00000000-0002-0000-0100-000001000000}">
          <x14:formula1>
            <xm:f>rating_scales!A3:A6</xm:f>
          </x14:formula1>
          <xm:sqref>B3</xm:sqref>
        </x14:dataValidation>
        <x14:dataValidation type="list" xr:uid="{00000000-0002-0000-0100-000002000000}">
          <x14:formula1>
            <xm:f>rating_scales!A3:A6</xm:f>
          </x14:formula1>
          <xm:sqref>B4</xm:sqref>
        </x14:dataValidation>
        <x14:dataValidation type="list" xr:uid="{00000000-0002-0000-0100-000003000000}">
          <x14:formula1>
            <xm:f>rating_scales!A3:A6</xm:f>
          </x14:formula1>
          <xm:sqref>B5</xm:sqref>
        </x14:dataValidation>
        <x14:dataValidation type="list" xr:uid="{00000000-0002-0000-0100-000004000000}">
          <x14:formula1>
            <xm:f>rating_scales!A3:A6</xm:f>
          </x14:formula1>
          <xm:sqref>B6</xm:sqref>
        </x14:dataValidation>
        <x14:dataValidation type="list" xr:uid="{00000000-0002-0000-0100-000005000000}">
          <x14:formula1>
            <xm:f>rating_scales!A3:A6</xm:f>
          </x14:formula1>
          <xm:sqref>B7</xm:sqref>
        </x14:dataValidation>
        <x14:dataValidation type="list" xr:uid="{00000000-0002-0000-0100-000006000000}">
          <x14:formula1>
            <xm:f>rating_scales!A3:A6</xm:f>
          </x14:formula1>
          <xm:sqref>B8</xm:sqref>
        </x14:dataValidation>
        <x14:dataValidation type="list" xr:uid="{00000000-0002-0000-0100-000007000000}">
          <x14:formula1>
            <xm:f>rating_scales!A3:A6</xm:f>
          </x14:formula1>
          <xm:sqref>B9</xm:sqref>
        </x14:dataValidation>
        <x14:dataValidation type="list" xr:uid="{00000000-0002-0000-0100-000008000000}">
          <x14:formula1>
            <xm:f>rating_scales!A3:A6</xm:f>
          </x14:formula1>
          <xm:sqref>B10</xm:sqref>
        </x14:dataValidation>
        <x14:dataValidation type="list" xr:uid="{00000000-0002-0000-0100-000009000000}">
          <x14:formula1>
            <xm:f>rating_scales!A12:A14</xm:f>
          </x14:formula1>
          <xm:sqref>C2</xm:sqref>
        </x14:dataValidation>
        <x14:dataValidation type="list" xr:uid="{00000000-0002-0000-0100-00000A000000}">
          <x14:formula1>
            <xm:f>rating_scales!A12:A14</xm:f>
          </x14:formula1>
          <xm:sqref>C3</xm:sqref>
        </x14:dataValidation>
        <x14:dataValidation type="list" xr:uid="{00000000-0002-0000-0100-00000B000000}">
          <x14:formula1>
            <xm:f>rating_scales!A12:A14</xm:f>
          </x14:formula1>
          <xm:sqref>C4</xm:sqref>
        </x14:dataValidation>
        <x14:dataValidation type="list" xr:uid="{00000000-0002-0000-0100-00000C000000}">
          <x14:formula1>
            <xm:f>rating_scales!A12:A14</xm:f>
          </x14:formula1>
          <xm:sqref>C5</xm:sqref>
        </x14:dataValidation>
        <x14:dataValidation type="list" xr:uid="{00000000-0002-0000-0100-00000D000000}">
          <x14:formula1>
            <xm:f>rating_scales!A12:A14</xm:f>
          </x14:formula1>
          <xm:sqref>C6</xm:sqref>
        </x14:dataValidation>
        <x14:dataValidation type="list" xr:uid="{00000000-0002-0000-0100-00000E000000}">
          <x14:formula1>
            <xm:f>rating_scales!A12:A14</xm:f>
          </x14:formula1>
          <xm:sqref>C7</xm:sqref>
        </x14:dataValidation>
        <x14:dataValidation type="list" xr:uid="{00000000-0002-0000-0100-00000F000000}">
          <x14:formula1>
            <xm:f>rating_scales!A12:A14</xm:f>
          </x14:formula1>
          <xm:sqref>C8</xm:sqref>
        </x14:dataValidation>
        <x14:dataValidation type="list" xr:uid="{00000000-0002-0000-0100-000010000000}">
          <x14:formula1>
            <xm:f>rating_scales!A12:A14</xm:f>
          </x14:formula1>
          <xm:sqref>C9</xm:sqref>
        </x14:dataValidation>
        <x14:dataValidation type="list" xr:uid="{00000000-0002-0000-0100-000011000000}">
          <x14:formula1>
            <xm:f>rating_scales!A12:A14</xm:f>
          </x14:formula1>
          <xm:sqref>C10</xm:sqref>
        </x14:dataValidation>
        <x14:dataValidation type="list" xr:uid="{00000000-0002-0000-0100-000012000000}">
          <x14:formula1>
            <xm:f>rating_scales!A20:A22</xm:f>
          </x14:formula1>
          <xm:sqref>D2</xm:sqref>
        </x14:dataValidation>
        <x14:dataValidation type="list" xr:uid="{00000000-0002-0000-0100-000013000000}">
          <x14:formula1>
            <xm:f>rating_scales!A20:A22</xm:f>
          </x14:formula1>
          <xm:sqref>D3</xm:sqref>
        </x14:dataValidation>
        <x14:dataValidation type="list" xr:uid="{00000000-0002-0000-0100-000014000000}">
          <x14:formula1>
            <xm:f>rating_scales!A20:A22</xm:f>
          </x14:formula1>
          <xm:sqref>D4</xm:sqref>
        </x14:dataValidation>
        <x14:dataValidation type="list" xr:uid="{00000000-0002-0000-0100-000015000000}">
          <x14:formula1>
            <xm:f>rating_scales!A20:A22</xm:f>
          </x14:formula1>
          <xm:sqref>D5</xm:sqref>
        </x14:dataValidation>
        <x14:dataValidation type="list" xr:uid="{00000000-0002-0000-0100-000016000000}">
          <x14:formula1>
            <xm:f>rating_scales!A20:A22</xm:f>
          </x14:formula1>
          <xm:sqref>D6</xm:sqref>
        </x14:dataValidation>
        <x14:dataValidation type="list" xr:uid="{00000000-0002-0000-0100-000017000000}">
          <x14:formula1>
            <xm:f>rating_scales!A20:A22</xm:f>
          </x14:formula1>
          <xm:sqref>D7</xm:sqref>
        </x14:dataValidation>
        <x14:dataValidation type="list" xr:uid="{00000000-0002-0000-0100-000018000000}">
          <x14:formula1>
            <xm:f>rating_scales!A20:A22</xm:f>
          </x14:formula1>
          <xm:sqref>D8</xm:sqref>
        </x14:dataValidation>
        <x14:dataValidation type="list" xr:uid="{00000000-0002-0000-0100-000019000000}">
          <x14:formula1>
            <xm:f>rating_scales!A20:A22</xm:f>
          </x14:formula1>
          <xm:sqref>D9</xm:sqref>
        </x14:dataValidation>
        <x14:dataValidation type="list" xr:uid="{00000000-0002-0000-0100-00001A000000}">
          <x14:formula1>
            <xm:f>rating_scales!A20:A22</xm:f>
          </x14:formula1>
          <xm:sqref>D10</xm:sqref>
        </x14:dataValidation>
        <x14:dataValidation type="list" xr:uid="{00000000-0002-0000-0100-00001B000000}">
          <x14:formula1>
            <xm:f>rating_scales!A28:A32</xm:f>
          </x14:formula1>
          <xm:sqref>E2</xm:sqref>
        </x14:dataValidation>
        <x14:dataValidation type="list" xr:uid="{00000000-0002-0000-0100-00001C000000}">
          <x14:formula1>
            <xm:f>rating_scales!A28:A32</xm:f>
          </x14:formula1>
          <xm:sqref>E3</xm:sqref>
        </x14:dataValidation>
        <x14:dataValidation type="list" xr:uid="{00000000-0002-0000-0100-00001D000000}">
          <x14:formula1>
            <xm:f>rating_scales!A28:A32</xm:f>
          </x14:formula1>
          <xm:sqref>E4</xm:sqref>
        </x14:dataValidation>
        <x14:dataValidation type="list" xr:uid="{00000000-0002-0000-0100-00001E000000}">
          <x14:formula1>
            <xm:f>rating_scales!A28:A32</xm:f>
          </x14:formula1>
          <xm:sqref>E5</xm:sqref>
        </x14:dataValidation>
        <x14:dataValidation type="list" xr:uid="{00000000-0002-0000-0100-00001F000000}">
          <x14:formula1>
            <xm:f>rating_scales!A28:A32</xm:f>
          </x14:formula1>
          <xm:sqref>E6</xm:sqref>
        </x14:dataValidation>
        <x14:dataValidation type="list" xr:uid="{00000000-0002-0000-0100-000020000000}">
          <x14:formula1>
            <xm:f>rating_scales!A28:A32</xm:f>
          </x14:formula1>
          <xm:sqref>E7</xm:sqref>
        </x14:dataValidation>
        <x14:dataValidation type="list" xr:uid="{00000000-0002-0000-0100-000021000000}">
          <x14:formula1>
            <xm:f>rating_scales!A28:A32</xm:f>
          </x14:formula1>
          <xm:sqref>E8</xm:sqref>
        </x14:dataValidation>
        <x14:dataValidation type="list" xr:uid="{00000000-0002-0000-0100-000022000000}">
          <x14:formula1>
            <xm:f>rating_scales!A28:A32</xm:f>
          </x14:formula1>
          <xm:sqref>E9</xm:sqref>
        </x14:dataValidation>
        <x14:dataValidation type="list" xr:uid="{00000000-0002-0000-0100-000023000000}">
          <x14:formula1>
            <xm:f>rating_scales!A28:A32</xm:f>
          </x14:formula1>
          <xm:sqref>E10</xm:sqref>
        </x14:dataValidation>
        <x14:dataValidation type="list" xr:uid="{00000000-0002-0000-0100-000024000000}">
          <x14:formula1>
            <xm:f>rating_scales!A38:A40</xm:f>
          </x14:formula1>
          <xm:sqref>F2</xm:sqref>
        </x14:dataValidation>
        <x14:dataValidation type="list" xr:uid="{00000000-0002-0000-0100-000025000000}">
          <x14:formula1>
            <xm:f>rating_scales!A38:A40</xm:f>
          </x14:formula1>
          <xm:sqref>F3</xm:sqref>
        </x14:dataValidation>
        <x14:dataValidation type="list" xr:uid="{00000000-0002-0000-0100-000026000000}">
          <x14:formula1>
            <xm:f>rating_scales!A38:A40</xm:f>
          </x14:formula1>
          <xm:sqref>F4</xm:sqref>
        </x14:dataValidation>
        <x14:dataValidation type="list" xr:uid="{00000000-0002-0000-0100-000027000000}">
          <x14:formula1>
            <xm:f>rating_scales!A38:A40</xm:f>
          </x14:formula1>
          <xm:sqref>F5</xm:sqref>
        </x14:dataValidation>
        <x14:dataValidation type="list" xr:uid="{00000000-0002-0000-0100-000028000000}">
          <x14:formula1>
            <xm:f>rating_scales!A38:A40</xm:f>
          </x14:formula1>
          <xm:sqref>F6</xm:sqref>
        </x14:dataValidation>
        <x14:dataValidation type="list" xr:uid="{00000000-0002-0000-0100-000029000000}">
          <x14:formula1>
            <xm:f>rating_scales!A38:A40</xm:f>
          </x14:formula1>
          <xm:sqref>F7</xm:sqref>
        </x14:dataValidation>
        <x14:dataValidation type="list" xr:uid="{00000000-0002-0000-0100-00002A000000}">
          <x14:formula1>
            <xm:f>rating_scales!A38:A40</xm:f>
          </x14:formula1>
          <xm:sqref>F8</xm:sqref>
        </x14:dataValidation>
        <x14:dataValidation type="list" xr:uid="{00000000-0002-0000-0100-00002B000000}">
          <x14:formula1>
            <xm:f>rating_scales!A38:A40</xm:f>
          </x14:formula1>
          <xm:sqref>F9</xm:sqref>
        </x14:dataValidation>
        <x14:dataValidation type="list" xr:uid="{00000000-0002-0000-0100-00002C000000}">
          <x14:formula1>
            <xm:f>rating_scales!A38:A40</xm:f>
          </x14:formula1>
          <xm:sqref>F10</xm:sqref>
        </x14:dataValidation>
        <x14:dataValidation type="list" xr:uid="{00000000-0002-0000-0100-00002D000000}">
          <x14:formula1>
            <xm:f>rating_scales!A46:A50</xm:f>
          </x14:formula1>
          <xm:sqref>G2</xm:sqref>
        </x14:dataValidation>
        <x14:dataValidation type="list" xr:uid="{00000000-0002-0000-0100-00002E000000}">
          <x14:formula1>
            <xm:f>rating_scales!A46:A50</xm:f>
          </x14:formula1>
          <xm:sqref>G3</xm:sqref>
        </x14:dataValidation>
        <x14:dataValidation type="list" xr:uid="{00000000-0002-0000-0100-00002F000000}">
          <x14:formula1>
            <xm:f>rating_scales!A46:A50</xm:f>
          </x14:formula1>
          <xm:sqref>G4</xm:sqref>
        </x14:dataValidation>
        <x14:dataValidation type="list" xr:uid="{00000000-0002-0000-0100-000030000000}">
          <x14:formula1>
            <xm:f>rating_scales!A46:A50</xm:f>
          </x14:formula1>
          <xm:sqref>G5</xm:sqref>
        </x14:dataValidation>
        <x14:dataValidation type="list" xr:uid="{00000000-0002-0000-0100-000031000000}">
          <x14:formula1>
            <xm:f>rating_scales!A46:A50</xm:f>
          </x14:formula1>
          <xm:sqref>G6</xm:sqref>
        </x14:dataValidation>
        <x14:dataValidation type="list" xr:uid="{00000000-0002-0000-0100-000032000000}">
          <x14:formula1>
            <xm:f>rating_scales!A46:A50</xm:f>
          </x14:formula1>
          <xm:sqref>G7</xm:sqref>
        </x14:dataValidation>
        <x14:dataValidation type="list" xr:uid="{00000000-0002-0000-0100-000033000000}">
          <x14:formula1>
            <xm:f>rating_scales!A46:A50</xm:f>
          </x14:formula1>
          <xm:sqref>G8</xm:sqref>
        </x14:dataValidation>
        <x14:dataValidation type="list" xr:uid="{00000000-0002-0000-0100-000034000000}">
          <x14:formula1>
            <xm:f>rating_scales!A46:A50</xm:f>
          </x14:formula1>
          <xm:sqref>G9</xm:sqref>
        </x14:dataValidation>
        <x14:dataValidation type="list" xr:uid="{00000000-0002-0000-0100-000035000000}">
          <x14:formula1>
            <xm:f>rating_scales!A46:A50</xm:f>
          </x14:formula1>
          <xm:sqref>G10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Lirong Wei</cp:lastModifiedBy>
  <dcterms:created xsi:type="dcterms:W3CDTF">2024-03-13T03:08:11Z</dcterms:created>
  <dcterms:modified xsi:type="dcterms:W3CDTF">2024-03-13T05:25:57Z</dcterms:modified>
</cp:coreProperties>
</file>