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CODE\cdfAHPANPLib\Examples\"/>
    </mc:Choice>
  </mc:AlternateContent>
  <xr:revisionPtr revIDLastSave="0" documentId="8_{FB48F6F3-97A8-49AA-9F1D-FE41F20D89EE}" xr6:coauthVersionLast="47" xr6:coauthVersionMax="47" xr10:uidLastSave="{00000000-0000-0000-0000-000000000000}"/>
  <bookViews>
    <workbookView xWindow="345" yWindow="855" windowWidth="27435" windowHeight="14415" activeTab="1" xr2:uid="{00000000-000D-0000-FFFF-FFFF00000000}"/>
  </bookViews>
  <sheets>
    <sheet name="rating_scales" sheetId="1" r:id="rId1"/>
    <sheet name="rating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2" l="1"/>
  <c r="I15" i="2"/>
  <c r="I16" i="2"/>
  <c r="I17" i="2"/>
  <c r="I18" i="2"/>
  <c r="I13" i="2"/>
  <c r="F18" i="2" l="1"/>
  <c r="E18" i="2"/>
  <c r="D18" i="2"/>
  <c r="C18" i="2"/>
  <c r="B18" i="2"/>
  <c r="F17" i="2"/>
  <c r="E17" i="2"/>
  <c r="D17" i="2"/>
  <c r="C17" i="2"/>
  <c r="B17" i="2"/>
  <c r="G16" i="2"/>
  <c r="F16" i="2"/>
  <c r="E16" i="2"/>
  <c r="D16" i="2"/>
  <c r="C16" i="2"/>
  <c r="B16" i="2"/>
  <c r="F15" i="2"/>
  <c r="E15" i="2"/>
  <c r="G15" i="2" s="1"/>
  <c r="D15" i="2"/>
  <c r="C15" i="2"/>
  <c r="B15" i="2"/>
  <c r="F14" i="2"/>
  <c r="E14" i="2"/>
  <c r="D14" i="2"/>
  <c r="C14" i="2"/>
  <c r="B14" i="2"/>
  <c r="G14" i="2" s="1"/>
  <c r="F13" i="2"/>
  <c r="E13" i="2"/>
  <c r="D13" i="2"/>
  <c r="C13" i="2"/>
  <c r="B13" i="2"/>
  <c r="D43" i="1"/>
  <c r="C43" i="1"/>
  <c r="B43" i="1"/>
  <c r="F42" i="1"/>
  <c r="F41" i="1"/>
  <c r="G41" i="1" s="1"/>
  <c r="F40" i="1"/>
  <c r="F43" i="1" s="1"/>
  <c r="E35" i="1"/>
  <c r="D35" i="1"/>
  <c r="C35" i="1"/>
  <c r="B35" i="1"/>
  <c r="G34" i="1"/>
  <c r="G33" i="1"/>
  <c r="G32" i="1"/>
  <c r="G31" i="1"/>
  <c r="F26" i="1"/>
  <c r="E26" i="1"/>
  <c r="D26" i="1"/>
  <c r="C26" i="1"/>
  <c r="B26" i="1"/>
  <c r="H25" i="1"/>
  <c r="I25" i="1" s="1"/>
  <c r="H24" i="1"/>
  <c r="H23" i="1"/>
  <c r="I23" i="1" s="1"/>
  <c r="H22" i="1"/>
  <c r="I22" i="1" s="1"/>
  <c r="H21" i="1"/>
  <c r="H26" i="1" s="1"/>
  <c r="I24" i="1" s="1"/>
  <c r="D16" i="1"/>
  <c r="C16" i="1"/>
  <c r="B16" i="1"/>
  <c r="F15" i="1"/>
  <c r="F14" i="1"/>
  <c r="F13" i="1"/>
  <c r="F16" i="1" s="1"/>
  <c r="F8" i="1"/>
  <c r="E8" i="1"/>
  <c r="D8" i="1"/>
  <c r="C8" i="1"/>
  <c r="B8" i="1"/>
  <c r="H7" i="1"/>
  <c r="H8" i="1" s="1"/>
  <c r="I4" i="1" s="1"/>
  <c r="H6" i="1"/>
  <c r="I6" i="1" s="1"/>
  <c r="H5" i="1"/>
  <c r="I5" i="1" s="1"/>
  <c r="H4" i="1"/>
  <c r="H3" i="1"/>
  <c r="G17" i="2" l="1"/>
  <c r="G18" i="2"/>
  <c r="G13" i="2"/>
  <c r="G15" i="1"/>
  <c r="G42" i="1"/>
  <c r="G17" i="1"/>
  <c r="G14" i="1"/>
  <c r="H14" i="1" s="1"/>
  <c r="I3" i="1"/>
  <c r="I7" i="1"/>
  <c r="I21" i="1"/>
  <c r="G40" i="1"/>
  <c r="H40" i="1" s="1"/>
  <c r="G13" i="1"/>
  <c r="H13" i="1" s="1"/>
  <c r="G35" i="1"/>
  <c r="H33" i="1" s="1"/>
  <c r="H18" i="2" l="1"/>
  <c r="H13" i="2"/>
  <c r="H16" i="2"/>
  <c r="H15" i="2"/>
  <c r="H17" i="2"/>
  <c r="H14" i="2"/>
  <c r="J3" i="1"/>
  <c r="I9" i="1"/>
  <c r="J6" i="1"/>
  <c r="H31" i="1"/>
  <c r="J21" i="1"/>
  <c r="I27" i="1"/>
  <c r="J23" i="1"/>
  <c r="J25" i="1"/>
  <c r="H42" i="1"/>
  <c r="H15" i="1"/>
  <c r="J4" i="1"/>
  <c r="J7" i="1"/>
  <c r="J5" i="1"/>
  <c r="J24" i="1"/>
  <c r="J22" i="1"/>
  <c r="H32" i="1"/>
  <c r="H34" i="1"/>
  <c r="I34" i="1" s="1"/>
  <c r="G44" i="1"/>
  <c r="H41" i="1"/>
  <c r="I31" i="1" l="1"/>
  <c r="H36" i="1"/>
  <c r="I32" i="1"/>
  <c r="I33" i="1"/>
</calcChain>
</file>

<file path=xl/sharedStrings.xml><?xml version="1.0" encoding="utf-8"?>
<sst xmlns="http://schemas.openxmlformats.org/spreadsheetml/2006/main" count="130" uniqueCount="33">
  <si>
    <t>1Prestige</t>
  </si>
  <si>
    <t>Excellent</t>
  </si>
  <si>
    <t>Above Average</t>
  </si>
  <si>
    <t>Average</t>
  </si>
  <si>
    <t>Below Average</t>
  </si>
  <si>
    <t>Poor</t>
  </si>
  <si>
    <t>Direct values</t>
  </si>
  <si>
    <t>Line Sum</t>
  </si>
  <si>
    <t>Est. Normal Priorities</t>
  </si>
  <si>
    <t>Est. Ideal Priorities</t>
  </si>
  <si>
    <t>Sum of Col</t>
  </si>
  <si>
    <t>Est. Incons.</t>
  </si>
  <si>
    <t>3MPG</t>
  </si>
  <si>
    <t>Good</t>
  </si>
  <si>
    <t>Med</t>
  </si>
  <si>
    <t>4Comfort</t>
  </si>
  <si>
    <t>2.1InitialCost</t>
  </si>
  <si>
    <t>More than 30 K</t>
  </si>
  <si>
    <t>Between 25K and 30K</t>
  </si>
  <si>
    <t>Between 20K and 25K</t>
  </si>
  <si>
    <t>Less than 20K</t>
  </si>
  <si>
    <t>2.2Maintenance</t>
  </si>
  <si>
    <t>Hi</t>
  </si>
  <si>
    <t>Lo</t>
  </si>
  <si>
    <t>1Acura TL</t>
  </si>
  <si>
    <t>2Toyota Camry</t>
  </si>
  <si>
    <t>3Honda Civic</t>
  </si>
  <si>
    <t>4Fiat</t>
  </si>
  <si>
    <t>5MiniCooper</t>
  </si>
  <si>
    <t>6Kia Rio</t>
  </si>
  <si>
    <t>ESTIMATED RESULTS</t>
  </si>
  <si>
    <t>TOTALS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</si>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</sst>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123EF1"/>
      <name val="Calibri"/>
      <family val="2"/>
    </font>
    <font>
      <b/>
      <sz val="11"/>
      <color rgb="FF000000"/>
      <name val="Calibri"/>
      <family val="2"/>
    </font>
    <font>
      <sz val="11"/>
      <color rgb="FF123EF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FFB6D7A8"/>
        <bgColor rgb="FFB6D7A8"/>
      </patternFill>
    </fill>
    <fill>
      <patternFill patternType="solid">
        <fgColor rgb="FFBCBCBC"/>
        <bgColor rgb="FFBCBCBC"/>
      </patternFill>
    </fill>
    <fill>
      <patternFill patternType="solid">
        <fgColor rgb="FFFFFF6B"/>
        <bgColor rgb="FFFFFF6B"/>
      </patternFill>
    </fill>
    <fill>
      <patternFill patternType="solid">
        <fgColor rgb="FFACCBE8"/>
        <bgColor rgb="FFACCBE8"/>
      </patternFill>
    </fill>
    <fill>
      <patternFill patternType="solid">
        <fgColor rgb="FFF9D5B6"/>
        <bgColor rgb="FF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2" fillId="6" borderId="1" xfId="0" applyFont="1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0" fillId="3" borderId="1" xfId="0" applyFill="1" applyBorder="1"/>
    <xf numFmtId="164" fontId="4" fillId="6" borderId="1" xfId="0" applyNumberFormat="1" applyFont="1" applyFill="1" applyBorder="1"/>
    <xf numFmtId="164" fontId="2" fillId="6" borderId="1" xfId="0" applyNumberFormat="1" applyFont="1" applyFill="1" applyBorder="1"/>
    <xf numFmtId="164" fontId="0" fillId="4" borderId="1" xfId="0" applyNumberFormat="1" applyFill="1" applyBorder="1"/>
    <xf numFmtId="0" fontId="3" fillId="7" borderId="1" xfId="0" applyFont="1" applyFill="1" applyBorder="1"/>
    <xf numFmtId="164" fontId="3" fillId="7" borderId="1" xfId="0" applyNumberFormat="1" applyFont="1" applyFill="1" applyBorder="1"/>
    <xf numFmtId="0" fontId="3" fillId="2" borderId="1" xfId="0" applyFont="1" applyFill="1" applyBorder="1"/>
    <xf numFmtId="0" fontId="0" fillId="7" borderId="1" xfId="0" applyFill="1" applyBorder="1"/>
    <xf numFmtId="0" fontId="3" fillId="3" borderId="2" xfId="0" applyFont="1" applyFill="1" applyBorder="1"/>
    <xf numFmtId="0" fontId="3" fillId="10" borderId="1" xfId="0" applyFont="1" applyFill="1" applyBorder="1"/>
    <xf numFmtId="164" fontId="4" fillId="8" borderId="1" xfId="0" applyNumberFormat="1" applyFont="1" applyFill="1" applyBorder="1"/>
    <xf numFmtId="164" fontId="5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/>
  </sheetViews>
  <sheetFormatPr defaultRowHeight="15" x14ac:dyDescent="0.25"/>
  <cols>
    <col min="1" max="10" width="20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</row>
    <row r="2" spans="1:10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6" t="s">
        <v>8</v>
      </c>
      <c r="J2" s="6" t="s">
        <v>9</v>
      </c>
    </row>
    <row r="3" spans="1:10" x14ac:dyDescent="0.25">
      <c r="A3" s="4" t="s">
        <v>1</v>
      </c>
      <c r="B3" s="7">
        <v>1</v>
      </c>
      <c r="C3" s="8">
        <v>2</v>
      </c>
      <c r="D3" s="8">
        <v>5</v>
      </c>
      <c r="E3" s="8">
        <v>7</v>
      </c>
      <c r="F3" s="8">
        <v>9</v>
      </c>
      <c r="G3" s="9"/>
      <c r="H3" s="10">
        <f>+B3+C3+D3+E3+F3</f>
        <v>24</v>
      </c>
      <c r="I3" s="11">
        <f>H3/H8</f>
        <v>0.39180373535108798</v>
      </c>
      <c r="J3" s="11">
        <f>I3/MAX(I3:I8)</f>
        <v>1</v>
      </c>
    </row>
    <row r="4" spans="1:10" x14ac:dyDescent="0.25">
      <c r="A4" s="4" t="s">
        <v>2</v>
      </c>
      <c r="B4" s="12">
        <v>0.5</v>
      </c>
      <c r="C4" s="7">
        <v>1</v>
      </c>
      <c r="D4" s="8">
        <v>4</v>
      </c>
      <c r="E4" s="8">
        <v>5</v>
      </c>
      <c r="F4" s="8">
        <v>8</v>
      </c>
      <c r="G4" s="9"/>
      <c r="H4" s="10">
        <f>+B4+C4+D4+E4+F4</f>
        <v>18.5</v>
      </c>
      <c r="I4" s="11">
        <f>H4/H8</f>
        <v>0.30201537933313033</v>
      </c>
      <c r="J4" s="11">
        <f>I4/MAX(I3:I8)</f>
        <v>0.77083333333333337</v>
      </c>
    </row>
    <row r="5" spans="1:10" x14ac:dyDescent="0.25">
      <c r="A5" s="4" t="s">
        <v>3</v>
      </c>
      <c r="B5" s="12">
        <v>0.2</v>
      </c>
      <c r="C5" s="12">
        <v>0.25</v>
      </c>
      <c r="D5" s="7">
        <v>1</v>
      </c>
      <c r="E5" s="8">
        <v>4</v>
      </c>
      <c r="F5" s="8">
        <v>7</v>
      </c>
      <c r="G5" s="9"/>
      <c r="H5" s="10">
        <f>+B5+C5+D5+E5+F5</f>
        <v>12.45</v>
      </c>
      <c r="I5" s="11">
        <f>H5/H8</f>
        <v>0.20324818771337688</v>
      </c>
      <c r="J5" s="11">
        <f>I5/MAX(I3:I8)</f>
        <v>0.51874999999999993</v>
      </c>
    </row>
    <row r="6" spans="1:10" x14ac:dyDescent="0.25">
      <c r="A6" s="4" t="s">
        <v>4</v>
      </c>
      <c r="B6" s="12">
        <v>0.14285714285714279</v>
      </c>
      <c r="C6" s="12">
        <v>0.2</v>
      </c>
      <c r="D6" s="12">
        <v>0.25</v>
      </c>
      <c r="E6" s="7">
        <v>1</v>
      </c>
      <c r="F6" s="8">
        <v>3</v>
      </c>
      <c r="G6" s="9"/>
      <c r="H6" s="10">
        <f>+B6+C6+D6+E6+F6</f>
        <v>4.5928571428571425</v>
      </c>
      <c r="I6" s="11">
        <f>H6/H8</f>
        <v>7.497910768772309E-2</v>
      </c>
      <c r="J6" s="11">
        <f>I6/MAX(I3:I8)</f>
        <v>0.19136904761904763</v>
      </c>
    </row>
    <row r="7" spans="1:10" x14ac:dyDescent="0.25">
      <c r="A7" s="4" t="s">
        <v>5</v>
      </c>
      <c r="B7" s="12">
        <v>0.1111111111111111</v>
      </c>
      <c r="C7" s="12">
        <v>0.125</v>
      </c>
      <c r="D7" s="12">
        <v>0.14285714285714279</v>
      </c>
      <c r="E7" s="12">
        <v>0.33333333333333331</v>
      </c>
      <c r="F7" s="7">
        <v>1</v>
      </c>
      <c r="G7" s="9"/>
      <c r="H7" s="10">
        <f>+B7+C7+D7+E7+F7</f>
        <v>1.7123015873015872</v>
      </c>
      <c r="I7" s="11">
        <f>H7/H8</f>
        <v>2.7953589914681623E-2</v>
      </c>
      <c r="J7" s="11">
        <f>I7/MAX(I3:I8)</f>
        <v>7.1345899470899463E-2</v>
      </c>
    </row>
    <row r="8" spans="1:10" x14ac:dyDescent="0.25">
      <c r="A8" s="13" t="s">
        <v>10</v>
      </c>
      <c r="B8" s="14">
        <f>SUM(B3:B7)</f>
        <v>1.9539682539682539</v>
      </c>
      <c r="C8" s="14">
        <f>SUM(C3:C7)</f>
        <v>3.5750000000000002</v>
      </c>
      <c r="D8" s="14">
        <f>SUM(D3:D7)</f>
        <v>10.392857142857142</v>
      </c>
      <c r="E8" s="14">
        <f>SUM(E3:E7)</f>
        <v>17.333333333333332</v>
      </c>
      <c r="F8" s="14">
        <f>SUM(F3:F7)</f>
        <v>28</v>
      </c>
      <c r="H8" s="10">
        <f>SUM(H3:H7)</f>
        <v>61.255158730158733</v>
      </c>
    </row>
    <row r="9" spans="1:10" x14ac:dyDescent="0.25">
      <c r="H9" s="13" t="s">
        <v>11</v>
      </c>
      <c r="I9" s="14">
        <f>((MMULT(B8:F8,I3:I7)-5)/(5-1))/1.12</f>
        <v>0.23213053692548444</v>
      </c>
    </row>
    <row r="11" spans="1:10" x14ac:dyDescent="0.25">
      <c r="A11" s="1" t="s">
        <v>12</v>
      </c>
      <c r="B11" s="2"/>
      <c r="C11" s="2"/>
      <c r="D11" s="2"/>
      <c r="E11" s="2"/>
    </row>
    <row r="12" spans="1:10" x14ac:dyDescent="0.25">
      <c r="A12" s="3"/>
      <c r="B12" s="4" t="s">
        <v>13</v>
      </c>
      <c r="C12" s="4" t="s">
        <v>14</v>
      </c>
      <c r="D12" s="4" t="s">
        <v>5</v>
      </c>
      <c r="E12" s="5" t="s">
        <v>6</v>
      </c>
      <c r="F12" s="6" t="s">
        <v>7</v>
      </c>
      <c r="G12" s="6" t="s">
        <v>8</v>
      </c>
      <c r="H12" s="6" t="s">
        <v>9</v>
      </c>
    </row>
    <row r="13" spans="1:10" x14ac:dyDescent="0.25">
      <c r="A13" s="4" t="s">
        <v>13</v>
      </c>
      <c r="B13" s="7">
        <v>1</v>
      </c>
      <c r="C13" s="8">
        <v>4</v>
      </c>
      <c r="D13" s="8">
        <v>9</v>
      </c>
      <c r="E13" s="9"/>
      <c r="F13" s="10">
        <f>+B13+C13+D13</f>
        <v>14</v>
      </c>
      <c r="G13" s="11">
        <f>F13/F16</f>
        <v>0.62145499383477187</v>
      </c>
      <c r="H13" s="11">
        <f>G13/MAX(G13:G16)</f>
        <v>1</v>
      </c>
    </row>
    <row r="14" spans="1:10" x14ac:dyDescent="0.25">
      <c r="A14" s="4" t="s">
        <v>14</v>
      </c>
      <c r="B14" s="12">
        <v>0.25</v>
      </c>
      <c r="C14" s="7">
        <v>1</v>
      </c>
      <c r="D14" s="8">
        <v>6</v>
      </c>
      <c r="E14" s="9"/>
      <c r="F14" s="10">
        <f>+B14+C14+D14</f>
        <v>7.25</v>
      </c>
      <c r="G14" s="11">
        <f>F14/F16</f>
        <v>0.32182490752157827</v>
      </c>
      <c r="H14" s="11">
        <f>G14/MAX(G13:G16)</f>
        <v>0.51785714285714279</v>
      </c>
    </row>
    <row r="15" spans="1:10" x14ac:dyDescent="0.25">
      <c r="A15" s="4" t="s">
        <v>5</v>
      </c>
      <c r="B15" s="12">
        <v>0.1111111111111111</v>
      </c>
      <c r="C15" s="12">
        <v>0.16666666666666671</v>
      </c>
      <c r="D15" s="7">
        <v>1</v>
      </c>
      <c r="E15" s="9"/>
      <c r="F15" s="10">
        <f>+B15+C15+D15</f>
        <v>1.2777777777777777</v>
      </c>
      <c r="G15" s="11">
        <f>F15/F16</f>
        <v>5.6720098643649811E-2</v>
      </c>
      <c r="H15" s="11">
        <f>G15/MAX(G13:G16)</f>
        <v>9.1269841269841265E-2</v>
      </c>
    </row>
    <row r="16" spans="1:10" x14ac:dyDescent="0.25">
      <c r="A16" s="13" t="s">
        <v>10</v>
      </c>
      <c r="B16" s="14">
        <f>SUM(B13:B15)</f>
        <v>1.3611111111111112</v>
      </c>
      <c r="C16" s="14">
        <f>SUM(C13:C15)</f>
        <v>5.166666666666667</v>
      </c>
      <c r="D16" s="14">
        <f>SUM(D13:D15)</f>
        <v>16</v>
      </c>
      <c r="F16" s="10">
        <f>SUM(F13:F15)</f>
        <v>22.527777777777779</v>
      </c>
    </row>
    <row r="17" spans="1:10" x14ac:dyDescent="0.25">
      <c r="F17" s="13" t="s">
        <v>11</v>
      </c>
      <c r="G17" s="14">
        <f>((MMULT(B16:D16,G13:G15)-3)/(3-1))/0.52</f>
        <v>0.4001470169780893</v>
      </c>
    </row>
    <row r="19" spans="1:10" x14ac:dyDescent="0.25">
      <c r="A19" s="1" t="s">
        <v>15</v>
      </c>
      <c r="B19" s="2"/>
      <c r="C19" s="2"/>
      <c r="D19" s="2"/>
      <c r="E19" s="2"/>
      <c r="F19" s="2"/>
      <c r="G19" s="2"/>
    </row>
    <row r="20" spans="1:10" x14ac:dyDescent="0.25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5" t="s">
        <v>6</v>
      </c>
      <c r="H20" s="6" t="s">
        <v>7</v>
      </c>
      <c r="I20" s="6" t="s">
        <v>8</v>
      </c>
      <c r="J20" s="6" t="s">
        <v>9</v>
      </c>
    </row>
    <row r="21" spans="1:10" x14ac:dyDescent="0.25">
      <c r="A21" s="4" t="s">
        <v>1</v>
      </c>
      <c r="B21" s="7">
        <v>1</v>
      </c>
      <c r="C21" s="8">
        <v>2</v>
      </c>
      <c r="D21" s="8">
        <v>5</v>
      </c>
      <c r="E21" s="8">
        <v>7</v>
      </c>
      <c r="F21" s="8">
        <v>9</v>
      </c>
      <c r="G21" s="9"/>
      <c r="H21" s="10">
        <f>+B21+C21+D21+E21+F21</f>
        <v>24</v>
      </c>
      <c r="I21" s="11">
        <f>H21/H26</f>
        <v>0.39180373535108798</v>
      </c>
      <c r="J21" s="11">
        <f>I21/MAX(I21:I26)</f>
        <v>1</v>
      </c>
    </row>
    <row r="22" spans="1:10" x14ac:dyDescent="0.25">
      <c r="A22" s="4" t="s">
        <v>2</v>
      </c>
      <c r="B22" s="12">
        <v>0.5</v>
      </c>
      <c r="C22" s="7">
        <v>1</v>
      </c>
      <c r="D22" s="8">
        <v>4</v>
      </c>
      <c r="E22" s="8">
        <v>5</v>
      </c>
      <c r="F22" s="8">
        <v>8</v>
      </c>
      <c r="G22" s="9"/>
      <c r="H22" s="10">
        <f>+B22+C22+D22+E22+F22</f>
        <v>18.5</v>
      </c>
      <c r="I22" s="11">
        <f>H22/H26</f>
        <v>0.30201537933313033</v>
      </c>
      <c r="J22" s="11">
        <f>I22/MAX(I21:I26)</f>
        <v>0.77083333333333337</v>
      </c>
    </row>
    <row r="23" spans="1:10" x14ac:dyDescent="0.25">
      <c r="A23" s="4" t="s">
        <v>3</v>
      </c>
      <c r="B23" s="12">
        <v>0.2</v>
      </c>
      <c r="C23" s="12">
        <v>0.25</v>
      </c>
      <c r="D23" s="7">
        <v>1</v>
      </c>
      <c r="E23" s="8">
        <v>4</v>
      </c>
      <c r="F23" s="8">
        <v>7</v>
      </c>
      <c r="G23" s="9"/>
      <c r="H23" s="10">
        <f>+B23+C23+D23+E23+F23</f>
        <v>12.45</v>
      </c>
      <c r="I23" s="11">
        <f>H23/H26</f>
        <v>0.20324818771337688</v>
      </c>
      <c r="J23" s="11">
        <f>I23/MAX(I21:I26)</f>
        <v>0.51874999999999993</v>
      </c>
    </row>
    <row r="24" spans="1:10" x14ac:dyDescent="0.25">
      <c r="A24" s="4" t="s">
        <v>4</v>
      </c>
      <c r="B24" s="12">
        <v>0.14285714285714279</v>
      </c>
      <c r="C24" s="12">
        <v>0.2</v>
      </c>
      <c r="D24" s="12">
        <v>0.25</v>
      </c>
      <c r="E24" s="7">
        <v>1</v>
      </c>
      <c r="F24" s="8">
        <v>3</v>
      </c>
      <c r="G24" s="9"/>
      <c r="H24" s="10">
        <f>+B24+C24+D24+E24+F24</f>
        <v>4.5928571428571425</v>
      </c>
      <c r="I24" s="11">
        <f>H24/H26</f>
        <v>7.497910768772309E-2</v>
      </c>
      <c r="J24" s="11">
        <f>I24/MAX(I21:I26)</f>
        <v>0.19136904761904763</v>
      </c>
    </row>
    <row r="25" spans="1:10" x14ac:dyDescent="0.25">
      <c r="A25" s="4" t="s">
        <v>5</v>
      </c>
      <c r="B25" s="12">
        <v>0.1111111111111111</v>
      </c>
      <c r="C25" s="12">
        <v>0.125</v>
      </c>
      <c r="D25" s="12">
        <v>0.14285714285714279</v>
      </c>
      <c r="E25" s="12">
        <v>0.33333333333333331</v>
      </c>
      <c r="F25" s="7">
        <v>1</v>
      </c>
      <c r="G25" s="9"/>
      <c r="H25" s="10">
        <f>+B25+C25+D25+E25+F25</f>
        <v>1.7123015873015872</v>
      </c>
      <c r="I25" s="11">
        <f>H25/H26</f>
        <v>2.7953589914681623E-2</v>
      </c>
      <c r="J25" s="11">
        <f>I25/MAX(I21:I26)</f>
        <v>7.1345899470899463E-2</v>
      </c>
    </row>
    <row r="26" spans="1:10" x14ac:dyDescent="0.25">
      <c r="A26" s="13" t="s">
        <v>10</v>
      </c>
      <c r="B26" s="14">
        <f>SUM(B21:B25)</f>
        <v>1.9539682539682539</v>
      </c>
      <c r="C26" s="14">
        <f>SUM(C21:C25)</f>
        <v>3.5750000000000002</v>
      </c>
      <c r="D26" s="14">
        <f>SUM(D21:D25)</f>
        <v>10.392857142857142</v>
      </c>
      <c r="E26" s="14">
        <f>SUM(E21:E25)</f>
        <v>17.333333333333332</v>
      </c>
      <c r="F26" s="14">
        <f>SUM(F21:F25)</f>
        <v>28</v>
      </c>
      <c r="H26" s="10">
        <f>SUM(H21:H25)</f>
        <v>61.255158730158733</v>
      </c>
    </row>
    <row r="27" spans="1:10" x14ac:dyDescent="0.25">
      <c r="H27" s="13" t="s">
        <v>11</v>
      </c>
      <c r="I27" s="14">
        <f>((MMULT(B26:F26,I21:I25)-5)/(5-1))/1.12</f>
        <v>0.23213053692548444</v>
      </c>
    </row>
    <row r="29" spans="1:10" x14ac:dyDescent="0.25">
      <c r="A29" s="1" t="s">
        <v>16</v>
      </c>
      <c r="B29" s="2"/>
      <c r="C29" s="2"/>
      <c r="D29" s="2"/>
      <c r="E29" s="2"/>
      <c r="F29" s="2"/>
    </row>
    <row r="30" spans="1:10" x14ac:dyDescent="0.25">
      <c r="A30" s="3"/>
      <c r="B30" s="4" t="s">
        <v>17</v>
      </c>
      <c r="C30" s="4" t="s">
        <v>18</v>
      </c>
      <c r="D30" s="4" t="s">
        <v>19</v>
      </c>
      <c r="E30" s="4" t="s">
        <v>20</v>
      </c>
      <c r="F30" s="5" t="s">
        <v>6</v>
      </c>
      <c r="G30" s="6" t="s">
        <v>7</v>
      </c>
      <c r="H30" s="6" t="s">
        <v>8</v>
      </c>
      <c r="I30" s="6" t="s">
        <v>9</v>
      </c>
    </row>
    <row r="31" spans="1:10" x14ac:dyDescent="0.25">
      <c r="A31" s="4" t="s">
        <v>17</v>
      </c>
      <c r="B31" s="7">
        <v>1</v>
      </c>
      <c r="C31" s="8">
        <v>0.5</v>
      </c>
      <c r="D31" s="8">
        <v>2</v>
      </c>
      <c r="E31" s="8">
        <v>4</v>
      </c>
      <c r="F31" s="9"/>
      <c r="G31" s="10">
        <f>+B31+C31+D31+E31</f>
        <v>7.5</v>
      </c>
      <c r="H31" s="11">
        <f>G31/G35</f>
        <v>0.22888283378746591</v>
      </c>
      <c r="I31" s="11">
        <f>H31/MAX(H31:H35)</f>
        <v>0.5357142857142857</v>
      </c>
    </row>
    <row r="32" spans="1:10" x14ac:dyDescent="0.25">
      <c r="A32" s="4" t="s">
        <v>18</v>
      </c>
      <c r="B32" s="12">
        <v>2</v>
      </c>
      <c r="C32" s="7">
        <v>1</v>
      </c>
      <c r="D32" s="8">
        <v>4</v>
      </c>
      <c r="E32" s="8">
        <v>7</v>
      </c>
      <c r="F32" s="9"/>
      <c r="G32" s="10">
        <f>+B32+C32+D32+E32</f>
        <v>14</v>
      </c>
      <c r="H32" s="11">
        <f>G32/G35</f>
        <v>0.42724795640326974</v>
      </c>
      <c r="I32" s="11">
        <f>H32/MAX(H31:H35)</f>
        <v>1</v>
      </c>
    </row>
    <row r="33" spans="1:9" x14ac:dyDescent="0.25">
      <c r="A33" s="4" t="s">
        <v>19</v>
      </c>
      <c r="B33" s="12">
        <v>0.5</v>
      </c>
      <c r="C33" s="12">
        <v>0.25</v>
      </c>
      <c r="D33" s="7">
        <v>1</v>
      </c>
      <c r="E33" s="8">
        <v>8</v>
      </c>
      <c r="F33" s="9"/>
      <c r="G33" s="10">
        <f>+B33+C33+D33+E33</f>
        <v>9.75</v>
      </c>
      <c r="H33" s="11">
        <f>G33/G35</f>
        <v>0.29754768392370567</v>
      </c>
      <c r="I33" s="11">
        <f>H33/MAX(H31:H35)</f>
        <v>0.6964285714285714</v>
      </c>
    </row>
    <row r="34" spans="1:9" x14ac:dyDescent="0.25">
      <c r="A34" s="4" t="s">
        <v>20</v>
      </c>
      <c r="B34" s="12">
        <v>0.25</v>
      </c>
      <c r="C34" s="12">
        <v>0.14285714285714279</v>
      </c>
      <c r="D34" s="12">
        <v>0.125</v>
      </c>
      <c r="E34" s="7">
        <v>1</v>
      </c>
      <c r="F34" s="9"/>
      <c r="G34" s="10">
        <f>+B34+C34+D34+E34</f>
        <v>1.5178571428571428</v>
      </c>
      <c r="H34" s="11">
        <f>G34/G35</f>
        <v>4.632152588555858E-2</v>
      </c>
      <c r="I34" s="11">
        <f>H34/MAX(H31:H35)</f>
        <v>0.10841836734693877</v>
      </c>
    </row>
    <row r="35" spans="1:9" x14ac:dyDescent="0.25">
      <c r="A35" s="13" t="s">
        <v>10</v>
      </c>
      <c r="B35" s="14">
        <f>SUM(B31:B34)</f>
        <v>3.75</v>
      </c>
      <c r="C35" s="14">
        <f>SUM(C31:C34)</f>
        <v>1.8928571428571428</v>
      </c>
      <c r="D35" s="14">
        <f>SUM(D31:D34)</f>
        <v>7.125</v>
      </c>
      <c r="E35" s="14">
        <f>SUM(E31:E34)</f>
        <v>20</v>
      </c>
      <c r="G35" s="10">
        <f>SUM(G31:G34)</f>
        <v>32.767857142857146</v>
      </c>
    </row>
    <row r="36" spans="1:9" x14ac:dyDescent="0.25">
      <c r="G36" s="13" t="s">
        <v>11</v>
      </c>
      <c r="H36" s="14">
        <f>((MMULT(B35:E35,H31:H34)-4)/(4-1))/0.89</f>
        <v>0.26722387206727255</v>
      </c>
    </row>
    <row r="38" spans="1:9" x14ac:dyDescent="0.25">
      <c r="A38" s="1" t="s">
        <v>21</v>
      </c>
      <c r="B38" s="2"/>
      <c r="C38" s="2"/>
      <c r="D38" s="2"/>
      <c r="E38" s="2"/>
    </row>
    <row r="39" spans="1:9" x14ac:dyDescent="0.25">
      <c r="A39" s="3"/>
      <c r="B39" s="4" t="s">
        <v>22</v>
      </c>
      <c r="C39" s="4" t="s">
        <v>14</v>
      </c>
      <c r="D39" s="4" t="s">
        <v>23</v>
      </c>
      <c r="E39" s="5" t="s">
        <v>6</v>
      </c>
      <c r="F39" s="6" t="s">
        <v>7</v>
      </c>
      <c r="G39" s="6" t="s">
        <v>8</v>
      </c>
      <c r="H39" s="6" t="s">
        <v>9</v>
      </c>
    </row>
    <row r="40" spans="1:9" x14ac:dyDescent="0.25">
      <c r="A40" s="4" t="s">
        <v>22</v>
      </c>
      <c r="B40" s="7">
        <v>1</v>
      </c>
      <c r="C40" s="8">
        <v>0.34668300000000002</v>
      </c>
      <c r="D40" s="8">
        <v>8.0129000000000006E-2</v>
      </c>
      <c r="E40" s="9"/>
      <c r="F40" s="10">
        <f>+B40+C40+D40</f>
        <v>1.426812</v>
      </c>
      <c r="G40" s="11">
        <f>F40/F43</f>
        <v>6.1108403726959255E-2</v>
      </c>
      <c r="H40" s="11">
        <f>G40/MAX(G40:G43)</f>
        <v>8.0128961558495845E-2</v>
      </c>
    </row>
    <row r="41" spans="1:9" x14ac:dyDescent="0.25">
      <c r="A41" s="4" t="s">
        <v>14</v>
      </c>
      <c r="B41" s="12">
        <v>2.8844794812552101</v>
      </c>
      <c r="C41" s="7">
        <v>1</v>
      </c>
      <c r="D41" s="8">
        <v>0.23113</v>
      </c>
      <c r="E41" s="9"/>
      <c r="F41" s="10">
        <f>+B41+C41+D41</f>
        <v>4.11560948125521</v>
      </c>
      <c r="G41" s="11">
        <f>F41/F43</f>
        <v>0.17626591713767809</v>
      </c>
      <c r="H41" s="11">
        <f>G41/MAX(G40:G43)</f>
        <v>0.23113031984121227</v>
      </c>
    </row>
    <row r="42" spans="1:9" x14ac:dyDescent="0.25">
      <c r="A42" s="4" t="s">
        <v>23</v>
      </c>
      <c r="B42" s="12">
        <v>12.4798761996281</v>
      </c>
      <c r="C42" s="12">
        <v>4.3265694630727296</v>
      </c>
      <c r="D42" s="7">
        <v>1</v>
      </c>
      <c r="E42" s="9"/>
      <c r="F42" s="10">
        <f>+B42+C42+D42</f>
        <v>17.806445662700831</v>
      </c>
      <c r="G42" s="11">
        <f>F42/F43</f>
        <v>0.76262567913536261</v>
      </c>
      <c r="H42" s="11">
        <f>G42/MAX(G40:G43)</f>
        <v>1</v>
      </c>
    </row>
    <row r="43" spans="1:9" x14ac:dyDescent="0.25">
      <c r="A43" s="13" t="s">
        <v>10</v>
      </c>
      <c r="B43" s="14">
        <f>SUM(B40:B42)</f>
        <v>16.36435568088331</v>
      </c>
      <c r="C43" s="14">
        <f>SUM(C40:C42)</f>
        <v>5.6732524630727301</v>
      </c>
      <c r="D43" s="14">
        <f>SUM(D40:D42)</f>
        <v>1.311259</v>
      </c>
      <c r="F43" s="10">
        <f>SUM(F40:F42)</f>
        <v>23.348867143956042</v>
      </c>
    </row>
    <row r="44" spans="1:9" x14ac:dyDescent="0.25">
      <c r="F44" s="13" t="s">
        <v>11</v>
      </c>
      <c r="G44" s="14">
        <f>((MMULT(B43:D43,G40:G42)-3)/(3-1))/0.52</f>
        <v>4.6887830669366355E-7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K17" sqref="K17"/>
    </sheetView>
  </sheetViews>
  <sheetFormatPr defaultRowHeight="15" x14ac:dyDescent="0.25"/>
  <cols>
    <col min="1" max="8" width="20" customWidth="1"/>
  </cols>
  <sheetData>
    <row r="1" spans="1:9" x14ac:dyDescent="0.25">
      <c r="B1" s="15" t="s">
        <v>0</v>
      </c>
      <c r="C1" s="15" t="s">
        <v>12</v>
      </c>
      <c r="D1" s="15" t="s">
        <v>15</v>
      </c>
      <c r="E1" s="15" t="s">
        <v>16</v>
      </c>
      <c r="F1" s="15" t="s">
        <v>21</v>
      </c>
    </row>
    <row r="2" spans="1:9" x14ac:dyDescent="0.25">
      <c r="A2" s="15" t="s">
        <v>24</v>
      </c>
      <c r="B2" s="16" t="s">
        <v>1</v>
      </c>
      <c r="C2" s="16" t="s">
        <v>5</v>
      </c>
      <c r="D2" s="16" t="s">
        <v>1</v>
      </c>
      <c r="E2" s="16" t="s">
        <v>17</v>
      </c>
      <c r="F2" s="16" t="s">
        <v>14</v>
      </c>
    </row>
    <row r="3" spans="1:9" x14ac:dyDescent="0.25">
      <c r="A3" s="15" t="s">
        <v>25</v>
      </c>
      <c r="B3" s="16" t="s">
        <v>2</v>
      </c>
      <c r="C3" s="16" t="s">
        <v>14</v>
      </c>
      <c r="D3" s="16" t="s">
        <v>3</v>
      </c>
      <c r="E3" s="16" t="s">
        <v>18</v>
      </c>
      <c r="F3" s="16" t="s">
        <v>14</v>
      </c>
    </row>
    <row r="4" spans="1:9" x14ac:dyDescent="0.25">
      <c r="A4" s="15" t="s">
        <v>26</v>
      </c>
      <c r="B4" s="16" t="s">
        <v>5</v>
      </c>
      <c r="C4" s="16" t="s">
        <v>13</v>
      </c>
      <c r="D4" s="16" t="s">
        <v>2</v>
      </c>
      <c r="E4" s="16" t="s">
        <v>19</v>
      </c>
      <c r="F4" s="16" t="s">
        <v>23</v>
      </c>
    </row>
    <row r="5" spans="1:9" x14ac:dyDescent="0.25">
      <c r="A5" s="15" t="s">
        <v>27</v>
      </c>
      <c r="B5" s="16" t="s">
        <v>3</v>
      </c>
      <c r="C5" s="16" t="s">
        <v>13</v>
      </c>
      <c r="D5" s="16" t="s">
        <v>4</v>
      </c>
      <c r="E5" s="16" t="s">
        <v>20</v>
      </c>
      <c r="F5" s="16" t="s">
        <v>22</v>
      </c>
    </row>
    <row r="6" spans="1:9" x14ac:dyDescent="0.25">
      <c r="A6" s="15" t="s">
        <v>28</v>
      </c>
      <c r="B6" s="16" t="s">
        <v>1</v>
      </c>
      <c r="C6" s="16" t="s">
        <v>14</v>
      </c>
      <c r="D6" s="16" t="s">
        <v>3</v>
      </c>
      <c r="E6" s="16" t="s">
        <v>19</v>
      </c>
      <c r="F6" s="16" t="s">
        <v>14</v>
      </c>
    </row>
    <row r="7" spans="1:9" x14ac:dyDescent="0.25">
      <c r="A7" s="15" t="s">
        <v>29</v>
      </c>
      <c r="B7" s="16" t="s">
        <v>5</v>
      </c>
      <c r="C7" s="16" t="s">
        <v>13</v>
      </c>
      <c r="D7" s="16" t="s">
        <v>3</v>
      </c>
      <c r="E7" s="16" t="s">
        <v>20</v>
      </c>
      <c r="F7" s="16" t="s">
        <v>23</v>
      </c>
    </row>
    <row r="10" spans="1:9" x14ac:dyDescent="0.25">
      <c r="A10" s="17" t="s">
        <v>30</v>
      </c>
      <c r="B10" s="17"/>
      <c r="C10" s="17"/>
      <c r="D10" s="17"/>
      <c r="E10" s="17"/>
      <c r="F10" s="17"/>
      <c r="G10" s="17"/>
      <c r="H10" s="17"/>
    </row>
    <row r="11" spans="1:9" x14ac:dyDescent="0.25">
      <c r="B11" s="8">
        <v>9.8424134187714493E-2</v>
      </c>
      <c r="C11" s="8">
        <v>0.168654289322659</v>
      </c>
      <c r="D11" s="8">
        <v>0.30857845396687672</v>
      </c>
      <c r="E11" s="8">
        <v>0.33947449801819979</v>
      </c>
      <c r="F11" s="8">
        <v>8.4868624504549961E-2</v>
      </c>
    </row>
    <row r="12" spans="1:9" x14ac:dyDescent="0.25">
      <c r="B12" s="15" t="s">
        <v>0</v>
      </c>
      <c r="C12" s="15" t="s">
        <v>12</v>
      </c>
      <c r="D12" s="15" t="s">
        <v>15</v>
      </c>
      <c r="E12" s="15" t="s">
        <v>16</v>
      </c>
      <c r="F12" s="15" t="s">
        <v>21</v>
      </c>
      <c r="G12" s="18" t="s">
        <v>31</v>
      </c>
      <c r="H12" s="18" t="s">
        <v>32</v>
      </c>
    </row>
    <row r="13" spans="1:9" x14ac:dyDescent="0.25">
      <c r="A13" s="15" t="s">
        <v>24</v>
      </c>
      <c r="B13" s="8">
        <f>INDEX(rating_scales!J3:J7, MATCH(B2,rating_scales!A3:A7, 0))</f>
        <v>1</v>
      </c>
      <c r="C13" s="8">
        <f>INDEX(rating_scales!H13:H15, MATCH(C2,rating_scales!A13:A15, 0))</f>
        <v>9.1269841269841265E-2</v>
      </c>
      <c r="D13" s="8">
        <f>INDEX(rating_scales!J21:J25, MATCH(D2,rating_scales!A21:A25, 0))</f>
        <v>1</v>
      </c>
      <c r="E13" s="8">
        <f>INDEX(rating_scales!I31:I34, MATCH(E2,rating_scales!A31:A34, 0))</f>
        <v>0.5357142857142857</v>
      </c>
      <c r="F13" s="8">
        <f>INDEX(rating_scales!H40:H42, MATCH(F2,rating_scales!A40:A42, 0))</f>
        <v>0.23113031984121227</v>
      </c>
      <c r="G13" s="19">
        <f>SUMPRODUCT(B13:F13,B11:F11)</f>
        <v>0.62387268892080416</v>
      </c>
      <c r="H13" s="20">
        <f>G13/SUM(G13:G18)</f>
        <v>0.18227280046791947</v>
      </c>
      <c r="I13">
        <f>RANK(H13,$H$13:$H$18)</f>
        <v>3</v>
      </c>
    </row>
    <row r="14" spans="1:9" x14ac:dyDescent="0.25">
      <c r="A14" s="15" t="s">
        <v>25</v>
      </c>
      <c r="B14" s="8">
        <f>INDEX(rating_scales!J3:J7, MATCH(B3,rating_scales!A3:A7, 0))</f>
        <v>0.77083333333333337</v>
      </c>
      <c r="C14" s="8">
        <f>INDEX(rating_scales!H13:H15, MATCH(C3,rating_scales!A13:A15, 0))</f>
        <v>0.51785714285714279</v>
      </c>
      <c r="D14" s="8">
        <f>INDEX(rating_scales!J21:J25, MATCH(D3,rating_scales!A21:A25, 0))</f>
        <v>0.51874999999999993</v>
      </c>
      <c r="E14" s="8">
        <f>INDEX(rating_scales!I31:I34, MATCH(E3,rating_scales!A31:A34, 0))</f>
        <v>1</v>
      </c>
      <c r="F14" s="8">
        <f>INDEX(rating_scales!H40:H42, MATCH(F3,rating_scales!A40:A42, 0))</f>
        <v>0.23113031984121227</v>
      </c>
      <c r="G14" s="19">
        <f>SUMPRODUCT(B14:F14,B11:F11)</f>
        <v>0.68237271517533493</v>
      </c>
      <c r="H14" s="20">
        <f>G14/SUM(G13:G18)</f>
        <v>0.19936437027410106</v>
      </c>
      <c r="I14">
        <f t="shared" ref="I14:I18" si="0">RANK(H14,$H$13:$H$18)</f>
        <v>2</v>
      </c>
    </row>
    <row r="15" spans="1:9" x14ac:dyDescent="0.25">
      <c r="A15" s="15" t="s">
        <v>26</v>
      </c>
      <c r="B15" s="8">
        <f>INDEX(rating_scales!J3:J7, MATCH(B4,rating_scales!A3:A7, 0))</f>
        <v>7.1345899470899463E-2</v>
      </c>
      <c r="C15" s="8">
        <f>INDEX(rating_scales!H13:H15, MATCH(C4,rating_scales!A13:A15, 0))</f>
        <v>1</v>
      </c>
      <c r="D15" s="8">
        <f>INDEX(rating_scales!J21:J25, MATCH(D4,rating_scales!A21:A25, 0))</f>
        <v>0.77083333333333337</v>
      </c>
      <c r="E15" s="8">
        <f>INDEX(rating_scales!I31:I34, MATCH(E4,rating_scales!A31:A34, 0))</f>
        <v>0.6964285714285714</v>
      </c>
      <c r="F15" s="8">
        <f>INDEX(rating_scales!H40:H42, MATCH(F4,rating_scales!A40:A42, 0))</f>
        <v>1</v>
      </c>
      <c r="G15" s="19">
        <f>SUMPRODUCT(B15:F15,B11:F11)</f>
        <v>0.73482737016785649</v>
      </c>
      <c r="H15" s="20">
        <f>G15/SUM(G13:G18)</f>
        <v>0.21468970352374928</v>
      </c>
      <c r="I15">
        <f t="shared" si="0"/>
        <v>1</v>
      </c>
    </row>
    <row r="16" spans="1:9" x14ac:dyDescent="0.25">
      <c r="A16" s="15" t="s">
        <v>27</v>
      </c>
      <c r="B16" s="8">
        <f>INDEX(rating_scales!J3:J7, MATCH(B5,rating_scales!A3:A7, 0))</f>
        <v>0.51874999999999993</v>
      </c>
      <c r="C16" s="8">
        <f>INDEX(rating_scales!H13:H15, MATCH(C5,rating_scales!A13:A15, 0))</f>
        <v>1</v>
      </c>
      <c r="D16" s="8">
        <f>INDEX(rating_scales!J21:J25, MATCH(D5,rating_scales!A21:A25, 0))</f>
        <v>0.19136904761904763</v>
      </c>
      <c r="E16" s="8">
        <f>INDEX(rating_scales!I31:I34, MATCH(E5,rating_scales!A31:A34, 0))</f>
        <v>0.10841836734693877</v>
      </c>
      <c r="F16" s="8">
        <f>INDEX(rating_scales!H40:H42, MATCH(F5,rating_scales!A40:A42, 0))</f>
        <v>8.0128961558495845E-2</v>
      </c>
      <c r="G16" s="19">
        <f>SUMPRODUCT(B16:F16,B11:F11)</f>
        <v>0.32236987936543754</v>
      </c>
      <c r="H16" s="20">
        <f>G16/SUM(G13:G18)</f>
        <v>9.4184697842900289E-2</v>
      </c>
      <c r="I16">
        <f t="shared" si="0"/>
        <v>6</v>
      </c>
    </row>
    <row r="17" spans="1:9" x14ac:dyDescent="0.25">
      <c r="A17" s="15" t="s">
        <v>28</v>
      </c>
      <c r="B17" s="8">
        <f>INDEX(rating_scales!J3:J7, MATCH(B6,rating_scales!A3:A7, 0))</f>
        <v>1</v>
      </c>
      <c r="C17" s="8">
        <f>INDEX(rating_scales!H13:H15, MATCH(C6,rating_scales!A13:A15, 0))</f>
        <v>0.51785714285714279</v>
      </c>
      <c r="D17" s="8">
        <f>INDEX(rating_scales!J21:J25, MATCH(D6,rating_scales!A21:A25, 0))</f>
        <v>0.51874999999999993</v>
      </c>
      <c r="E17" s="8">
        <f>INDEX(rating_scales!I31:I34, MATCH(E6,rating_scales!A31:A34, 0))</f>
        <v>0.6964285714285714</v>
      </c>
      <c r="F17" s="8">
        <f>INDEX(rating_scales!H40:H42, MATCH(F6,rating_scales!A40:A42, 0))</f>
        <v>0.23113031984121227</v>
      </c>
      <c r="G17" s="19">
        <f>SUMPRODUCT(B17:F17,B11:F11)</f>
        <v>0.60187348759973258</v>
      </c>
      <c r="H17" s="20">
        <f>G17/SUM(G13:G18)</f>
        <v>0.17584543779592041</v>
      </c>
      <c r="I17">
        <f t="shared" si="0"/>
        <v>4</v>
      </c>
    </row>
    <row r="18" spans="1:9" x14ac:dyDescent="0.25">
      <c r="A18" s="15" t="s">
        <v>29</v>
      </c>
      <c r="B18" s="8">
        <f>INDEX(rating_scales!J3:J7, MATCH(B7,rating_scales!A3:A7, 0))</f>
        <v>7.1345899470899463E-2</v>
      </c>
      <c r="C18" s="8">
        <f>INDEX(rating_scales!H13:H15, MATCH(C7,rating_scales!A13:A15, 0))</f>
        <v>1</v>
      </c>
      <c r="D18" s="8">
        <f>INDEX(rating_scales!J21:J25, MATCH(D7,rating_scales!A21:A25, 0))</f>
        <v>0.51874999999999993</v>
      </c>
      <c r="E18" s="8">
        <f>INDEX(rating_scales!I31:I34, MATCH(E7,rating_scales!A31:A34, 0))</f>
        <v>0.10841836734693877</v>
      </c>
      <c r="F18" s="8">
        <f>INDEX(rating_scales!H40:H42, MATCH(F7,rating_scales!A40:A42, 0))</f>
        <v>1</v>
      </c>
      <c r="G18" s="19">
        <f>SUMPRODUCT(B18:F18,B11:F11)</f>
        <v>0.45742541603684805</v>
      </c>
      <c r="H18" s="20">
        <f>G18/SUM(G13:G18)</f>
        <v>0.13364299009540939</v>
      </c>
      <c r="I18">
        <f t="shared" si="0"/>
        <v>5</v>
      </c>
    </row>
  </sheetData>
  <conditionalFormatting sqref="H13:H1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{B0A0FA3D-7A7A-4269-A868-E9FBD86EEB44}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A0FA3D-7A7A-4269-A868-E9FBD86EEB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H13:H18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rating_scales</vt:lpstr>
      <vt:lpstr>rating_table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ERok</cp:lastModifiedBy>
  <dcterms:created xsi:type="dcterms:W3CDTF">2023-08-08T11:18:39Z</dcterms:created>
  <dcterms:modified xsi:type="dcterms:W3CDTF">2023-08-08T11:27:59Z</dcterms:modified>
</cp:coreProperties>
</file>