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hared/GITHUB/AhpAnpLib/Examples/AHP_Ratings_Employee_Evaluation/"/>
    </mc:Choice>
  </mc:AlternateContent>
  <xr:revisionPtr revIDLastSave="0" documentId="13_ncr:1_{3BBF5800-33E1-D94D-B245-718A49BA53A8}" xr6:coauthVersionLast="47" xr6:coauthVersionMax="47" xr10:uidLastSave="{00000000-0000-0000-0000-000000000000}"/>
  <bookViews>
    <workbookView xWindow="5160" yWindow="2860" windowWidth="28800" windowHeight="16700" activeTab="1" xr2:uid="{00000000-000D-0000-FFFF-FFFF00000000}"/>
  </bookViews>
  <sheets>
    <sheet name="rating_scales" sheetId="1" r:id="rId1"/>
    <sheet name="rating_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C7" i="1"/>
  <c r="B7" i="1"/>
  <c r="D6" i="1"/>
  <c r="C6" i="1"/>
  <c r="B6" i="1"/>
  <c r="C5" i="1"/>
  <c r="B5" i="1"/>
  <c r="B4" i="1"/>
  <c r="H19" i="2" l="1"/>
  <c r="G19" i="2"/>
  <c r="F19" i="2"/>
  <c r="E19" i="2"/>
  <c r="D19" i="2"/>
  <c r="C19" i="2"/>
  <c r="B19" i="2"/>
  <c r="H18" i="2"/>
  <c r="G18" i="2"/>
  <c r="F18" i="2"/>
  <c r="E18" i="2"/>
  <c r="D18" i="2"/>
  <c r="C18" i="2"/>
  <c r="B18" i="2"/>
  <c r="H17" i="2"/>
  <c r="G17" i="2"/>
  <c r="F17" i="2"/>
  <c r="E17" i="2"/>
  <c r="D17" i="2"/>
  <c r="C17" i="2"/>
  <c r="B17" i="2"/>
  <c r="H16" i="2"/>
  <c r="G16" i="2"/>
  <c r="F16" i="2"/>
  <c r="E16" i="2"/>
  <c r="D16" i="2"/>
  <c r="C16" i="2"/>
  <c r="B16" i="2"/>
  <c r="H15" i="2"/>
  <c r="G15" i="2"/>
  <c r="F15" i="2"/>
  <c r="E15" i="2"/>
  <c r="D15" i="2"/>
  <c r="C15" i="2"/>
  <c r="B15" i="2"/>
  <c r="I15" i="2" s="1"/>
  <c r="H14" i="2"/>
  <c r="G14" i="2"/>
  <c r="F14" i="2"/>
  <c r="E14" i="2"/>
  <c r="D14" i="2"/>
  <c r="C14" i="2"/>
  <c r="B14" i="2"/>
  <c r="I14" i="2" s="1"/>
  <c r="H13" i="2"/>
  <c r="G13" i="2"/>
  <c r="F13" i="2"/>
  <c r="E13" i="2"/>
  <c r="D13" i="2"/>
  <c r="C13" i="2"/>
  <c r="B13" i="2"/>
  <c r="E63" i="1"/>
  <c r="G62" i="1"/>
  <c r="D62" i="1"/>
  <c r="D63" i="1" s="1"/>
  <c r="C62" i="1"/>
  <c r="B62" i="1"/>
  <c r="C61" i="1"/>
  <c r="C63" i="1" s="1"/>
  <c r="B61" i="1"/>
  <c r="B63" i="1" s="1"/>
  <c r="G60" i="1"/>
  <c r="B60" i="1"/>
  <c r="G59" i="1"/>
  <c r="E54" i="1"/>
  <c r="G53" i="1"/>
  <c r="D53" i="1"/>
  <c r="D54" i="1" s="1"/>
  <c r="C53" i="1"/>
  <c r="B53" i="1"/>
  <c r="C52" i="1"/>
  <c r="C54" i="1" s="1"/>
  <c r="B52" i="1"/>
  <c r="B54" i="1" s="1"/>
  <c r="G51" i="1"/>
  <c r="B51" i="1"/>
  <c r="G50" i="1"/>
  <c r="F45" i="1"/>
  <c r="E44" i="1"/>
  <c r="E45" i="1" s="1"/>
  <c r="D44" i="1"/>
  <c r="C44" i="1"/>
  <c r="B44" i="1"/>
  <c r="H44" i="1" s="1"/>
  <c r="H43" i="1"/>
  <c r="D43" i="1"/>
  <c r="D45" i="1" s="1"/>
  <c r="C43" i="1"/>
  <c r="B43" i="1"/>
  <c r="C42" i="1"/>
  <c r="C45" i="1" s="1"/>
  <c r="B42" i="1"/>
  <c r="B45" i="1" s="1"/>
  <c r="B41" i="1"/>
  <c r="H41" i="1" s="1"/>
  <c r="H40" i="1"/>
  <c r="E35" i="1"/>
  <c r="G34" i="1"/>
  <c r="D34" i="1"/>
  <c r="D35" i="1" s="1"/>
  <c r="C34" i="1"/>
  <c r="B34" i="1"/>
  <c r="C33" i="1"/>
  <c r="C35" i="1" s="1"/>
  <c r="B33" i="1"/>
  <c r="B35" i="1" s="1"/>
  <c r="B32" i="1"/>
  <c r="G32" i="1" s="1"/>
  <c r="G31" i="1"/>
  <c r="E26" i="1"/>
  <c r="G25" i="1"/>
  <c r="D25" i="1"/>
  <c r="D26" i="1" s="1"/>
  <c r="C25" i="1"/>
  <c r="B25" i="1"/>
  <c r="C24" i="1"/>
  <c r="C26" i="1" s="1"/>
  <c r="B24" i="1"/>
  <c r="B26" i="1" s="1"/>
  <c r="B23" i="1"/>
  <c r="G23" i="1" s="1"/>
  <c r="G22" i="1"/>
  <c r="E17" i="1"/>
  <c r="G16" i="1"/>
  <c r="D16" i="1"/>
  <c r="D17" i="1" s="1"/>
  <c r="C16" i="1"/>
  <c r="B16" i="1"/>
  <c r="C15" i="1"/>
  <c r="C17" i="1" s="1"/>
  <c r="B15" i="1"/>
  <c r="B17" i="1" s="1"/>
  <c r="B14" i="1"/>
  <c r="G14" i="1" s="1"/>
  <c r="G13" i="1"/>
  <c r="F8" i="1"/>
  <c r="H7" i="1"/>
  <c r="H6" i="1"/>
  <c r="D8" i="1"/>
  <c r="C8" i="1"/>
  <c r="H5" i="1"/>
  <c r="H4" i="1"/>
  <c r="H3" i="1"/>
  <c r="I19" i="2" l="1"/>
  <c r="I17" i="2"/>
  <c r="I13" i="2"/>
  <c r="I16" i="2"/>
  <c r="J16" i="2" s="1"/>
  <c r="J14" i="2"/>
  <c r="J17" i="2"/>
  <c r="J15" i="2"/>
  <c r="G63" i="1"/>
  <c r="H60" i="1" s="1"/>
  <c r="H8" i="1"/>
  <c r="I5" i="1" s="1"/>
  <c r="I4" i="1"/>
  <c r="G35" i="1"/>
  <c r="H32" i="1" s="1"/>
  <c r="B8" i="1"/>
  <c r="G15" i="1"/>
  <c r="G24" i="1"/>
  <c r="G26" i="1" s="1"/>
  <c r="G33" i="1"/>
  <c r="H42" i="1"/>
  <c r="G52" i="1"/>
  <c r="G61" i="1"/>
  <c r="E8" i="1"/>
  <c r="I18" i="2"/>
  <c r="J18" i="2" s="1"/>
  <c r="J13" i="2" l="1"/>
  <c r="J19" i="2"/>
  <c r="I6" i="1"/>
  <c r="J6" i="1" s="1"/>
  <c r="I3" i="1"/>
  <c r="I7" i="1"/>
  <c r="J7" i="1" s="1"/>
  <c r="H25" i="1"/>
  <c r="I25" i="1" s="1"/>
  <c r="H22" i="1"/>
  <c r="H23" i="1"/>
  <c r="H33" i="1"/>
  <c r="H31" i="1"/>
  <c r="J4" i="1"/>
  <c r="H34" i="1"/>
  <c r="I34" i="1" s="1"/>
  <c r="I60" i="1"/>
  <c r="I9" i="1"/>
  <c r="J3" i="1"/>
  <c r="J5" i="1"/>
  <c r="H61" i="1"/>
  <c r="I61" i="1" s="1"/>
  <c r="H24" i="1"/>
  <c r="H45" i="1"/>
  <c r="G54" i="1"/>
  <c r="H59" i="1"/>
  <c r="H62" i="1"/>
  <c r="G17" i="1"/>
  <c r="H15" i="1" s="1"/>
  <c r="I44" i="1" l="1"/>
  <c r="J44" i="1" s="1"/>
  <c r="I41" i="1"/>
  <c r="I40" i="1"/>
  <c r="I43" i="1"/>
  <c r="H51" i="1"/>
  <c r="H53" i="1"/>
  <c r="H50" i="1"/>
  <c r="I24" i="1"/>
  <c r="H52" i="1"/>
  <c r="I52" i="1" s="1"/>
  <c r="I31" i="1"/>
  <c r="H36" i="1"/>
  <c r="I62" i="1"/>
  <c r="I33" i="1"/>
  <c r="I23" i="1"/>
  <c r="I32" i="1"/>
  <c r="H14" i="1"/>
  <c r="H13" i="1"/>
  <c r="H16" i="1"/>
  <c r="I59" i="1"/>
  <c r="H64" i="1"/>
  <c r="I42" i="1"/>
  <c r="I22" i="1"/>
  <c r="H27" i="1"/>
  <c r="I14" i="1" l="1"/>
  <c r="J42" i="1"/>
  <c r="I51" i="1"/>
  <c r="I46" i="1"/>
  <c r="J40" i="1"/>
  <c r="I13" i="1"/>
  <c r="H18" i="1"/>
  <c r="H55" i="1"/>
  <c r="I50" i="1"/>
  <c r="I53" i="1"/>
  <c r="J43" i="1"/>
  <c r="I16" i="1"/>
  <c r="J41" i="1"/>
  <c r="I15" i="1"/>
</calcChain>
</file>

<file path=xl/sharedStrings.xml><?xml version="1.0" encoding="utf-8"?>
<sst xmlns="http://schemas.openxmlformats.org/spreadsheetml/2006/main" count="173" uniqueCount="40">
  <si>
    <t>Dependability</t>
  </si>
  <si>
    <t>Outstanding</t>
  </si>
  <si>
    <t>Very Good</t>
  </si>
  <si>
    <t>Good</t>
  </si>
  <si>
    <t>Below Average</t>
  </si>
  <si>
    <t>Unsatisfactory</t>
  </si>
  <si>
    <t>Direct values</t>
  </si>
  <si>
    <t>Line Sum</t>
  </si>
  <si>
    <t>Est. Normal Priorities</t>
  </si>
  <si>
    <t>Est. Ideal Priorities</t>
  </si>
  <si>
    <t>Sum of Col</t>
  </si>
  <si>
    <t>Est. Incons.</t>
  </si>
  <si>
    <t>Education</t>
  </si>
  <si>
    <t>Doctorate</t>
  </si>
  <si>
    <t>Masters</t>
  </si>
  <si>
    <t>Bachelors</t>
  </si>
  <si>
    <t>High School</t>
  </si>
  <si>
    <t>Experience</t>
  </si>
  <si>
    <t>More than 15 Years</t>
  </si>
  <si>
    <t>6 up to 15 years</t>
  </si>
  <si>
    <t>3 up to 6 years</t>
  </si>
  <si>
    <t>1 up to 3 years</t>
  </si>
  <si>
    <t>Attitude</t>
  </si>
  <si>
    <t>Enthused</t>
  </si>
  <si>
    <t>Above Average</t>
  </si>
  <si>
    <t>Average</t>
  </si>
  <si>
    <t>Negative</t>
  </si>
  <si>
    <t>Leadership</t>
  </si>
  <si>
    <t>Quantity</t>
  </si>
  <si>
    <t>Excellent</t>
  </si>
  <si>
    <t>Poor</t>
  </si>
  <si>
    <t>Quality</t>
  </si>
  <si>
    <t>Jim Kendall</t>
  </si>
  <si>
    <t>Sally Brown</t>
  </si>
  <si>
    <t>John Carter</t>
  </si>
  <si>
    <t>Mi Sung</t>
  </si>
  <si>
    <t>Arturo Chavez</t>
  </si>
  <si>
    <t>ESTIMATED RESULTS</t>
  </si>
  <si>
    <t>TOTALS</t>
  </si>
  <si>
    <t>PRIORITIES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</si>
</sst>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123EF1"/>
      <name val="Calibri"/>
      <family val="2"/>
    </font>
    <font>
      <b/>
      <sz val="11"/>
      <color rgb="FF000000"/>
      <name val="Calibri"/>
      <family val="2"/>
    </font>
    <font>
      <sz val="11"/>
      <color rgb="FF123EF1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FFB6D7A8"/>
        <bgColor rgb="FFB6D7A8"/>
      </patternFill>
    </fill>
    <fill>
      <patternFill patternType="solid">
        <fgColor rgb="FFBCBCBC"/>
        <bgColor rgb="FFBCBCBC"/>
      </patternFill>
    </fill>
    <fill>
      <patternFill patternType="solid">
        <fgColor rgb="FFFFFF6B"/>
        <bgColor rgb="FFFFFF6B"/>
      </patternFill>
    </fill>
    <fill>
      <patternFill patternType="solid">
        <fgColor rgb="FFACCBE8"/>
        <bgColor rgb="FFACCBE8"/>
      </patternFill>
    </fill>
    <fill>
      <patternFill patternType="solid">
        <fgColor rgb="FFF9D5B6"/>
        <bgColor rgb="FF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1" fillId="3" borderId="1" xfId="0" applyFont="1" applyFill="1" applyBorder="1"/>
    <xf numFmtId="0" fontId="2" fillId="6" borderId="1" xfId="0" applyFont="1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0" fontId="0" fillId="3" borderId="1" xfId="0" applyFill="1" applyBorder="1"/>
    <xf numFmtId="164" fontId="4" fillId="6" borderId="1" xfId="0" applyNumberFormat="1" applyFont="1" applyFill="1" applyBorder="1"/>
    <xf numFmtId="164" fontId="2" fillId="6" borderId="1" xfId="0" applyNumberFormat="1" applyFont="1" applyFill="1" applyBorder="1"/>
    <xf numFmtId="164" fontId="0" fillId="4" borderId="1" xfId="0" applyNumberFormat="1" applyFill="1" applyBorder="1"/>
    <xf numFmtId="0" fontId="3" fillId="7" borderId="1" xfId="0" applyFont="1" applyFill="1" applyBorder="1"/>
    <xf numFmtId="164" fontId="3" fillId="7" borderId="1" xfId="0" applyNumberFormat="1" applyFont="1" applyFill="1" applyBorder="1"/>
    <xf numFmtId="0" fontId="3" fillId="2" borderId="1" xfId="0" applyFont="1" applyFill="1" applyBorder="1"/>
    <xf numFmtId="0" fontId="0" fillId="7" borderId="1" xfId="0" applyFill="1" applyBorder="1"/>
    <xf numFmtId="0" fontId="3" fillId="3" borderId="2" xfId="0" applyFont="1" applyFill="1" applyBorder="1"/>
    <xf numFmtId="0" fontId="3" fillId="10" borderId="1" xfId="0" applyFont="1" applyFill="1" applyBorder="1"/>
    <xf numFmtId="164" fontId="4" fillId="8" borderId="1" xfId="0" applyNumberFormat="1" applyFont="1" applyFill="1" applyBorder="1"/>
    <xf numFmtId="164" fontId="5" fillId="9" borderId="1" xfId="0" applyNumberFormat="1" applyFont="1" applyFill="1" applyBorder="1"/>
    <xf numFmtId="164" fontId="3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topLeftCell="A36" workbookViewId="0">
      <selection activeCell="G40" sqref="G40:G44"/>
    </sheetView>
  </sheetViews>
  <sheetFormatPr baseColWidth="10" defaultColWidth="8.83203125" defaultRowHeight="15" x14ac:dyDescent="0.2"/>
  <cols>
    <col min="1" max="10" width="20" customWidth="1"/>
  </cols>
  <sheetData>
    <row r="1" spans="1:10" x14ac:dyDescent="0.2">
      <c r="A1" s="1" t="s">
        <v>0</v>
      </c>
      <c r="B1" s="2"/>
      <c r="C1" s="2"/>
      <c r="D1" s="2"/>
      <c r="E1" s="2"/>
      <c r="F1" s="2"/>
      <c r="G1" s="2"/>
    </row>
    <row r="2" spans="1:10" x14ac:dyDescent="0.2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6" t="s">
        <v>7</v>
      </c>
      <c r="I2" s="6" t="s">
        <v>8</v>
      </c>
      <c r="J2" s="6" t="s">
        <v>9</v>
      </c>
    </row>
    <row r="3" spans="1:10" x14ac:dyDescent="0.2">
      <c r="A3" s="4" t="s">
        <v>1</v>
      </c>
      <c r="B3" s="7">
        <v>1</v>
      </c>
      <c r="C3" s="8">
        <v>1</v>
      </c>
      <c r="D3" s="8">
        <v>1</v>
      </c>
      <c r="E3" s="8">
        <v>1</v>
      </c>
      <c r="F3" s="8">
        <v>1</v>
      </c>
      <c r="G3" s="9">
        <v>1</v>
      </c>
      <c r="H3" s="10">
        <f>+B3+C3+D3+E3+F3</f>
        <v>5</v>
      </c>
      <c r="I3" s="11">
        <f>H3/H8</f>
        <v>0.2</v>
      </c>
      <c r="J3" s="11">
        <f>I3/MAX(I3:I8)</f>
        <v>1</v>
      </c>
    </row>
    <row r="4" spans="1:10" x14ac:dyDescent="0.2">
      <c r="A4" s="4" t="s">
        <v>2</v>
      </c>
      <c r="B4" s="12">
        <f>1/C3</f>
        <v>1</v>
      </c>
      <c r="C4" s="7">
        <v>1</v>
      </c>
      <c r="D4" s="8">
        <v>1</v>
      </c>
      <c r="E4" s="8">
        <v>1</v>
      </c>
      <c r="F4" s="8">
        <v>1</v>
      </c>
      <c r="G4" s="9">
        <v>0.57399999999999995</v>
      </c>
      <c r="H4" s="10">
        <f>+B4+C4+D4+E4+F4</f>
        <v>5</v>
      </c>
      <c r="I4" s="11">
        <f>H4/H8</f>
        <v>0.2</v>
      </c>
      <c r="J4" s="11">
        <f>I4/MAX(I3:I8)</f>
        <v>1</v>
      </c>
    </row>
    <row r="5" spans="1:10" x14ac:dyDescent="0.2">
      <c r="A5" s="4" t="s">
        <v>3</v>
      </c>
      <c r="B5" s="12">
        <f>1/D3</f>
        <v>1</v>
      </c>
      <c r="C5" s="12">
        <f>1/D4</f>
        <v>1</v>
      </c>
      <c r="D5" s="7">
        <v>1</v>
      </c>
      <c r="E5" s="8">
        <v>1</v>
      </c>
      <c r="F5" s="8">
        <v>1</v>
      </c>
      <c r="G5" s="9">
        <v>0.32800000000000001</v>
      </c>
      <c r="H5" s="10">
        <f>+B5+C5+D5+E5+F5</f>
        <v>5</v>
      </c>
      <c r="I5" s="11">
        <f>H5/H8</f>
        <v>0.2</v>
      </c>
      <c r="J5" s="11">
        <f>I5/MAX(I3:I8)</f>
        <v>1</v>
      </c>
    </row>
    <row r="6" spans="1:10" x14ac:dyDescent="0.2">
      <c r="A6" s="4" t="s">
        <v>4</v>
      </c>
      <c r="B6" s="12">
        <f>1/E3</f>
        <v>1</v>
      </c>
      <c r="C6" s="12">
        <f>1/E4</f>
        <v>1</v>
      </c>
      <c r="D6" s="12">
        <f>1/E5</f>
        <v>1</v>
      </c>
      <c r="E6" s="7">
        <v>1</v>
      </c>
      <c r="F6" s="8">
        <v>1</v>
      </c>
      <c r="G6" s="9">
        <v>0.125</v>
      </c>
      <c r="H6" s="10">
        <f>+B6+C6+D6+E6+F6</f>
        <v>5</v>
      </c>
      <c r="I6" s="11">
        <f>H6/H8</f>
        <v>0.2</v>
      </c>
      <c r="J6" s="11">
        <f>I6/MAX(I3:I8)</f>
        <v>1</v>
      </c>
    </row>
    <row r="7" spans="1:10" x14ac:dyDescent="0.2">
      <c r="A7" s="4" t="s">
        <v>5</v>
      </c>
      <c r="B7" s="12">
        <f>1/F3</f>
        <v>1</v>
      </c>
      <c r="C7" s="12">
        <f>1/F4</f>
        <v>1</v>
      </c>
      <c r="D7" s="12">
        <f>1/F5</f>
        <v>1</v>
      </c>
      <c r="E7" s="12">
        <f>1/F6</f>
        <v>1</v>
      </c>
      <c r="F7" s="7">
        <v>1</v>
      </c>
      <c r="G7" s="9">
        <v>0.06</v>
      </c>
      <c r="H7" s="10">
        <f>+B7+C7+D7+E7+F7</f>
        <v>5</v>
      </c>
      <c r="I7" s="11">
        <f>H7/H8</f>
        <v>0.2</v>
      </c>
      <c r="J7" s="11">
        <f>I7/MAX(I3:I8)</f>
        <v>1</v>
      </c>
    </row>
    <row r="8" spans="1:10" x14ac:dyDescent="0.2">
      <c r="A8" s="13" t="s">
        <v>10</v>
      </c>
      <c r="B8" s="14">
        <f>SUM(B3:B7)</f>
        <v>5</v>
      </c>
      <c r="C8" s="14">
        <f>SUM(C3:C7)</f>
        <v>5</v>
      </c>
      <c r="D8" s="14">
        <f>SUM(D3:D7)</f>
        <v>5</v>
      </c>
      <c r="E8" s="14">
        <f>SUM(E3:E7)</f>
        <v>5</v>
      </c>
      <c r="F8" s="14">
        <f>SUM(F3:F7)</f>
        <v>5</v>
      </c>
      <c r="H8" s="10">
        <f>SUM(H3:H7)</f>
        <v>25</v>
      </c>
    </row>
    <row r="9" spans="1:10" x14ac:dyDescent="0.2">
      <c r="H9" s="13" t="s">
        <v>11</v>
      </c>
      <c r="I9" s="14">
        <f>((MMULT(B8:F8,I3:I7)-5)/(5-1))/1.12</f>
        <v>0</v>
      </c>
    </row>
    <row r="11" spans="1:10" x14ac:dyDescent="0.2">
      <c r="A11" s="1" t="s">
        <v>12</v>
      </c>
      <c r="B11" s="2"/>
      <c r="C11" s="2"/>
      <c r="D11" s="2"/>
      <c r="E11" s="2"/>
      <c r="F11" s="2"/>
    </row>
    <row r="12" spans="1:10" x14ac:dyDescent="0.2">
      <c r="A12" s="3"/>
      <c r="B12" s="4" t="s">
        <v>13</v>
      </c>
      <c r="C12" s="4" t="s">
        <v>14</v>
      </c>
      <c r="D12" s="4" t="s">
        <v>15</v>
      </c>
      <c r="E12" s="4" t="s">
        <v>16</v>
      </c>
      <c r="F12" s="5" t="s">
        <v>6</v>
      </c>
      <c r="G12" s="6" t="s">
        <v>7</v>
      </c>
      <c r="H12" s="6" t="s">
        <v>8</v>
      </c>
      <c r="I12" s="6" t="s">
        <v>9</v>
      </c>
    </row>
    <row r="13" spans="1:10" x14ac:dyDescent="0.2">
      <c r="A13" s="4" t="s">
        <v>13</v>
      </c>
      <c r="B13" s="7">
        <v>1</v>
      </c>
      <c r="C13" s="8">
        <v>2.309468822170901</v>
      </c>
      <c r="D13" s="8">
        <v>5.6497175141242941</v>
      </c>
      <c r="E13" s="8">
        <v>11.23595505617978</v>
      </c>
      <c r="F13" s="9"/>
      <c r="G13" s="10">
        <f>+B13+C13+D13+E13</f>
        <v>20.195141392474973</v>
      </c>
      <c r="H13" s="11">
        <f>G13/G17</f>
        <v>0.58858151854031782</v>
      </c>
      <c r="I13" s="11">
        <f>H13/MAX(H13:H17)</f>
        <v>1</v>
      </c>
    </row>
    <row r="14" spans="1:10" x14ac:dyDescent="0.2">
      <c r="A14" s="4" t="s">
        <v>14</v>
      </c>
      <c r="B14" s="12">
        <f>1/C13</f>
        <v>0.43299999999999994</v>
      </c>
      <c r="C14" s="7">
        <v>1</v>
      </c>
      <c r="D14" s="8">
        <v>2.4463276836158192</v>
      </c>
      <c r="E14" s="8">
        <v>4.8651685393258433</v>
      </c>
      <c r="F14" s="9"/>
      <c r="G14" s="10">
        <f>+B14+C14+D14+E14</f>
        <v>8.7444962229416632</v>
      </c>
      <c r="H14" s="11">
        <f>G14/G17</f>
        <v>0.25485579752795762</v>
      </c>
      <c r="I14" s="11">
        <f>H14/MAX(H13:H17)</f>
        <v>0.433</v>
      </c>
    </row>
    <row r="15" spans="1:10" x14ac:dyDescent="0.2">
      <c r="A15" s="4" t="s">
        <v>15</v>
      </c>
      <c r="B15" s="12">
        <f>1/D13</f>
        <v>0.17699999999999999</v>
      </c>
      <c r="C15" s="12">
        <f>1/D14</f>
        <v>0.40877598152424943</v>
      </c>
      <c r="D15" s="7">
        <v>1</v>
      </c>
      <c r="E15" s="8">
        <v>1.98876404494382</v>
      </c>
      <c r="F15" s="9"/>
      <c r="G15" s="10">
        <f>+B15+C15+D15+E15</f>
        <v>3.5745400264680693</v>
      </c>
      <c r="H15" s="11">
        <f>G15/G17</f>
        <v>0.10417892878163622</v>
      </c>
      <c r="I15" s="11">
        <f>H15/MAX(H13:H17)</f>
        <v>0.17699999999999994</v>
      </c>
    </row>
    <row r="16" spans="1:10" x14ac:dyDescent="0.2">
      <c r="A16" s="4" t="s">
        <v>16</v>
      </c>
      <c r="B16" s="12">
        <f>1/E13</f>
        <v>8.8999999999999968E-2</v>
      </c>
      <c r="C16" s="12">
        <f>1/E14</f>
        <v>0.20554272517321015</v>
      </c>
      <c r="D16" s="12">
        <f>1/E15</f>
        <v>0.50282485875706218</v>
      </c>
      <c r="E16" s="7">
        <v>1</v>
      </c>
      <c r="F16" s="9"/>
      <c r="G16" s="10">
        <f>+B16+C16+D16+E16</f>
        <v>1.7973675839302723</v>
      </c>
      <c r="H16" s="11">
        <f>G16/G17</f>
        <v>5.2383755150088272E-2</v>
      </c>
      <c r="I16" s="11">
        <f>H16/MAX(H13:H17)</f>
        <v>8.8999999999999982E-2</v>
      </c>
    </row>
    <row r="17" spans="1:9" x14ac:dyDescent="0.2">
      <c r="A17" s="13" t="s">
        <v>10</v>
      </c>
      <c r="B17" s="14">
        <f>SUM(B13:B16)</f>
        <v>1.6989999999999998</v>
      </c>
      <c r="C17" s="14">
        <f>SUM(C13:C16)</f>
        <v>3.9237875288683606</v>
      </c>
      <c r="D17" s="14">
        <f>SUM(D13:D16)</f>
        <v>9.5988700564971765</v>
      </c>
      <c r="E17" s="14">
        <f>SUM(E13:E16)</f>
        <v>19.089887640449444</v>
      </c>
      <c r="G17" s="10">
        <f>SUM(G13:G16)</f>
        <v>34.311545225814982</v>
      </c>
    </row>
    <row r="18" spans="1:9" x14ac:dyDescent="0.2">
      <c r="G18" s="13" t="s">
        <v>11</v>
      </c>
      <c r="H18" s="14">
        <f>((MMULT(B17:E17,H13:H16)-4)/(4-1))/0.89</f>
        <v>0</v>
      </c>
    </row>
    <row r="20" spans="1:9" x14ac:dyDescent="0.2">
      <c r="A20" s="1" t="s">
        <v>17</v>
      </c>
      <c r="B20" s="2"/>
      <c r="C20" s="2"/>
      <c r="D20" s="2"/>
      <c r="E20" s="2"/>
      <c r="F20" s="2"/>
    </row>
    <row r="21" spans="1:9" x14ac:dyDescent="0.2">
      <c r="A21" s="3"/>
      <c r="B21" s="4" t="s">
        <v>18</v>
      </c>
      <c r="C21" s="4" t="s">
        <v>19</v>
      </c>
      <c r="D21" s="4" t="s">
        <v>20</v>
      </c>
      <c r="E21" s="4" t="s">
        <v>21</v>
      </c>
      <c r="F21" s="5" t="s">
        <v>6</v>
      </c>
      <c r="G21" s="6" t="s">
        <v>7</v>
      </c>
      <c r="H21" s="6" t="s">
        <v>8</v>
      </c>
      <c r="I21" s="6" t="s">
        <v>9</v>
      </c>
    </row>
    <row r="22" spans="1:9" x14ac:dyDescent="0.2">
      <c r="A22" s="4" t="s">
        <v>18</v>
      </c>
      <c r="B22" s="7">
        <v>1</v>
      </c>
      <c r="C22" s="8">
        <v>2.3364485981308412</v>
      </c>
      <c r="D22" s="8">
        <v>5.9523809523809517</v>
      </c>
      <c r="E22" s="8">
        <v>14.285714285714279</v>
      </c>
      <c r="F22" s="9"/>
      <c r="G22" s="10">
        <f>+B22+C22+D22+E22</f>
        <v>23.57454383622607</v>
      </c>
      <c r="H22" s="11">
        <f>G22/G26</f>
        <v>0.60024009603841522</v>
      </c>
      <c r="I22" s="11">
        <f>H22/MAX(H22:H26)</f>
        <v>1</v>
      </c>
    </row>
    <row r="23" spans="1:9" x14ac:dyDescent="0.2">
      <c r="A23" s="4" t="s">
        <v>19</v>
      </c>
      <c r="B23" s="12">
        <f>1/C22</f>
        <v>0.42799999999999999</v>
      </c>
      <c r="C23" s="7">
        <v>1</v>
      </c>
      <c r="D23" s="8">
        <v>2.547619047619047</v>
      </c>
      <c r="E23" s="8">
        <v>6.1142857142857139</v>
      </c>
      <c r="F23" s="9"/>
      <c r="G23" s="10">
        <f>+B23+C23+D23+E23</f>
        <v>10.08990476190476</v>
      </c>
      <c r="H23" s="11">
        <f>G23/G26</f>
        <v>0.25690276110444177</v>
      </c>
      <c r="I23" s="11">
        <f>H23/MAX(H22:H26)</f>
        <v>0.4280000000000001</v>
      </c>
    </row>
    <row r="24" spans="1:9" x14ac:dyDescent="0.2">
      <c r="A24" s="4" t="s">
        <v>20</v>
      </c>
      <c r="B24" s="12">
        <f>1/D22</f>
        <v>0.16800000000000001</v>
      </c>
      <c r="C24" s="12">
        <f>1/D23</f>
        <v>0.39252336448598141</v>
      </c>
      <c r="D24" s="7">
        <v>1</v>
      </c>
      <c r="E24" s="8">
        <v>2.4</v>
      </c>
      <c r="F24" s="9"/>
      <c r="G24" s="10">
        <f>+B24+C24+D24+E24</f>
        <v>3.9605233644859812</v>
      </c>
      <c r="H24" s="11">
        <f>G24/G26</f>
        <v>0.1008403361344538</v>
      </c>
      <c r="I24" s="11">
        <f>H24/MAX(H22:H26)</f>
        <v>0.16800000000000007</v>
      </c>
    </row>
    <row r="25" spans="1:9" x14ac:dyDescent="0.2">
      <c r="A25" s="4" t="s">
        <v>21</v>
      </c>
      <c r="B25" s="12">
        <f>1/E22</f>
        <v>7.0000000000000034E-2</v>
      </c>
      <c r="C25" s="12">
        <f>1/E23</f>
        <v>0.1635514018691589</v>
      </c>
      <c r="D25" s="12">
        <f>1/E24</f>
        <v>0.41666666666666669</v>
      </c>
      <c r="E25" s="7">
        <v>1</v>
      </c>
      <c r="F25" s="9"/>
      <c r="G25" s="10">
        <f>+B25+C25+D25+E25</f>
        <v>1.6502180685358256</v>
      </c>
      <c r="H25" s="11">
        <f>G25/G26</f>
        <v>4.2016806722689086E-2</v>
      </c>
      <c r="I25" s="11">
        <f>H25/MAX(H22:H26)</f>
        <v>7.0000000000000034E-2</v>
      </c>
    </row>
    <row r="26" spans="1:9" x14ac:dyDescent="0.2">
      <c r="A26" s="13" t="s">
        <v>10</v>
      </c>
      <c r="B26" s="14">
        <f>SUM(B22:B25)</f>
        <v>1.6659999999999999</v>
      </c>
      <c r="C26" s="14">
        <f>SUM(C22:C25)</f>
        <v>3.8925233644859816</v>
      </c>
      <c r="D26" s="14">
        <f>SUM(D22:D25)</f>
        <v>9.9166666666666643</v>
      </c>
      <c r="E26" s="14">
        <f>SUM(E22:E25)</f>
        <v>23.79999999999999</v>
      </c>
      <c r="G26" s="10">
        <f>SUM(G22:G25)</f>
        <v>39.27519003115264</v>
      </c>
    </row>
    <row r="27" spans="1:9" x14ac:dyDescent="0.2">
      <c r="G27" s="13" t="s">
        <v>11</v>
      </c>
      <c r="H27" s="14">
        <f>((MMULT(B26:E26,H22:H25)-4)/(4-1))/0.89</f>
        <v>-3.3265109352064613E-16</v>
      </c>
    </row>
    <row r="29" spans="1:9" x14ac:dyDescent="0.2">
      <c r="A29" s="1" t="s">
        <v>22</v>
      </c>
      <c r="B29" s="2"/>
      <c r="C29" s="2"/>
      <c r="D29" s="2"/>
      <c r="E29" s="2"/>
      <c r="F29" s="2"/>
    </row>
    <row r="30" spans="1:9" x14ac:dyDescent="0.2">
      <c r="A30" s="3"/>
      <c r="B30" s="4" t="s">
        <v>23</v>
      </c>
      <c r="C30" s="4" t="s">
        <v>24</v>
      </c>
      <c r="D30" s="4" t="s">
        <v>25</v>
      </c>
      <c r="E30" s="4" t="s">
        <v>26</v>
      </c>
      <c r="F30" s="5" t="s">
        <v>6</v>
      </c>
      <c r="G30" s="6" t="s">
        <v>7</v>
      </c>
      <c r="H30" s="6" t="s">
        <v>8</v>
      </c>
      <c r="I30" s="6" t="s">
        <v>9</v>
      </c>
    </row>
    <row r="31" spans="1:9" x14ac:dyDescent="0.2">
      <c r="A31" s="4" t="s">
        <v>23</v>
      </c>
      <c r="B31" s="7">
        <v>1</v>
      </c>
      <c r="C31" s="8">
        <v>2.785515320334262</v>
      </c>
      <c r="D31" s="8">
        <v>6.5359477124183014</v>
      </c>
      <c r="E31" s="8">
        <v>17.543859649122801</v>
      </c>
      <c r="F31" s="9"/>
      <c r="G31" s="10">
        <f>+B31+C31+D31+E31</f>
        <v>27.865322681875362</v>
      </c>
      <c r="H31" s="11">
        <f>G31/G35</f>
        <v>0.63734862970044615</v>
      </c>
      <c r="I31" s="11">
        <f>H31/MAX(H31:H35)</f>
        <v>1</v>
      </c>
    </row>
    <row r="32" spans="1:9" x14ac:dyDescent="0.2">
      <c r="A32" s="4" t="s">
        <v>24</v>
      </c>
      <c r="B32" s="12">
        <f>1/C31</f>
        <v>0.35899999999999999</v>
      </c>
      <c r="C32" s="7">
        <v>1</v>
      </c>
      <c r="D32" s="8">
        <v>2.34640522875817</v>
      </c>
      <c r="E32" s="8">
        <v>6.2982456140350873</v>
      </c>
      <c r="F32" s="9"/>
      <c r="G32" s="10">
        <f>+B32+C32+D32+E32</f>
        <v>10.003650842793258</v>
      </c>
      <c r="H32" s="11">
        <f>G32/G35</f>
        <v>0.22880815806246022</v>
      </c>
      <c r="I32" s="11">
        <f>H32/MAX(H31:H35)</f>
        <v>0.3590000000000001</v>
      </c>
    </row>
    <row r="33" spans="1:10" x14ac:dyDescent="0.2">
      <c r="A33" s="4" t="s">
        <v>25</v>
      </c>
      <c r="B33" s="12">
        <f>1/D31</f>
        <v>0.15299999999999997</v>
      </c>
      <c r="C33" s="12">
        <f>1/D32</f>
        <v>0.42618384401114207</v>
      </c>
      <c r="D33" s="7">
        <v>1</v>
      </c>
      <c r="E33" s="8">
        <v>2.6842105263157889</v>
      </c>
      <c r="F33" s="9"/>
      <c r="G33" s="10">
        <f>+B33+C33+D33+E33</f>
        <v>4.2633943703269308</v>
      </c>
      <c r="H33" s="11">
        <f>G33/G35</f>
        <v>9.7514340344168268E-2</v>
      </c>
      <c r="I33" s="11">
        <f>H33/MAX(H31:H35)</f>
        <v>0.15300000000000002</v>
      </c>
    </row>
    <row r="34" spans="1:10" x14ac:dyDescent="0.2">
      <c r="A34" s="4" t="s">
        <v>26</v>
      </c>
      <c r="B34" s="12">
        <f>1/E31</f>
        <v>5.7000000000000016E-2</v>
      </c>
      <c r="C34" s="12">
        <f>1/E32</f>
        <v>0.15877437325905294</v>
      </c>
      <c r="D34" s="12">
        <f>1/E33</f>
        <v>0.3725490196078432</v>
      </c>
      <c r="E34" s="7">
        <v>1</v>
      </c>
      <c r="F34" s="9"/>
      <c r="G34" s="10">
        <f>+B34+C34+D34+E34</f>
        <v>1.5883233928668963</v>
      </c>
      <c r="H34" s="11">
        <f>G34/G35</f>
        <v>3.6328871892925448E-2</v>
      </c>
      <c r="I34" s="11">
        <f>H34/MAX(H31:H35)</f>
        <v>5.700000000000003E-2</v>
      </c>
    </row>
    <row r="35" spans="1:10" x14ac:dyDescent="0.2">
      <c r="A35" s="13" t="s">
        <v>10</v>
      </c>
      <c r="B35" s="14">
        <f>SUM(B31:B34)</f>
        <v>1.569</v>
      </c>
      <c r="C35" s="14">
        <f>SUM(C31:C34)</f>
        <v>4.3704735376044574</v>
      </c>
      <c r="D35" s="14">
        <f>SUM(D31:D34)</f>
        <v>10.254901960784315</v>
      </c>
      <c r="E35" s="14">
        <f>SUM(E31:E34)</f>
        <v>27.526315789473678</v>
      </c>
      <c r="G35" s="10">
        <f>SUM(G31:G34)</f>
        <v>43.720691287862444</v>
      </c>
    </row>
    <row r="36" spans="1:10" x14ac:dyDescent="0.2">
      <c r="G36" s="13" t="s">
        <v>11</v>
      </c>
      <c r="H36" s="14">
        <f>((MMULT(B35:E35,H31:H34)-4)/(4-1))/0.89</f>
        <v>3.3265109352064613E-16</v>
      </c>
    </row>
    <row r="38" spans="1:10" x14ac:dyDescent="0.2">
      <c r="A38" s="1" t="s">
        <v>27</v>
      </c>
      <c r="B38" s="2"/>
      <c r="C38" s="2"/>
      <c r="D38" s="2"/>
      <c r="E38" s="2"/>
      <c r="F38" s="2"/>
      <c r="G38" s="2"/>
    </row>
    <row r="39" spans="1:10" x14ac:dyDescent="0.2">
      <c r="A39" s="3"/>
      <c r="B39" s="4" t="s">
        <v>1</v>
      </c>
      <c r="C39" s="4" t="s">
        <v>2</v>
      </c>
      <c r="D39" s="4" t="s">
        <v>3</v>
      </c>
      <c r="E39" s="4" t="s">
        <v>4</v>
      </c>
      <c r="F39" s="4" t="s">
        <v>5</v>
      </c>
      <c r="G39" s="5" t="s">
        <v>6</v>
      </c>
      <c r="H39" s="6" t="s">
        <v>7</v>
      </c>
      <c r="I39" s="6" t="s">
        <v>8</v>
      </c>
      <c r="J39" s="6" t="s">
        <v>9</v>
      </c>
    </row>
    <row r="40" spans="1:10" x14ac:dyDescent="0.2">
      <c r="A40" s="4" t="s">
        <v>1</v>
      </c>
      <c r="B40" s="7">
        <v>1</v>
      </c>
      <c r="C40" s="8">
        <v>1</v>
      </c>
      <c r="D40" s="8">
        <v>1</v>
      </c>
      <c r="E40" s="8">
        <v>1</v>
      </c>
      <c r="F40" s="8">
        <v>1</v>
      </c>
      <c r="G40" s="9">
        <v>1</v>
      </c>
      <c r="H40" s="10">
        <f>+B40+C40+D40+E40+F40</f>
        <v>5</v>
      </c>
      <c r="I40" s="11">
        <f>H40/H45</f>
        <v>0.2</v>
      </c>
      <c r="J40" s="11">
        <f>I40/MAX(I40:I45)</f>
        <v>1</v>
      </c>
    </row>
    <row r="41" spans="1:10" x14ac:dyDescent="0.2">
      <c r="A41" s="4" t="s">
        <v>2</v>
      </c>
      <c r="B41" s="12">
        <f>1/C40</f>
        <v>1</v>
      </c>
      <c r="C41" s="7">
        <v>1</v>
      </c>
      <c r="D41" s="8">
        <v>1</v>
      </c>
      <c r="E41" s="8">
        <v>1</v>
      </c>
      <c r="F41" s="8">
        <v>1</v>
      </c>
      <c r="G41" s="9">
        <v>0.45400000000000001</v>
      </c>
      <c r="H41" s="10">
        <f>+B41+C41+D41+E41+F41</f>
        <v>5</v>
      </c>
      <c r="I41" s="11">
        <f>H41/H45</f>
        <v>0.2</v>
      </c>
      <c r="J41" s="11">
        <f>I41/MAX(I40:I45)</f>
        <v>1</v>
      </c>
    </row>
    <row r="42" spans="1:10" x14ac:dyDescent="0.2">
      <c r="A42" s="4" t="s">
        <v>3</v>
      </c>
      <c r="B42" s="12">
        <f>1/D40</f>
        <v>1</v>
      </c>
      <c r="C42" s="12">
        <f>1/D41</f>
        <v>1</v>
      </c>
      <c r="D42" s="7">
        <v>1</v>
      </c>
      <c r="E42" s="8">
        <v>1</v>
      </c>
      <c r="F42" s="8">
        <v>1</v>
      </c>
      <c r="G42" s="9">
        <v>0.22700000000000001</v>
      </c>
      <c r="H42" s="10">
        <f>+B42+C42+D42+E42+F42</f>
        <v>5</v>
      </c>
      <c r="I42" s="11">
        <f>H42/H45</f>
        <v>0.2</v>
      </c>
      <c r="J42" s="11">
        <f>I42/MAX(I40:I45)</f>
        <v>1</v>
      </c>
    </row>
    <row r="43" spans="1:10" x14ac:dyDescent="0.2">
      <c r="A43" s="4" t="s">
        <v>4</v>
      </c>
      <c r="B43" s="12">
        <f>1/E40</f>
        <v>1</v>
      </c>
      <c r="C43" s="12">
        <f>1/E41</f>
        <v>1</v>
      </c>
      <c r="D43" s="12">
        <f>1/E42</f>
        <v>1</v>
      </c>
      <c r="E43" s="7">
        <v>1</v>
      </c>
      <c r="F43" s="8">
        <v>1</v>
      </c>
      <c r="G43" s="9">
        <v>6.9000000000000006E-2</v>
      </c>
      <c r="H43" s="10">
        <f>+B43+C43+D43+E43+F43</f>
        <v>5</v>
      </c>
      <c r="I43" s="11">
        <f>H43/H45</f>
        <v>0.2</v>
      </c>
      <c r="J43" s="11">
        <f>I43/MAX(I40:I45)</f>
        <v>1</v>
      </c>
    </row>
    <row r="44" spans="1:10" x14ac:dyDescent="0.2">
      <c r="A44" s="4" t="s">
        <v>5</v>
      </c>
      <c r="B44" s="12">
        <f>1/F40</f>
        <v>1</v>
      </c>
      <c r="C44" s="12">
        <f>1/F41</f>
        <v>1</v>
      </c>
      <c r="D44" s="12">
        <f>1/F42</f>
        <v>1</v>
      </c>
      <c r="E44" s="12">
        <f>1/F43</f>
        <v>1</v>
      </c>
      <c r="F44" s="7">
        <v>1</v>
      </c>
      <c r="G44" s="9">
        <v>4.2999999999999997E-2</v>
      </c>
      <c r="H44" s="10">
        <f>+B44+C44+D44+E44+F44</f>
        <v>5</v>
      </c>
      <c r="I44" s="11">
        <f>H44/H45</f>
        <v>0.2</v>
      </c>
      <c r="J44" s="11">
        <f>I44/MAX(I40:I45)</f>
        <v>1</v>
      </c>
    </row>
    <row r="45" spans="1:10" x14ac:dyDescent="0.2">
      <c r="A45" s="13" t="s">
        <v>10</v>
      </c>
      <c r="B45" s="14">
        <f>SUM(B40:B44)</f>
        <v>5</v>
      </c>
      <c r="C45" s="14">
        <f>SUM(C40:C44)</f>
        <v>5</v>
      </c>
      <c r="D45" s="14">
        <f>SUM(D40:D44)</f>
        <v>5</v>
      </c>
      <c r="E45" s="14">
        <f>SUM(E40:E44)</f>
        <v>5</v>
      </c>
      <c r="F45" s="14">
        <f>SUM(F40:F44)</f>
        <v>5</v>
      </c>
      <c r="H45" s="10">
        <f>SUM(H40:H44)</f>
        <v>25</v>
      </c>
    </row>
    <row r="46" spans="1:10" x14ac:dyDescent="0.2">
      <c r="H46" s="13" t="s">
        <v>11</v>
      </c>
      <c r="I46" s="14">
        <f>((MMULT(B45:F45,I40:I44)-5)/(5-1))/1.12</f>
        <v>0</v>
      </c>
    </row>
    <row r="48" spans="1:10" x14ac:dyDescent="0.2">
      <c r="A48" s="1" t="s">
        <v>28</v>
      </c>
      <c r="B48" s="2"/>
      <c r="C48" s="2"/>
      <c r="D48" s="2"/>
      <c r="E48" s="2"/>
      <c r="F48" s="2"/>
    </row>
    <row r="49" spans="1:9" x14ac:dyDescent="0.2">
      <c r="A49" s="3"/>
      <c r="B49" s="4" t="s">
        <v>29</v>
      </c>
      <c r="C49" s="4" t="s">
        <v>3</v>
      </c>
      <c r="D49" s="4" t="s">
        <v>2</v>
      </c>
      <c r="E49" s="4" t="s">
        <v>30</v>
      </c>
      <c r="F49" s="5" t="s">
        <v>6</v>
      </c>
      <c r="G49" s="6" t="s">
        <v>7</v>
      </c>
      <c r="H49" s="6" t="s">
        <v>8</v>
      </c>
      <c r="I49" s="6" t="s">
        <v>9</v>
      </c>
    </row>
    <row r="50" spans="1:9" x14ac:dyDescent="0.2">
      <c r="A50" s="4" t="s">
        <v>29</v>
      </c>
      <c r="B50" s="7">
        <v>1</v>
      </c>
      <c r="C50" s="8">
        <v>1.831502</v>
      </c>
      <c r="D50" s="8">
        <v>2.7397260000000001</v>
      </c>
      <c r="E50" s="8">
        <v>7.8125</v>
      </c>
      <c r="F50" s="9"/>
      <c r="G50" s="10">
        <f>+B50+C50+D50+E50</f>
        <v>13.383728</v>
      </c>
      <c r="H50" s="11">
        <f>G50/G54</f>
        <v>0.49043648815091639</v>
      </c>
      <c r="I50" s="11">
        <f>H50/MAX(H50:H54)</f>
        <v>1</v>
      </c>
    </row>
    <row r="51" spans="1:9" x14ac:dyDescent="0.2">
      <c r="A51" s="4" t="s">
        <v>3</v>
      </c>
      <c r="B51" s="12">
        <f>1/C50</f>
        <v>0.54599994976800459</v>
      </c>
      <c r="C51" s="7">
        <v>1</v>
      </c>
      <c r="D51" s="8">
        <v>1.4958899999999999</v>
      </c>
      <c r="E51" s="8">
        <v>4.265625</v>
      </c>
      <c r="F51" s="9"/>
      <c r="G51" s="10">
        <f>+B51+C51+D51+E51</f>
        <v>7.3075149497680041</v>
      </c>
      <c r="H51" s="11">
        <f>G51/G54</f>
        <v>0.26777830280730008</v>
      </c>
      <c r="I51" s="11">
        <f>H51/MAX(H50:H54)</f>
        <v>0.54599995978459848</v>
      </c>
    </row>
    <row r="52" spans="1:9" x14ac:dyDescent="0.2">
      <c r="A52" s="4" t="s">
        <v>2</v>
      </c>
      <c r="B52" s="12">
        <f>1/D50</f>
        <v>0.36500000365000002</v>
      </c>
      <c r="C52" s="12">
        <f>1/D51</f>
        <v>0.66849835215156195</v>
      </c>
      <c r="D52" s="7">
        <v>1</v>
      </c>
      <c r="E52" s="8">
        <v>2.8515630000000001</v>
      </c>
      <c r="F52" s="9"/>
      <c r="G52" s="10">
        <f>+B52+C52+D52+E52</f>
        <v>4.8850613558015628</v>
      </c>
      <c r="H52" s="11">
        <f>G52/G54</f>
        <v>0.17900934147354705</v>
      </c>
      <c r="I52" s="11">
        <f>H52/MAX(H50:H54)</f>
        <v>0.36500004750556519</v>
      </c>
    </row>
    <row r="53" spans="1:9" x14ac:dyDescent="0.2">
      <c r="A53" s="4" t="s">
        <v>30</v>
      </c>
      <c r="B53" s="12">
        <f>1/E50</f>
        <v>0.128</v>
      </c>
      <c r="C53" s="12">
        <f>1/E51</f>
        <v>0.23443223443223443</v>
      </c>
      <c r="D53" s="12">
        <f>1/E52</f>
        <v>0.35068487001689952</v>
      </c>
      <c r="E53" s="7">
        <v>1</v>
      </c>
      <c r="F53" s="9"/>
      <c r="G53" s="10">
        <f>+B53+C53+D53+E53</f>
        <v>1.713117104449134</v>
      </c>
      <c r="H53" s="11">
        <f>G53/G54</f>
        <v>6.2775867568236596E-2</v>
      </c>
      <c r="I53" s="11">
        <f>H53/MAX(H50:H54)</f>
        <v>0.12799999405615045</v>
      </c>
    </row>
    <row r="54" spans="1:9" x14ac:dyDescent="0.2">
      <c r="A54" s="13" t="s">
        <v>10</v>
      </c>
      <c r="B54" s="14">
        <f>SUM(B50:B53)</f>
        <v>2.0389999534180046</v>
      </c>
      <c r="C54" s="14">
        <f>SUM(C50:C53)</f>
        <v>3.7344325865837966</v>
      </c>
      <c r="D54" s="14">
        <f>SUM(D50:D53)</f>
        <v>5.5863008700168999</v>
      </c>
      <c r="E54" s="14">
        <f>SUM(E50:E53)</f>
        <v>15.929688000000001</v>
      </c>
      <c r="G54" s="10">
        <f>SUM(G50:G53)</f>
        <v>27.289421410018697</v>
      </c>
    </row>
    <row r="55" spans="1:9" x14ac:dyDescent="0.2">
      <c r="G55" s="13" t="s">
        <v>11</v>
      </c>
      <c r="H55" s="14">
        <f>((MMULT(B54:E54,H50:H53)-4)/(4-1))/0.89</f>
        <v>7.7842877379120097E-9</v>
      </c>
    </row>
    <row r="57" spans="1:9" x14ac:dyDescent="0.2">
      <c r="A57" s="1" t="s">
        <v>31</v>
      </c>
      <c r="B57" s="2"/>
      <c r="C57" s="2"/>
      <c r="D57" s="2"/>
      <c r="E57" s="2"/>
      <c r="F57" s="2"/>
    </row>
    <row r="58" spans="1:9" x14ac:dyDescent="0.2">
      <c r="A58" s="3"/>
      <c r="B58" s="4" t="s">
        <v>29</v>
      </c>
      <c r="C58" s="4" t="s">
        <v>2</v>
      </c>
      <c r="D58" s="4" t="s">
        <v>3</v>
      </c>
      <c r="E58" s="4" t="s">
        <v>30</v>
      </c>
      <c r="F58" s="5" t="s">
        <v>6</v>
      </c>
      <c r="G58" s="6" t="s">
        <v>7</v>
      </c>
      <c r="H58" s="6" t="s">
        <v>8</v>
      </c>
      <c r="I58" s="6" t="s">
        <v>9</v>
      </c>
    </row>
    <row r="59" spans="1:9" x14ac:dyDescent="0.2">
      <c r="A59" s="4" t="s">
        <v>29</v>
      </c>
      <c r="B59" s="7">
        <v>1</v>
      </c>
      <c r="C59" s="8">
        <v>3.125</v>
      </c>
      <c r="D59" s="8">
        <v>6.0240960000000001</v>
      </c>
      <c r="E59" s="8">
        <v>16.666667</v>
      </c>
      <c r="F59" s="9"/>
      <c r="G59" s="10">
        <f>+B59+C59+D59+E59</f>
        <v>26.815763</v>
      </c>
      <c r="H59" s="11">
        <f>G59/G63</f>
        <v>0.6468305285197129</v>
      </c>
      <c r="I59" s="11">
        <f>H59/MAX(H59:H63)</f>
        <v>1</v>
      </c>
    </row>
    <row r="60" spans="1:9" x14ac:dyDescent="0.2">
      <c r="A60" s="4" t="s">
        <v>2</v>
      </c>
      <c r="B60" s="12">
        <f>1/C59</f>
        <v>0.32</v>
      </c>
      <c r="C60" s="7">
        <v>1</v>
      </c>
      <c r="D60" s="8">
        <v>1.927711</v>
      </c>
      <c r="E60" s="8">
        <v>5.3333329999999997</v>
      </c>
      <c r="F60" s="9"/>
      <c r="G60" s="10">
        <f>+B60+C60+D60+E60</f>
        <v>8.5810439999999986</v>
      </c>
      <c r="H60" s="11">
        <f>G60/G63</f>
        <v>0.20698576526690329</v>
      </c>
      <c r="I60" s="11">
        <f>H60/MAX(H59:H63)</f>
        <v>0.3199999940333601</v>
      </c>
    </row>
    <row r="61" spans="1:9" x14ac:dyDescent="0.2">
      <c r="A61" s="4" t="s">
        <v>3</v>
      </c>
      <c r="B61" s="12">
        <f>1/D59</f>
        <v>0.16600001062400069</v>
      </c>
      <c r="C61" s="12">
        <f>1/D60</f>
        <v>0.51874995785156597</v>
      </c>
      <c r="D61" s="7">
        <v>1</v>
      </c>
      <c r="E61" s="8">
        <v>2.766667</v>
      </c>
      <c r="F61" s="9"/>
      <c r="G61" s="10">
        <f>+B61+C61+D61+E61</f>
        <v>4.4514169684755664</v>
      </c>
      <c r="H61" s="11">
        <f>G61/G63</f>
        <v>0.10737387522334042</v>
      </c>
      <c r="I61" s="11">
        <f>H61/MAX(H59:H63)</f>
        <v>0.16600001157809929</v>
      </c>
    </row>
    <row r="62" spans="1:9" x14ac:dyDescent="0.2">
      <c r="A62" s="4" t="s">
        <v>30</v>
      </c>
      <c r="B62" s="12">
        <f>1/E59</f>
        <v>5.9999998800000023E-2</v>
      </c>
      <c r="C62" s="12">
        <f>1/E60</f>
        <v>0.18750001171875075</v>
      </c>
      <c r="D62" s="12">
        <f>1/E61</f>
        <v>0.36144573958485066</v>
      </c>
      <c r="E62" s="7">
        <v>1</v>
      </c>
      <c r="F62" s="9"/>
      <c r="G62" s="10">
        <f>+B62+C62+D62+E62</f>
        <v>1.6089457501036013</v>
      </c>
      <c r="H62" s="11">
        <f>G62/G63</f>
        <v>3.880983099004337E-2</v>
      </c>
      <c r="I62" s="11">
        <f>H62/MAX(H59:H63)</f>
        <v>5.9999998885118477E-2</v>
      </c>
    </row>
    <row r="63" spans="1:9" x14ac:dyDescent="0.2">
      <c r="A63" s="13" t="s">
        <v>10</v>
      </c>
      <c r="B63" s="14">
        <f>SUM(B59:B62)</f>
        <v>1.5460000094240007</v>
      </c>
      <c r="C63" s="14">
        <f>SUM(C59:C62)</f>
        <v>4.8312499695703162</v>
      </c>
      <c r="D63" s="14">
        <f>SUM(D59:D62)</f>
        <v>9.3132527395848506</v>
      </c>
      <c r="E63" s="14">
        <f>SUM(E59:E62)</f>
        <v>25.766666999999998</v>
      </c>
      <c r="G63" s="10">
        <f>SUM(G59:G62)</f>
        <v>41.457169718579166</v>
      </c>
    </row>
    <row r="64" spans="1:9" x14ac:dyDescent="0.2">
      <c r="G64" s="13" t="s">
        <v>11</v>
      </c>
      <c r="H64" s="14">
        <f>((MMULT(B63:E63,H59:H62)-4)/(4-1))/0.89</f>
        <v>1.6347446076797631E-9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abSelected="1" workbookViewId="0">
      <selection activeCell="B2" sqref="B2:H6"/>
    </sheetView>
  </sheetViews>
  <sheetFormatPr baseColWidth="10" defaultColWidth="8.83203125" defaultRowHeight="15" x14ac:dyDescent="0.2"/>
  <cols>
    <col min="1" max="10" width="20" customWidth="1"/>
  </cols>
  <sheetData>
    <row r="1" spans="1:10" x14ac:dyDescent="0.2">
      <c r="B1" s="15" t="s">
        <v>0</v>
      </c>
      <c r="C1" s="15" t="s">
        <v>12</v>
      </c>
      <c r="D1" s="15" t="s">
        <v>17</v>
      </c>
      <c r="E1" s="15" t="s">
        <v>22</v>
      </c>
      <c r="F1" s="15" t="s">
        <v>27</v>
      </c>
      <c r="G1" s="15" t="s">
        <v>28</v>
      </c>
      <c r="H1" s="15" t="s">
        <v>31</v>
      </c>
    </row>
    <row r="2" spans="1:10" x14ac:dyDescent="0.2">
      <c r="A2" s="15" t="s">
        <v>32</v>
      </c>
      <c r="B2" s="16" t="s">
        <v>1</v>
      </c>
      <c r="C2" s="16" t="s">
        <v>13</v>
      </c>
      <c r="D2" s="16" t="s">
        <v>18</v>
      </c>
      <c r="E2" s="16" t="s">
        <v>23</v>
      </c>
      <c r="F2" s="16" t="s">
        <v>1</v>
      </c>
      <c r="G2" s="16" t="s">
        <v>29</v>
      </c>
      <c r="H2" s="16" t="s">
        <v>29</v>
      </c>
    </row>
    <row r="3" spans="1:10" x14ac:dyDescent="0.2">
      <c r="A3" s="15" t="s">
        <v>33</v>
      </c>
      <c r="B3" s="16" t="s">
        <v>2</v>
      </c>
      <c r="C3" s="16" t="s">
        <v>14</v>
      </c>
      <c r="D3" s="16" t="s">
        <v>18</v>
      </c>
      <c r="E3" s="16" t="s">
        <v>23</v>
      </c>
      <c r="F3" s="16" t="s">
        <v>2</v>
      </c>
      <c r="G3" s="16" t="s">
        <v>3</v>
      </c>
      <c r="H3" s="16" t="s">
        <v>29</v>
      </c>
    </row>
    <row r="4" spans="1:10" x14ac:dyDescent="0.2">
      <c r="A4" s="15" t="s">
        <v>34</v>
      </c>
      <c r="B4" s="16" t="s">
        <v>1</v>
      </c>
      <c r="C4" s="16" t="s">
        <v>15</v>
      </c>
      <c r="D4" s="16" t="s">
        <v>19</v>
      </c>
      <c r="E4" s="16" t="s">
        <v>24</v>
      </c>
      <c r="F4" s="16" t="s">
        <v>3</v>
      </c>
      <c r="G4" s="16" t="s">
        <v>3</v>
      </c>
      <c r="H4" s="16" t="s">
        <v>2</v>
      </c>
    </row>
    <row r="5" spans="1:10" x14ac:dyDescent="0.2">
      <c r="A5" s="15" t="s">
        <v>35</v>
      </c>
      <c r="B5" s="16" t="s">
        <v>2</v>
      </c>
      <c r="C5" s="16" t="s">
        <v>14</v>
      </c>
      <c r="D5" s="16" t="s">
        <v>20</v>
      </c>
      <c r="E5" s="16" t="s">
        <v>23</v>
      </c>
      <c r="F5" s="16" t="s">
        <v>2</v>
      </c>
      <c r="G5" s="16" t="s">
        <v>29</v>
      </c>
      <c r="H5" s="16" t="s">
        <v>29</v>
      </c>
    </row>
    <row r="6" spans="1:10" x14ac:dyDescent="0.2">
      <c r="A6" s="15" t="s">
        <v>36</v>
      </c>
      <c r="B6" s="16" t="s">
        <v>2</v>
      </c>
      <c r="C6" s="16" t="s">
        <v>13</v>
      </c>
      <c r="D6" s="16" t="s">
        <v>21</v>
      </c>
      <c r="E6" s="16" t="s">
        <v>23</v>
      </c>
      <c r="F6" s="16" t="s">
        <v>1</v>
      </c>
      <c r="G6" s="16" t="s">
        <v>29</v>
      </c>
      <c r="H6" s="16" t="s">
        <v>2</v>
      </c>
    </row>
    <row r="9" spans="1:10" x14ac:dyDescent="0.2">
      <c r="A9" s="17" t="s">
        <v>37</v>
      </c>
      <c r="B9" s="17"/>
      <c r="C9" s="17"/>
      <c r="D9" s="17"/>
      <c r="E9" s="17"/>
      <c r="F9" s="17"/>
      <c r="G9" s="17"/>
      <c r="H9" s="17"/>
      <c r="I9" s="17"/>
      <c r="J9" s="17"/>
    </row>
    <row r="11" spans="1:10" x14ac:dyDescent="0.2">
      <c r="B11" s="21">
        <v>7.7271874475106347E-2</v>
      </c>
      <c r="C11" s="21">
        <v>0.19259821926788021</v>
      </c>
      <c r="D11" s="21">
        <v>4.8798215205841877E-2</v>
      </c>
      <c r="E11" s="21">
        <v>0.36266047496415932</v>
      </c>
      <c r="F11" s="21">
        <v>0.23538801865214379</v>
      </c>
      <c r="G11" s="21">
        <v>5.0802755956944778E-2</v>
      </c>
      <c r="H11" s="21">
        <v>3.2480441477923623E-2</v>
      </c>
      <c r="I11" s="18" t="s">
        <v>38</v>
      </c>
      <c r="J11" s="18" t="s">
        <v>39</v>
      </c>
    </row>
    <row r="12" spans="1:10" x14ac:dyDescent="0.2">
      <c r="B12" s="15" t="s">
        <v>0</v>
      </c>
      <c r="C12" s="15" t="s">
        <v>12</v>
      </c>
      <c r="D12" s="15" t="s">
        <v>17</v>
      </c>
      <c r="E12" s="15" t="s">
        <v>22</v>
      </c>
      <c r="F12" s="15" t="s">
        <v>27</v>
      </c>
      <c r="G12" s="15" t="s">
        <v>28</v>
      </c>
      <c r="H12" s="15" t="s">
        <v>31</v>
      </c>
    </row>
    <row r="13" spans="1:10" x14ac:dyDescent="0.2">
      <c r="A13" s="15" t="s">
        <v>32</v>
      </c>
      <c r="B13" s="8">
        <f>INDEX(rating_scales!J3:J7, MATCH(B2,rating_scales!A3:A7, 0))</f>
        <v>1</v>
      </c>
      <c r="C13" s="8">
        <f>INDEX(rating_scales!I13:I16, MATCH(C2,rating_scales!A13:A16, 0))</f>
        <v>1</v>
      </c>
      <c r="D13" s="8">
        <f>INDEX(rating_scales!I22:I25, MATCH(D2,rating_scales!A22:A25, 0))</f>
        <v>1</v>
      </c>
      <c r="E13" s="8">
        <f>INDEX(rating_scales!I31:I34, MATCH(E2,rating_scales!A31:A34, 0))</f>
        <v>1</v>
      </c>
      <c r="F13" s="8">
        <f>INDEX(rating_scales!J40:J44, MATCH(F2,rating_scales!A40:A44, 0))</f>
        <v>1</v>
      </c>
      <c r="G13" s="8">
        <f>INDEX(rating_scales!I50:I53, MATCH(G2,rating_scales!A50:A53, 0))</f>
        <v>1</v>
      </c>
      <c r="H13" s="8">
        <f>INDEX(rating_scales!I59:I62, MATCH(H2,rating_scales!A59:A62, 0))</f>
        <v>1</v>
      </c>
      <c r="I13" s="19">
        <f>SUMPRODUCT(B13:H13,B11:H11)</f>
        <v>1</v>
      </c>
      <c r="J13" s="20">
        <f>I13/SUM(I13:I17)</f>
        <v>0.23886742944924011</v>
      </c>
    </row>
    <row r="14" spans="1:10" x14ac:dyDescent="0.2">
      <c r="A14" s="15" t="s">
        <v>33</v>
      </c>
      <c r="B14" s="8">
        <f>INDEX(rating_scales!J3:J7, MATCH(B3,rating_scales!A3:A7, 0))</f>
        <v>1</v>
      </c>
      <c r="C14" s="8">
        <f>INDEX(rating_scales!I13:I16, MATCH(C3,rating_scales!A13:A16, 0))</f>
        <v>0.433</v>
      </c>
      <c r="D14" s="8">
        <f>INDEX(rating_scales!I22:I25, MATCH(D3,rating_scales!A22:A25, 0))</f>
        <v>1</v>
      </c>
      <c r="E14" s="8">
        <f>INDEX(rating_scales!I31:I34, MATCH(E3,rating_scales!A31:A34, 0))</f>
        <v>1</v>
      </c>
      <c r="F14" s="8">
        <f>INDEX(rating_scales!J40:J44, MATCH(F3,rating_scales!A40:A44, 0))</f>
        <v>1</v>
      </c>
      <c r="G14" s="8">
        <f>INDEX(rating_scales!I50:I53, MATCH(G3,rating_scales!A50:A53, 0))</f>
        <v>0.54599995978459848</v>
      </c>
      <c r="H14" s="8">
        <f>INDEX(rating_scales!I59:I62, MATCH(H3,rating_scales!A59:A62, 0))</f>
        <v>1</v>
      </c>
      <c r="I14" s="19">
        <f>SUMPRODUCT(B14:H14,B11:H11)</f>
        <v>0.86773235642760571</v>
      </c>
      <c r="J14" s="20">
        <f>I14/SUM(I13:I17)</f>
        <v>0.20727299742979396</v>
      </c>
    </row>
    <row r="15" spans="1:10" x14ac:dyDescent="0.2">
      <c r="A15" s="15" t="s">
        <v>34</v>
      </c>
      <c r="B15" s="8">
        <f>INDEX(rating_scales!J3:J7, MATCH(B4,rating_scales!A3:A7, 0))</f>
        <v>1</v>
      </c>
      <c r="C15" s="8">
        <f>INDEX(rating_scales!I13:I16, MATCH(C4,rating_scales!A13:A16, 0))</f>
        <v>0.17699999999999994</v>
      </c>
      <c r="D15" s="8">
        <f>INDEX(rating_scales!I22:I25, MATCH(D4,rating_scales!A22:A25, 0))</f>
        <v>0.4280000000000001</v>
      </c>
      <c r="E15" s="8">
        <f>INDEX(rating_scales!I31:I34, MATCH(E4,rating_scales!A31:A34, 0))</f>
        <v>0.3590000000000001</v>
      </c>
      <c r="F15" s="8">
        <f>INDEX(rating_scales!J40:J44, MATCH(F4,rating_scales!A40:A44, 0))</f>
        <v>1</v>
      </c>
      <c r="G15" s="8">
        <f>INDEX(rating_scales!I50:I53, MATCH(G4,rating_scales!A50:A53, 0))</f>
        <v>0.54599995978459848</v>
      </c>
      <c r="H15" s="8">
        <f>INDEX(rating_scales!I59:I62, MATCH(H4,rating_scales!A59:A62, 0))</f>
        <v>0.3199999940333601</v>
      </c>
      <c r="I15" s="19">
        <f>SUMPRODUCT(B15:H15,B11:H11)</f>
        <v>0.5359625683464736</v>
      </c>
      <c r="J15" s="20">
        <f>I15/SUM(I13:I17)</f>
        <v>0.12802400098193481</v>
      </c>
    </row>
    <row r="16" spans="1:10" x14ac:dyDescent="0.2">
      <c r="A16" s="15" t="s">
        <v>35</v>
      </c>
      <c r="B16" s="8">
        <f>INDEX(rating_scales!J3:J7, MATCH(B5,rating_scales!A3:A7, 0))</f>
        <v>1</v>
      </c>
      <c r="C16" s="8">
        <f>INDEX(rating_scales!I13:I16, MATCH(C5,rating_scales!A13:A16, 0))</f>
        <v>0.433</v>
      </c>
      <c r="D16" s="8">
        <f>INDEX(rating_scales!I22:I25, MATCH(D5,rating_scales!A22:A25, 0))</f>
        <v>0.16800000000000007</v>
      </c>
      <c r="E16" s="8">
        <f>INDEX(rating_scales!I31:I34, MATCH(E5,rating_scales!A31:A34, 0))</f>
        <v>1</v>
      </c>
      <c r="F16" s="8">
        <f>INDEX(rating_scales!J40:J44, MATCH(F5,rating_scales!A40:A44, 0))</f>
        <v>1</v>
      </c>
      <c r="G16" s="8">
        <f>INDEX(rating_scales!I50:I53, MATCH(G5,rating_scales!A50:A53, 0))</f>
        <v>1</v>
      </c>
      <c r="H16" s="8">
        <f>INDEX(rating_scales!I59:I62, MATCH(H5,rating_scales!A59:A62, 0))</f>
        <v>1</v>
      </c>
      <c r="I16" s="19">
        <f>SUMPRODUCT(B16:H16,B11:H11)</f>
        <v>0.8501966946238515</v>
      </c>
      <c r="J16" s="20">
        <f>I16/SUM(I13:I17)</f>
        <v>0.20308429897103999</v>
      </c>
    </row>
    <row r="17" spans="1:10" x14ac:dyDescent="0.2">
      <c r="A17" s="15" t="s">
        <v>36</v>
      </c>
      <c r="B17" s="8">
        <f>INDEX(rating_scales!J3:J7, MATCH(B6,rating_scales!A3:A7, 0))</f>
        <v>1</v>
      </c>
      <c r="C17" s="8">
        <f>INDEX(rating_scales!I13:I16, MATCH(C6,rating_scales!A13:A16, 0))</f>
        <v>1</v>
      </c>
      <c r="D17" s="8">
        <f>INDEX(rating_scales!I22:I25, MATCH(D6,rating_scales!A22:A25, 0))</f>
        <v>7.0000000000000034E-2</v>
      </c>
      <c r="E17" s="8">
        <f>INDEX(rating_scales!I31:I34, MATCH(E6,rating_scales!A31:A34, 0))</f>
        <v>1</v>
      </c>
      <c r="F17" s="8">
        <f>INDEX(rating_scales!J40:J44, MATCH(F6,rating_scales!A40:A44, 0))</f>
        <v>1</v>
      </c>
      <c r="G17" s="8">
        <f>INDEX(rating_scales!I50:I53, MATCH(G6,rating_scales!A50:A53, 0))</f>
        <v>1</v>
      </c>
      <c r="H17" s="8">
        <f>INDEX(rating_scales!I59:I62, MATCH(H6,rating_scales!A59:A62, 0))</f>
        <v>0.3199999940333601</v>
      </c>
      <c r="I17" s="19">
        <f>SUMPRODUCT(B17:H17,B11:H11)</f>
        <v>0.93253095945977982</v>
      </c>
      <c r="J17" s="20">
        <f>I17/SUM(I13:I17)</f>
        <v>0.22275127316799115</v>
      </c>
    </row>
    <row r="18" spans="1:10" x14ac:dyDescent="0.2">
      <c r="A18" s="15" t="s">
        <v>35</v>
      </c>
      <c r="B18" s="8">
        <f>INDEX(rating_scales!J3:J7, MATCH(B5,rating_scales!A3:A7, 0))</f>
        <v>1</v>
      </c>
      <c r="C18" s="8">
        <f>INDEX(rating_scales!I13:I16, MATCH(C5,rating_scales!A13:A16, 0))</f>
        <v>0.433</v>
      </c>
      <c r="D18" s="8">
        <f>INDEX(rating_scales!I22:I25, MATCH(D5,rating_scales!A22:A25, 0))</f>
        <v>0.16800000000000007</v>
      </c>
      <c r="E18" s="8">
        <f>INDEX(rating_scales!I31:I34, MATCH(E5,rating_scales!A31:A34, 0))</f>
        <v>1</v>
      </c>
      <c r="F18" s="8">
        <f>INDEX(rating_scales!J40:J44, MATCH(F5,rating_scales!A40:A44, 0))</f>
        <v>1</v>
      </c>
      <c r="G18" s="8">
        <f>INDEX(rating_scales!I50:I53, MATCH(G5,rating_scales!A50:A53, 0))</f>
        <v>1</v>
      </c>
      <c r="H18" s="8">
        <f>INDEX(rating_scales!I59:I62, MATCH(H5,rating_scales!A59:A62, 0))</f>
        <v>1</v>
      </c>
      <c r="I18" s="19">
        <f>SUMPRODUCT(B18:H18,B13:H13)</f>
        <v>5.601</v>
      </c>
      <c r="J18" s="20">
        <f>I18/SUM(I15:I19)</f>
        <v>0.42082121438647946</v>
      </c>
    </row>
    <row r="19" spans="1:10" x14ac:dyDescent="0.2">
      <c r="A19" s="15" t="s">
        <v>36</v>
      </c>
      <c r="B19" s="8">
        <f>INDEX(rating_scales!J3:J7, MATCH(B6,rating_scales!A3:A7, 0))</f>
        <v>1</v>
      </c>
      <c r="C19" s="8">
        <f>INDEX(rating_scales!I13:I16, MATCH(C6,rating_scales!A13:A16, 0))</f>
        <v>1</v>
      </c>
      <c r="D19" s="8">
        <f>INDEX(rating_scales!I22:I25, MATCH(D6,rating_scales!A22:A25, 0))</f>
        <v>7.0000000000000034E-2</v>
      </c>
      <c r="E19" s="8">
        <f>INDEX(rating_scales!I31:I34, MATCH(E6,rating_scales!A31:A34, 0))</f>
        <v>1</v>
      </c>
      <c r="F19" s="8">
        <f>INDEX(rating_scales!J40:J44, MATCH(F6,rating_scales!A40:A44, 0))</f>
        <v>1</v>
      </c>
      <c r="G19" s="8">
        <f>INDEX(rating_scales!I50:I53, MATCH(G6,rating_scales!A50:A53, 0))</f>
        <v>1</v>
      </c>
      <c r="H19" s="8">
        <f>INDEX(rating_scales!I59:I62, MATCH(H6,rating_scales!A59:A62, 0))</f>
        <v>0.3199999940333601</v>
      </c>
      <c r="I19" s="19">
        <f>SUMPRODUCT(B19:H19,B13:H13)</f>
        <v>5.3899999940333601</v>
      </c>
      <c r="J19" s="20">
        <f>I19/SUM(I15:I19)</f>
        <v>0.40496810266599453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rating_scales</vt:lpstr>
      <vt:lpstr>rating_table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Wei, Lirong</cp:lastModifiedBy>
  <dcterms:created xsi:type="dcterms:W3CDTF">2023-09-07T07:46:31Z</dcterms:created>
  <dcterms:modified xsi:type="dcterms:W3CDTF">2023-09-13T14:54:17Z</dcterms:modified>
</cp:coreProperties>
</file>