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AHP_Ratings_Lunch/"/>
    </mc:Choice>
  </mc:AlternateContent>
  <xr:revisionPtr revIDLastSave="0" documentId="13_ncr:1_{8F89EC84-5134-BB4F-B852-0C11D49432AC}" xr6:coauthVersionLast="47" xr6:coauthVersionMax="47" xr10:uidLastSave="{00000000-0000-0000-0000-000000000000}"/>
  <bookViews>
    <workbookView xWindow="0" yWindow="460" windowWidth="28800" windowHeight="1670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B31" i="1"/>
  <c r="B30" i="1"/>
  <c r="D23" i="1"/>
  <c r="C23" i="1"/>
  <c r="B23" i="1"/>
  <c r="C22" i="1"/>
  <c r="B22" i="1"/>
  <c r="B21" i="1"/>
  <c r="D6" i="1"/>
  <c r="C6" i="1"/>
  <c r="B6" i="1"/>
  <c r="C5" i="1"/>
  <c r="B5" i="1"/>
  <c r="B4" i="1"/>
  <c r="E13" i="2" l="1"/>
  <c r="D13" i="2"/>
  <c r="C13" i="2"/>
  <c r="B13" i="2"/>
  <c r="E12" i="2"/>
  <c r="D12" i="2"/>
  <c r="C12" i="2"/>
  <c r="B12" i="2"/>
  <c r="E11" i="2"/>
  <c r="D11" i="2"/>
  <c r="C11" i="2"/>
  <c r="B11" i="2"/>
  <c r="D32" i="1"/>
  <c r="F31" i="1"/>
  <c r="C32" i="1"/>
  <c r="B32" i="1"/>
  <c r="F29" i="1"/>
  <c r="E24" i="1"/>
  <c r="D24" i="1"/>
  <c r="C24" i="1"/>
  <c r="B24" i="1"/>
  <c r="G23" i="1"/>
  <c r="G22" i="1"/>
  <c r="G21" i="1"/>
  <c r="G20" i="1"/>
  <c r="D15" i="1"/>
  <c r="C15" i="1"/>
  <c r="C14" i="1"/>
  <c r="F14" i="1" s="1"/>
  <c r="B14" i="1"/>
  <c r="B13" i="1"/>
  <c r="F13" i="1" s="1"/>
  <c r="F12" i="1"/>
  <c r="E7" i="1"/>
  <c r="D7" i="1"/>
  <c r="C7" i="1"/>
  <c r="B7" i="1"/>
  <c r="G6" i="1"/>
  <c r="G5" i="1"/>
  <c r="G4" i="1"/>
  <c r="G3" i="1"/>
  <c r="F13" i="2" l="1"/>
  <c r="F12" i="2"/>
  <c r="F11" i="2"/>
  <c r="G13" i="1"/>
  <c r="G24" i="1"/>
  <c r="H20" i="1" s="1"/>
  <c r="H5" i="1"/>
  <c r="G12" i="1"/>
  <c r="B15" i="1"/>
  <c r="F30" i="1"/>
  <c r="F32" i="1" s="1"/>
  <c r="G7" i="1"/>
  <c r="H3" i="1" s="1"/>
  <c r="F15" i="1"/>
  <c r="G14" i="1" s="1"/>
  <c r="H14" i="1" s="1"/>
  <c r="G11" i="2" l="1"/>
  <c r="G12" i="2"/>
  <c r="G13" i="2"/>
  <c r="H4" i="1"/>
  <c r="H6" i="1"/>
  <c r="H8" i="1" s="1"/>
  <c r="G29" i="1"/>
  <c r="G31" i="1"/>
  <c r="H22" i="1"/>
  <c r="H25" i="1" s="1"/>
  <c r="G16" i="1"/>
  <c r="H12" i="1"/>
  <c r="H23" i="1"/>
  <c r="G30" i="1"/>
  <c r="H21" i="1"/>
  <c r="H13" i="1"/>
  <c r="I22" i="1" l="1"/>
  <c r="I20" i="1"/>
  <c r="I4" i="1"/>
  <c r="I6" i="1"/>
  <c r="I5" i="1"/>
  <c r="I3" i="1"/>
  <c r="I21" i="1"/>
  <c r="H31" i="1"/>
  <c r="H29" i="1"/>
  <c r="G33" i="1"/>
  <c r="H30" i="1"/>
  <c r="I23" i="1"/>
</calcChain>
</file>

<file path=xl/sharedStrings.xml><?xml version="1.0" encoding="utf-8"?>
<sst xmlns="http://schemas.openxmlformats.org/spreadsheetml/2006/main" count="85" uniqueCount="26">
  <si>
    <t>1Quality</t>
  </si>
  <si>
    <t>Excellent</t>
  </si>
  <si>
    <t>Above Average</t>
  </si>
  <si>
    <t>Average</t>
  </si>
  <si>
    <t>Poor</t>
  </si>
  <si>
    <t>Direct values</t>
  </si>
  <si>
    <t>Line Sum</t>
  </si>
  <si>
    <t>Est. Normal Priorities</t>
  </si>
  <si>
    <t>Est. Ideal Priorities</t>
  </si>
  <si>
    <t>Sum of Col</t>
  </si>
  <si>
    <t>Est. Incons.</t>
  </si>
  <si>
    <t>2Price</t>
  </si>
  <si>
    <t>6 to 8 dollars</t>
  </si>
  <si>
    <t>8 to 10 dollars</t>
  </si>
  <si>
    <t>more than 10 dollars</t>
  </si>
  <si>
    <t>3Menu</t>
  </si>
  <si>
    <t>4Speed</t>
  </si>
  <si>
    <t>5 minutes</t>
  </si>
  <si>
    <t>10 minutes</t>
  </si>
  <si>
    <t>15 minutes</t>
  </si>
  <si>
    <t>1Panera</t>
  </si>
  <si>
    <t>2Primanti</t>
  </si>
  <si>
    <t>3Subway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</si>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</sst>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  <xf numFmtId="164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opLeftCell="A19" workbookViewId="0">
      <selection activeCell="B29" sqref="B29:D31"/>
    </sheetView>
  </sheetViews>
  <sheetFormatPr baseColWidth="10" defaultColWidth="8.83203125" defaultRowHeight="15" x14ac:dyDescent="0.2"/>
  <cols>
    <col min="1" max="9" width="20" customWidth="1"/>
  </cols>
  <sheetData>
    <row r="1" spans="1:9" x14ac:dyDescent="0.2">
      <c r="A1" s="1" t="s">
        <v>0</v>
      </c>
      <c r="B1" s="2"/>
      <c r="C1" s="2"/>
      <c r="D1" s="2"/>
      <c r="E1" s="2"/>
      <c r="F1" s="2"/>
    </row>
    <row r="2" spans="1:9" x14ac:dyDescent="0.2">
      <c r="A2" s="3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</row>
    <row r="3" spans="1:9" x14ac:dyDescent="0.2">
      <c r="A3" s="4" t="s">
        <v>1</v>
      </c>
      <c r="B3" s="7">
        <v>1</v>
      </c>
      <c r="C3" s="8">
        <v>1.8</v>
      </c>
      <c r="D3" s="8">
        <v>7</v>
      </c>
      <c r="E3" s="8">
        <v>9</v>
      </c>
      <c r="F3" s="9"/>
      <c r="G3" s="10">
        <f>+B3+C3+D3+E3</f>
        <v>18.8</v>
      </c>
      <c r="H3" s="11">
        <f>G3/G7</f>
        <v>0.51621338912133896</v>
      </c>
      <c r="I3" s="11">
        <f>H3/MAX(H3:H7)</f>
        <v>1</v>
      </c>
    </row>
    <row r="4" spans="1:9" x14ac:dyDescent="0.2">
      <c r="A4" s="4" t="s">
        <v>2</v>
      </c>
      <c r="B4" s="12">
        <f>1/C3</f>
        <v>0.55555555555555558</v>
      </c>
      <c r="C4" s="7">
        <v>1</v>
      </c>
      <c r="D4" s="8">
        <v>3</v>
      </c>
      <c r="E4" s="8">
        <v>7</v>
      </c>
      <c r="F4" s="9"/>
      <c r="G4" s="10">
        <f>+B4+C4+D4+E4</f>
        <v>11.555555555555555</v>
      </c>
      <c r="H4" s="11">
        <f>G4/G7</f>
        <v>0.3172942817294282</v>
      </c>
      <c r="I4" s="11">
        <f>H4/MAX(H3:H7)</f>
        <v>0.61465721040189125</v>
      </c>
    </row>
    <row r="5" spans="1:9" x14ac:dyDescent="0.2">
      <c r="A5" s="4" t="s">
        <v>3</v>
      </c>
      <c r="B5" s="12">
        <f>1/D3</f>
        <v>0.14285714285714285</v>
      </c>
      <c r="C5" s="12">
        <f>1/D4</f>
        <v>0.33333333333333331</v>
      </c>
      <c r="D5" s="7">
        <v>1</v>
      </c>
      <c r="E5" s="8">
        <v>3</v>
      </c>
      <c r="F5" s="9"/>
      <c r="G5" s="10">
        <f>+B5+C5+D5+E5</f>
        <v>4.4761904761904763</v>
      </c>
      <c r="H5" s="11">
        <f>G5/G7</f>
        <v>0.12290794979079499</v>
      </c>
      <c r="I5" s="11">
        <f>H5/MAX(H3:H7)</f>
        <v>0.23809523809523808</v>
      </c>
    </row>
    <row r="6" spans="1:9" x14ac:dyDescent="0.2">
      <c r="A6" s="4" t="s">
        <v>4</v>
      </c>
      <c r="B6" s="12">
        <f>1/E3</f>
        <v>0.1111111111111111</v>
      </c>
      <c r="C6" s="12">
        <f>1/E4</f>
        <v>0.14285714285714285</v>
      </c>
      <c r="D6" s="12">
        <f>1/E5</f>
        <v>0.33333333333333331</v>
      </c>
      <c r="E6" s="7">
        <v>1</v>
      </c>
      <c r="F6" s="9"/>
      <c r="G6" s="10">
        <f>+B6+C6+D6+E6</f>
        <v>1.5873015873015872</v>
      </c>
      <c r="H6" s="11">
        <f>G6/G7</f>
        <v>4.3584379358437939E-2</v>
      </c>
      <c r="I6" s="11">
        <f>H6/MAX(H3:H7)</f>
        <v>8.4430935494765283E-2</v>
      </c>
    </row>
    <row r="7" spans="1:9" x14ac:dyDescent="0.2">
      <c r="A7" s="13" t="s">
        <v>9</v>
      </c>
      <c r="B7" s="14">
        <f>SUM(B3:B6)</f>
        <v>1.8095238095238095</v>
      </c>
      <c r="C7" s="14">
        <f>SUM(C3:C6)</f>
        <v>3.2761904761904761</v>
      </c>
      <c r="D7" s="14">
        <f>SUM(D3:D6)</f>
        <v>11.333333333333334</v>
      </c>
      <c r="E7" s="14">
        <f>SUM(E3:E6)</f>
        <v>20</v>
      </c>
      <c r="G7" s="10">
        <f>SUM(G3:G6)</f>
        <v>36.419047619047618</v>
      </c>
    </row>
    <row r="8" spans="1:9" x14ac:dyDescent="0.2">
      <c r="G8" s="13" t="s">
        <v>10</v>
      </c>
      <c r="H8" s="14">
        <f>((MMULT(B7:E7,H3:H6)-4)/(4-1))/0.89</f>
        <v>8.9236432144617073E-2</v>
      </c>
    </row>
    <row r="10" spans="1:9" x14ac:dyDescent="0.2">
      <c r="A10" s="1" t="s">
        <v>11</v>
      </c>
      <c r="B10" s="2"/>
      <c r="C10" s="2"/>
      <c r="D10" s="2"/>
      <c r="E10" s="2"/>
    </row>
    <row r="11" spans="1:9" x14ac:dyDescent="0.2">
      <c r="A11" s="3"/>
      <c r="B11" s="4" t="s">
        <v>12</v>
      </c>
      <c r="C11" s="4" t="s">
        <v>13</v>
      </c>
      <c r="D11" s="4" t="s">
        <v>14</v>
      </c>
      <c r="E11" s="5" t="s">
        <v>5</v>
      </c>
      <c r="F11" s="6" t="s">
        <v>6</v>
      </c>
      <c r="G11" s="6" t="s">
        <v>7</v>
      </c>
      <c r="H11" s="6" t="s">
        <v>8</v>
      </c>
    </row>
    <row r="12" spans="1:9" x14ac:dyDescent="0.2">
      <c r="A12" s="4" t="s">
        <v>12</v>
      </c>
      <c r="B12" s="7">
        <v>1</v>
      </c>
      <c r="C12" s="8">
        <v>0.5</v>
      </c>
      <c r="D12" s="8">
        <v>1</v>
      </c>
      <c r="E12" s="9"/>
      <c r="F12" s="10">
        <f>+B12+C12+D12</f>
        <v>2.5</v>
      </c>
      <c r="G12" s="11">
        <f>F12/F15</f>
        <v>0.25</v>
      </c>
      <c r="H12" s="11">
        <f>G12/MAX(G12:G15)</f>
        <v>0.5</v>
      </c>
    </row>
    <row r="13" spans="1:9" x14ac:dyDescent="0.2">
      <c r="A13" s="4" t="s">
        <v>13</v>
      </c>
      <c r="B13" s="12">
        <f>1/C12</f>
        <v>2</v>
      </c>
      <c r="C13" s="7">
        <v>1</v>
      </c>
      <c r="D13" s="8">
        <v>2</v>
      </c>
      <c r="E13" s="9"/>
      <c r="F13" s="10">
        <f>+B13+C13+D13</f>
        <v>5</v>
      </c>
      <c r="G13" s="11">
        <f>F13/F15</f>
        <v>0.5</v>
      </c>
      <c r="H13" s="11">
        <f>G13/MAX(G12:G15)</f>
        <v>1</v>
      </c>
    </row>
    <row r="14" spans="1:9" x14ac:dyDescent="0.2">
      <c r="A14" s="4" t="s">
        <v>14</v>
      </c>
      <c r="B14" s="12">
        <f>1/D12</f>
        <v>1</v>
      </c>
      <c r="C14" s="12">
        <f>1/D13</f>
        <v>0.5</v>
      </c>
      <c r="D14" s="7">
        <v>1</v>
      </c>
      <c r="E14" s="9"/>
      <c r="F14" s="10">
        <f>+B14+C14+D14</f>
        <v>2.5</v>
      </c>
      <c r="G14" s="11">
        <f>F14/F15</f>
        <v>0.25</v>
      </c>
      <c r="H14" s="11">
        <f>G14/MAX(G12:G15)</f>
        <v>0.5</v>
      </c>
    </row>
    <row r="15" spans="1:9" x14ac:dyDescent="0.2">
      <c r="A15" s="13" t="s">
        <v>9</v>
      </c>
      <c r="B15" s="14">
        <f>SUM(B12:B14)</f>
        <v>4</v>
      </c>
      <c r="C15" s="14">
        <f>SUM(C12:C14)</f>
        <v>2</v>
      </c>
      <c r="D15" s="14">
        <f>SUM(D12:D14)</f>
        <v>4</v>
      </c>
      <c r="F15" s="10">
        <f>SUM(F12:F14)</f>
        <v>10</v>
      </c>
    </row>
    <row r="16" spans="1:9" x14ac:dyDescent="0.2">
      <c r="F16" s="13" t="s">
        <v>10</v>
      </c>
      <c r="G16" s="14">
        <f>((MMULT(B15:D15,G12:G14)-3)/(3-1))/0.52</f>
        <v>0</v>
      </c>
    </row>
    <row r="18" spans="1:9" x14ac:dyDescent="0.2">
      <c r="A18" s="1" t="s">
        <v>15</v>
      </c>
      <c r="B18" s="2"/>
      <c r="C18" s="2"/>
      <c r="D18" s="2"/>
      <c r="E18" s="2"/>
      <c r="F18" s="2"/>
    </row>
    <row r="19" spans="1:9" x14ac:dyDescent="0.2">
      <c r="A19" s="3"/>
      <c r="B19" s="4" t="s">
        <v>1</v>
      </c>
      <c r="C19" s="4" t="s">
        <v>2</v>
      </c>
      <c r="D19" s="4" t="s">
        <v>3</v>
      </c>
      <c r="E19" s="4" t="s">
        <v>4</v>
      </c>
      <c r="F19" s="5" t="s">
        <v>5</v>
      </c>
      <c r="G19" s="6" t="s">
        <v>6</v>
      </c>
      <c r="H19" s="6" t="s">
        <v>7</v>
      </c>
      <c r="I19" s="6" t="s">
        <v>8</v>
      </c>
    </row>
    <row r="20" spans="1:9" x14ac:dyDescent="0.2">
      <c r="A20" s="4" t="s">
        <v>1</v>
      </c>
      <c r="B20" s="7">
        <v>1</v>
      </c>
      <c r="C20" s="8">
        <v>1.8</v>
      </c>
      <c r="D20" s="8">
        <v>7</v>
      </c>
      <c r="E20" s="8">
        <v>9</v>
      </c>
      <c r="F20" s="9"/>
      <c r="G20" s="10">
        <f>+B20+C20+D20+E20</f>
        <v>18.8</v>
      </c>
      <c r="H20" s="11">
        <f>G20/G24</f>
        <v>0.51621338912133896</v>
      </c>
      <c r="I20" s="11">
        <f>H20/MAX(H20:H24)</f>
        <v>1</v>
      </c>
    </row>
    <row r="21" spans="1:9" x14ac:dyDescent="0.2">
      <c r="A21" s="4" t="s">
        <v>2</v>
      </c>
      <c r="B21" s="12">
        <f>1/C20</f>
        <v>0.55555555555555558</v>
      </c>
      <c r="C21" s="7">
        <v>1</v>
      </c>
      <c r="D21" s="8">
        <v>3</v>
      </c>
      <c r="E21" s="8">
        <v>7</v>
      </c>
      <c r="F21" s="9"/>
      <c r="G21" s="10">
        <f>+B21+C21+D21+E21</f>
        <v>11.555555555555555</v>
      </c>
      <c r="H21" s="11">
        <f>G21/G24</f>
        <v>0.3172942817294282</v>
      </c>
      <c r="I21" s="11">
        <f>H21/MAX(H20:H24)</f>
        <v>0.61465721040189125</v>
      </c>
    </row>
    <row r="22" spans="1:9" x14ac:dyDescent="0.2">
      <c r="A22" s="4" t="s">
        <v>3</v>
      </c>
      <c r="B22" s="12">
        <f>1/D20</f>
        <v>0.14285714285714285</v>
      </c>
      <c r="C22" s="12">
        <f>1/D21</f>
        <v>0.33333333333333331</v>
      </c>
      <c r="D22" s="7">
        <v>1</v>
      </c>
      <c r="E22" s="8">
        <v>3</v>
      </c>
      <c r="F22" s="9"/>
      <c r="G22" s="10">
        <f>+B22+C22+D22+E22</f>
        <v>4.4761904761904763</v>
      </c>
      <c r="H22" s="11">
        <f>G22/G24</f>
        <v>0.12290794979079499</v>
      </c>
      <c r="I22" s="11">
        <f>H22/MAX(H20:H24)</f>
        <v>0.23809523809523808</v>
      </c>
    </row>
    <row r="23" spans="1:9" x14ac:dyDescent="0.2">
      <c r="A23" s="4" t="s">
        <v>4</v>
      </c>
      <c r="B23" s="12">
        <f>1/E20</f>
        <v>0.1111111111111111</v>
      </c>
      <c r="C23" s="12">
        <f>1/E21</f>
        <v>0.14285714285714285</v>
      </c>
      <c r="D23" s="12">
        <f>1/E22</f>
        <v>0.33333333333333331</v>
      </c>
      <c r="E23" s="7">
        <v>1</v>
      </c>
      <c r="F23" s="9"/>
      <c r="G23" s="10">
        <f>+B23+C23+D23+E23</f>
        <v>1.5873015873015872</v>
      </c>
      <c r="H23" s="11">
        <f>G23/G24</f>
        <v>4.3584379358437939E-2</v>
      </c>
      <c r="I23" s="11">
        <f>H23/MAX(H20:H24)</f>
        <v>8.4430935494765283E-2</v>
      </c>
    </row>
    <row r="24" spans="1:9" x14ac:dyDescent="0.2">
      <c r="A24" s="13" t="s">
        <v>9</v>
      </c>
      <c r="B24" s="14">
        <f>SUM(B20:B23)</f>
        <v>1.8095238095238095</v>
      </c>
      <c r="C24" s="14">
        <f>SUM(C20:C23)</f>
        <v>3.2761904761904761</v>
      </c>
      <c r="D24" s="14">
        <f>SUM(D20:D23)</f>
        <v>11.333333333333334</v>
      </c>
      <c r="E24" s="14">
        <f>SUM(E20:E23)</f>
        <v>20</v>
      </c>
      <c r="G24" s="10">
        <f>SUM(G20:G23)</f>
        <v>36.419047619047618</v>
      </c>
    </row>
    <row r="25" spans="1:9" x14ac:dyDescent="0.2">
      <c r="G25" s="13" t="s">
        <v>10</v>
      </c>
      <c r="H25" s="14">
        <f>((MMULT(B24:E24,H20:H23)-4)/(4-1))/0.89</f>
        <v>8.9236432144617073E-2</v>
      </c>
    </row>
    <row r="27" spans="1:9" x14ac:dyDescent="0.2">
      <c r="A27" s="1" t="s">
        <v>16</v>
      </c>
      <c r="B27" s="2"/>
      <c r="C27" s="2"/>
      <c r="D27" s="2"/>
      <c r="E27" s="2"/>
    </row>
    <row r="28" spans="1:9" x14ac:dyDescent="0.2">
      <c r="A28" s="3"/>
      <c r="B28" s="4" t="s">
        <v>17</v>
      </c>
      <c r="C28" s="4" t="s">
        <v>18</v>
      </c>
      <c r="D28" s="4" t="s">
        <v>19</v>
      </c>
      <c r="E28" s="5" t="s">
        <v>5</v>
      </c>
      <c r="F28" s="6" t="s">
        <v>6</v>
      </c>
      <c r="G28" s="6" t="s">
        <v>7</v>
      </c>
      <c r="H28" s="6" t="s">
        <v>8</v>
      </c>
    </row>
    <row r="29" spans="1:9" x14ac:dyDescent="0.2">
      <c r="A29" s="4" t="s">
        <v>17</v>
      </c>
      <c r="B29" s="7">
        <v>1</v>
      </c>
      <c r="C29" s="8">
        <v>6</v>
      </c>
      <c r="D29" s="8">
        <v>9</v>
      </c>
      <c r="E29" s="9"/>
      <c r="F29" s="10">
        <f>+B29+C29+D29</f>
        <v>16</v>
      </c>
      <c r="G29" s="11">
        <f>F29/F32</f>
        <v>0.77005347593582885</v>
      </c>
      <c r="H29" s="11">
        <f>G29/MAX(G29:G32)</f>
        <v>1</v>
      </c>
    </row>
    <row r="30" spans="1:9" x14ac:dyDescent="0.2">
      <c r="A30" s="4" t="s">
        <v>18</v>
      </c>
      <c r="B30" s="12">
        <f>1/C29</f>
        <v>0.16666666666666666</v>
      </c>
      <c r="C30" s="7">
        <v>1</v>
      </c>
      <c r="D30" s="8">
        <v>2</v>
      </c>
      <c r="E30" s="9"/>
      <c r="F30" s="10">
        <f>+B30+C30+D30</f>
        <v>3.166666666666667</v>
      </c>
      <c r="G30" s="11">
        <f>F30/F32</f>
        <v>0.15240641711229946</v>
      </c>
      <c r="H30" s="11">
        <f>G30/MAX(G29:G32)</f>
        <v>0.19791666666666669</v>
      </c>
    </row>
    <row r="31" spans="1:9" x14ac:dyDescent="0.2">
      <c r="A31" s="4" t="s">
        <v>19</v>
      </c>
      <c r="B31" s="12">
        <f>1/D29</f>
        <v>0.1111111111111111</v>
      </c>
      <c r="C31" s="12">
        <f>1/D30</f>
        <v>0.5</v>
      </c>
      <c r="D31" s="7">
        <v>1</v>
      </c>
      <c r="E31" s="9"/>
      <c r="F31" s="10">
        <f>+B31+C31+D31</f>
        <v>1.6111111111111112</v>
      </c>
      <c r="G31" s="11">
        <f>F31/F32</f>
        <v>7.7540106951871662E-2</v>
      </c>
      <c r="H31" s="11">
        <f>G31/MAX(G29:G32)</f>
        <v>0.10069444444444445</v>
      </c>
    </row>
    <row r="32" spans="1:9" x14ac:dyDescent="0.2">
      <c r="A32" s="13" t="s">
        <v>9</v>
      </c>
      <c r="B32" s="14">
        <f>SUM(B29:B31)</f>
        <v>1.2777777777777779</v>
      </c>
      <c r="C32" s="14">
        <f>SUM(C29:C31)</f>
        <v>7.5</v>
      </c>
      <c r="D32" s="14">
        <f>SUM(D29:D31)</f>
        <v>12</v>
      </c>
      <c r="F32" s="10">
        <f>SUM(F29:F31)</f>
        <v>20.777777777777779</v>
      </c>
    </row>
    <row r="33" spans="6:7" x14ac:dyDescent="0.2">
      <c r="F33" s="13" t="s">
        <v>10</v>
      </c>
      <c r="G33" s="14">
        <f>((MMULT(B32:D32,G29:G31)-3)/(3-1))/0.52</f>
        <v>5.5275606746195097E-2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>
      <selection activeCell="A14" sqref="A14:XFD14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B1" s="15" t="s">
        <v>0</v>
      </c>
      <c r="C1" s="15" t="s">
        <v>11</v>
      </c>
      <c r="D1" s="15" t="s">
        <v>15</v>
      </c>
      <c r="E1" s="15" t="s">
        <v>16</v>
      </c>
    </row>
    <row r="2" spans="1:7" x14ac:dyDescent="0.2">
      <c r="A2" s="15" t="s">
        <v>20</v>
      </c>
      <c r="B2" s="16" t="s">
        <v>2</v>
      </c>
      <c r="C2" s="16" t="s">
        <v>13</v>
      </c>
      <c r="D2" s="16" t="s">
        <v>1</v>
      </c>
      <c r="E2" s="16" t="s">
        <v>18</v>
      </c>
    </row>
    <row r="3" spans="1:7" x14ac:dyDescent="0.2">
      <c r="A3" s="15" t="s">
        <v>21</v>
      </c>
      <c r="B3" s="16" t="s">
        <v>4</v>
      </c>
      <c r="C3" s="16" t="s">
        <v>14</v>
      </c>
      <c r="D3" s="16" t="s">
        <v>4</v>
      </c>
      <c r="E3" s="16" t="s">
        <v>18</v>
      </c>
    </row>
    <row r="4" spans="1:7" x14ac:dyDescent="0.2">
      <c r="A4" s="15" t="s">
        <v>22</v>
      </c>
      <c r="B4" s="16" t="s">
        <v>3</v>
      </c>
      <c r="C4" s="16" t="s">
        <v>12</v>
      </c>
      <c r="D4" s="16" t="s">
        <v>3</v>
      </c>
      <c r="E4" s="16" t="s">
        <v>18</v>
      </c>
    </row>
    <row r="7" spans="1:7" x14ac:dyDescent="0.2">
      <c r="A7" s="17" t="s">
        <v>23</v>
      </c>
      <c r="B7" s="17"/>
      <c r="C7" s="17"/>
      <c r="D7" s="17"/>
      <c r="E7" s="17"/>
      <c r="F7" s="17"/>
      <c r="G7" s="17"/>
    </row>
    <row r="9" spans="1:7" x14ac:dyDescent="0.2">
      <c r="B9" s="21">
        <v>0.26094304063619689</v>
      </c>
      <c r="C9" s="21">
        <v>0.11895926989795851</v>
      </c>
      <c r="D9" s="21">
        <v>0.16892798352672231</v>
      </c>
      <c r="E9" s="21">
        <v>0.45116970593912242</v>
      </c>
      <c r="F9" s="18" t="s">
        <v>24</v>
      </c>
      <c r="G9" s="18" t="s">
        <v>25</v>
      </c>
    </row>
    <row r="10" spans="1:7" x14ac:dyDescent="0.2">
      <c r="B10" s="21" t="s">
        <v>0</v>
      </c>
      <c r="C10" s="21" t="s">
        <v>11</v>
      </c>
      <c r="D10" s="21" t="s">
        <v>15</v>
      </c>
      <c r="E10" s="21" t="s">
        <v>16</v>
      </c>
    </row>
    <row r="11" spans="1:7" x14ac:dyDescent="0.2">
      <c r="A11" s="15" t="s">
        <v>20</v>
      </c>
      <c r="B11" s="8">
        <f>INDEX(rating_scales!I3:I6, MATCH(B2,rating_scales!A3:A6, 0))</f>
        <v>0.61465721040189125</v>
      </c>
      <c r="C11" s="8">
        <f>INDEX(rating_scales!H12:H14, MATCH(C2,rating_scales!A12:A14, 0))</f>
        <v>1</v>
      </c>
      <c r="D11" s="8">
        <f>INDEX(rating_scales!I20:I23, MATCH(D2,rating_scales!A20:A23, 0))</f>
        <v>1</v>
      </c>
      <c r="E11" s="8">
        <f>INDEX(rating_scales!H29:H31, MATCH(E2,rating_scales!A29:A31, 0))</f>
        <v>0.19791666666666669</v>
      </c>
      <c r="F11" s="19">
        <f>SUMPRODUCT(B11:E11,B9:E9)</f>
        <v>0.53757177915636423</v>
      </c>
      <c r="G11" s="20">
        <f>F11/SUM(F11:F13)</f>
        <v>0.55205566946940232</v>
      </c>
    </row>
    <row r="12" spans="1:7" x14ac:dyDescent="0.2">
      <c r="A12" s="15" t="s">
        <v>21</v>
      </c>
      <c r="B12" s="8">
        <f>INDEX(rating_scales!I3:I6, MATCH(B3,rating_scales!A3:A6, 0))</f>
        <v>8.4430935494765283E-2</v>
      </c>
      <c r="C12" s="8">
        <f>INDEX(rating_scales!H12:H14, MATCH(C3,rating_scales!A12:A14, 0))</f>
        <v>0.5</v>
      </c>
      <c r="D12" s="8">
        <f>INDEX(rating_scales!I20:I23, MATCH(D3,rating_scales!A20:A23, 0))</f>
        <v>8.4430935494765283E-2</v>
      </c>
      <c r="E12" s="8">
        <f>INDEX(rating_scales!H29:H31, MATCH(E3,rating_scales!A29:A31, 0))</f>
        <v>0.19791666666666669</v>
      </c>
      <c r="F12" s="19">
        <f>SUMPRODUCT(B12:E12,B9:E9)</f>
        <v>0.1850680519615987</v>
      </c>
      <c r="G12" s="20">
        <f>F12/SUM(F11:F13)</f>
        <v>0.1900543728009591</v>
      </c>
    </row>
    <row r="13" spans="1:7" x14ac:dyDescent="0.2">
      <c r="A13" s="15" t="s">
        <v>22</v>
      </c>
      <c r="B13" s="8">
        <f>INDEX(rating_scales!I3:I6, MATCH(B4,rating_scales!A3:A6, 0))</f>
        <v>0.23809523809523808</v>
      </c>
      <c r="C13" s="8">
        <f>INDEX(rating_scales!H12:H14, MATCH(C4,rating_scales!A12:A14, 0))</f>
        <v>0.5</v>
      </c>
      <c r="D13" s="8">
        <f>INDEX(rating_scales!I20:I23, MATCH(D4,rating_scales!A20:A23, 0))</f>
        <v>0.23809523809523808</v>
      </c>
      <c r="E13" s="8">
        <f>INDEX(rating_scales!H29:H31, MATCH(E4,rating_scales!A29:A31, 0))</f>
        <v>0.19791666666666669</v>
      </c>
      <c r="F13" s="19">
        <f>SUMPRODUCT(B13:E13,B9:E9)</f>
        <v>0.25112388309774469</v>
      </c>
      <c r="G13" s="20">
        <f>F13/SUM(F11:F13)</f>
        <v>0.25788995772963857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xr:uid="{00000000-0002-0000-0100-000000000000}">
          <x14:formula1>
            <xm:f>rating_scales!A3:A6</xm:f>
          </x14:formula1>
          <xm:sqref>B2</xm:sqref>
        </x14:dataValidation>
        <x14:dataValidation type="list" xr:uid="{00000000-0002-0000-0100-000001000000}">
          <x14:formula1>
            <xm:f>rating_scales!A3:A6</xm:f>
          </x14:formula1>
          <xm:sqref>B3</xm:sqref>
        </x14:dataValidation>
        <x14:dataValidation type="list" xr:uid="{00000000-0002-0000-0100-000002000000}">
          <x14:formula1>
            <xm:f>rating_scales!A3:A6</xm:f>
          </x14:formula1>
          <xm:sqref>B4</xm:sqref>
        </x14:dataValidation>
        <x14:dataValidation type="list" xr:uid="{00000000-0002-0000-0100-000003000000}">
          <x14:formula1>
            <xm:f>rating_scales!A12:A14</xm:f>
          </x14:formula1>
          <xm:sqref>C2</xm:sqref>
        </x14:dataValidation>
        <x14:dataValidation type="list" xr:uid="{00000000-0002-0000-0100-000004000000}">
          <x14:formula1>
            <xm:f>rating_scales!A12:A14</xm:f>
          </x14:formula1>
          <xm:sqref>C3</xm:sqref>
        </x14:dataValidation>
        <x14:dataValidation type="list" xr:uid="{00000000-0002-0000-0100-000005000000}">
          <x14:formula1>
            <xm:f>rating_scales!A12:A14</xm:f>
          </x14:formula1>
          <xm:sqref>C4</xm:sqref>
        </x14:dataValidation>
        <x14:dataValidation type="list" xr:uid="{00000000-0002-0000-0100-000006000000}">
          <x14:formula1>
            <xm:f>rating_scales!A20:A23</xm:f>
          </x14:formula1>
          <xm:sqref>D2</xm:sqref>
        </x14:dataValidation>
        <x14:dataValidation type="list" xr:uid="{00000000-0002-0000-0100-000007000000}">
          <x14:formula1>
            <xm:f>rating_scales!A20:A23</xm:f>
          </x14:formula1>
          <xm:sqref>D3</xm:sqref>
        </x14:dataValidation>
        <x14:dataValidation type="list" xr:uid="{00000000-0002-0000-0100-000008000000}">
          <x14:formula1>
            <xm:f>rating_scales!A20:A23</xm:f>
          </x14:formula1>
          <xm:sqref>D4</xm:sqref>
        </x14:dataValidation>
        <x14:dataValidation type="list" xr:uid="{00000000-0002-0000-0100-000009000000}">
          <x14:formula1>
            <xm:f>rating_scales!A29:A31</xm:f>
          </x14:formula1>
          <xm:sqref>E2</xm:sqref>
        </x14:dataValidation>
        <x14:dataValidation type="list" xr:uid="{00000000-0002-0000-0100-00000A000000}">
          <x14:formula1>
            <xm:f>rating_scales!A29:A31</xm:f>
          </x14:formula1>
          <xm:sqref>E3</xm:sqref>
        </x14:dataValidation>
        <x14:dataValidation type="list" xr:uid="{00000000-0002-0000-0100-00000B000000}">
          <x14:formula1>
            <xm:f>rating_scales!A29:A31</xm:f>
          </x14:formula1>
          <xm:sqref>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2023-08-31T13:40:35Z</dcterms:created>
  <dcterms:modified xsi:type="dcterms:W3CDTF">2023-09-13T14:59:26Z</dcterms:modified>
</cp:coreProperties>
</file>