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ennis\fprakt2025\FPraktikum25\JKO-Josephsonkontakte\"/>
    </mc:Choice>
  </mc:AlternateContent>
  <xr:revisionPtr revIDLastSave="0" documentId="8_{6752C190-E4C5-4777-A300-0E41C1BF31D3}" xr6:coauthVersionLast="47" xr6:coauthVersionMax="47" xr10:uidLastSave="{00000000-0000-0000-0000-000000000000}"/>
  <bookViews>
    <workbookView xWindow="-98" yWindow="-98" windowWidth="21795" windowHeight="13695" activeTab="3" xr2:uid="{B1C6A473-A5EE-40F3-93BD-29B24CCBBE5A}"/>
  </bookViews>
  <sheets>
    <sheet name="JJ1" sheetId="1" r:id="rId1"/>
    <sheet name="JJ2" sheetId="2" r:id="rId2"/>
    <sheet name="JJ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C4" i="4"/>
  <c r="C3" i="4"/>
  <c r="C2" i="4"/>
  <c r="B2" i="4"/>
  <c r="E2" i="3"/>
  <c r="D3" i="3"/>
  <c r="D4" i="3"/>
  <c r="D5" i="3"/>
  <c r="E5" i="3" s="1"/>
  <c r="D6" i="3"/>
  <c r="D7" i="3"/>
  <c r="E7" i="3" s="1"/>
  <c r="D8" i="3"/>
  <c r="D9" i="3"/>
  <c r="D10" i="3"/>
  <c r="D11" i="3"/>
  <c r="D12" i="3"/>
  <c r="D13" i="3"/>
  <c r="D14" i="3"/>
  <c r="D15" i="3"/>
  <c r="D16" i="3"/>
  <c r="D17" i="3"/>
  <c r="D2" i="3"/>
  <c r="E3" i="3"/>
  <c r="E4" i="3"/>
  <c r="E6" i="3"/>
  <c r="E8" i="3"/>
  <c r="E9" i="3"/>
  <c r="E10" i="3"/>
  <c r="E11" i="3"/>
  <c r="E12" i="3"/>
  <c r="E13" i="3"/>
  <c r="E14" i="3"/>
  <c r="E15" i="3"/>
  <c r="E16" i="3"/>
  <c r="E17" i="3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E2" i="2"/>
  <c r="D2" i="2"/>
  <c r="D3" i="1"/>
  <c r="E3" i="1" s="1"/>
  <c r="H2" i="1" s="1"/>
  <c r="D4" i="1"/>
  <c r="E4" i="1" s="1"/>
  <c r="D5" i="1"/>
  <c r="E5" i="1" s="1"/>
  <c r="D6" i="1"/>
  <c r="E6" i="1" s="1"/>
  <c r="D7" i="1"/>
  <c r="E7" i="1" s="1"/>
  <c r="D2" i="1"/>
  <c r="E2" i="1" s="1"/>
  <c r="H2" i="3" l="1"/>
  <c r="B4" i="4" s="1"/>
  <c r="H3" i="2"/>
  <c r="G3" i="2"/>
  <c r="B3" i="4" s="1"/>
  <c r="H3" i="3"/>
  <c r="H3" i="1"/>
</calcChain>
</file>

<file path=xl/sharedStrings.xml><?xml version="1.0" encoding="utf-8"?>
<sst xmlns="http://schemas.openxmlformats.org/spreadsheetml/2006/main" count="37" uniqueCount="15">
  <si>
    <t>H</t>
  </si>
  <si>
    <t>dH</t>
  </si>
  <si>
    <t>n</t>
  </si>
  <si>
    <t>n/H</t>
  </si>
  <si>
    <t>Phi_0:</t>
  </si>
  <si>
    <t>mu_0:</t>
  </si>
  <si>
    <t>a:</t>
  </si>
  <si>
    <t>lambda_L</t>
  </si>
  <si>
    <t>Mean</t>
  </si>
  <si>
    <t>std</t>
  </si>
  <si>
    <t>mean</t>
  </si>
  <si>
    <t>Josephsonkontakt</t>
  </si>
  <si>
    <t>$\lambda_L$</t>
  </si>
  <si>
    <t>$\Delta\lambda_L$</t>
  </si>
  <si>
    <t>lambda_J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</si>
</sst>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B266-F8D5-4297-8A57-CAE481C4CBCF}">
  <dimension ref="A1:H14"/>
  <sheetViews>
    <sheetView workbookViewId="0">
      <selection activeCell="F15" sqref="F15"/>
    </sheetView>
  </sheetViews>
  <sheetFormatPr defaultRowHeight="14.25" x14ac:dyDescent="0.45"/>
  <cols>
    <col min="8" max="8" width="9.86328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8" x14ac:dyDescent="0.45">
      <c r="A2" s="1">
        <v>-2230.4</v>
      </c>
      <c r="B2" s="1">
        <v>377.59</v>
      </c>
      <c r="C2">
        <v>-1</v>
      </c>
      <c r="D2" s="1">
        <f>C2/A2</f>
        <v>4.4835007173601147E-4</v>
      </c>
      <c r="E2" s="1">
        <f>ABS(D2*$F$12/2/$F$14/$F$13)</f>
        <v>9.2221680652962407E-8</v>
      </c>
      <c r="G2" t="s">
        <v>8</v>
      </c>
      <c r="H2" s="1">
        <f>AVERAGE(E2:E7)</f>
        <v>8.855030255742012E-8</v>
      </c>
    </row>
    <row r="3" spans="1:8" x14ac:dyDescent="0.45">
      <c r="A3" s="1">
        <v>2472.8000000000002</v>
      </c>
      <c r="B3" s="1">
        <v>238.07</v>
      </c>
      <c r="C3">
        <v>1</v>
      </c>
      <c r="D3" s="1">
        <f t="shared" ref="D3:D7" si="0">C3/A3</f>
        <v>4.0439987059204138E-4</v>
      </c>
      <c r="E3" s="1">
        <f t="shared" ref="E3:E8" si="1">ABS(D3*$F$12/2/$F$14/$F$13)</f>
        <v>8.3181509433988728E-8</v>
      </c>
      <c r="G3" t="s">
        <v>9</v>
      </c>
      <c r="H3">
        <f>_xlfn.STDEV.S(E2:E8)</f>
        <v>4.0903591572490958E-9</v>
      </c>
    </row>
    <row r="4" spans="1:8" x14ac:dyDescent="0.45">
      <c r="A4" s="1">
        <v>4860.6000000000004</v>
      </c>
      <c r="B4" s="1">
        <v>871.85</v>
      </c>
      <c r="C4">
        <v>2</v>
      </c>
      <c r="D4" s="1">
        <f t="shared" si="0"/>
        <v>4.1147183475291111E-4</v>
      </c>
      <c r="E4" s="1">
        <f t="shared" si="1"/>
        <v>8.4636150486922322E-8</v>
      </c>
    </row>
    <row r="5" spans="1:8" x14ac:dyDescent="0.45">
      <c r="A5" s="1">
        <v>-4717.2</v>
      </c>
      <c r="B5" s="1">
        <v>632.61</v>
      </c>
      <c r="C5">
        <v>-2</v>
      </c>
      <c r="D5" s="1">
        <f t="shared" si="0"/>
        <v>4.2398032731281272E-4</v>
      </c>
      <c r="E5" s="1">
        <f t="shared" si="1"/>
        <v>8.7209037788674361E-8</v>
      </c>
    </row>
    <row r="6" spans="1:8" x14ac:dyDescent="0.45">
      <c r="A6" s="1">
        <v>6692.6</v>
      </c>
      <c r="B6" s="1">
        <v>1203.5999999999999</v>
      </c>
      <c r="C6">
        <v>3</v>
      </c>
      <c r="D6" s="1">
        <f t="shared" si="0"/>
        <v>4.4825628305890088E-4</v>
      </c>
      <c r="E6" s="1">
        <f t="shared" si="1"/>
        <v>9.220238914399518E-8</v>
      </c>
    </row>
    <row r="7" spans="1:8" x14ac:dyDescent="0.45">
      <c r="A7" s="1">
        <v>-6718.2</v>
      </c>
      <c r="B7" s="1">
        <v>1196</v>
      </c>
      <c r="C7">
        <v>-3</v>
      </c>
      <c r="D7" s="1">
        <f t="shared" si="0"/>
        <v>4.4654818254889701E-4</v>
      </c>
      <c r="E7" s="1">
        <f t="shared" si="1"/>
        <v>9.1851047837977746E-8</v>
      </c>
    </row>
    <row r="8" spans="1:8" x14ac:dyDescent="0.45">
      <c r="A8" s="1"/>
      <c r="B8" s="1"/>
      <c r="D8" s="1"/>
      <c r="E8" s="1"/>
    </row>
    <row r="12" spans="1:8" x14ac:dyDescent="0.45">
      <c r="E12" t="s">
        <v>4</v>
      </c>
      <c r="F12" s="1">
        <v>2.0678338480000002E-15</v>
      </c>
    </row>
    <row r="13" spans="1:8" x14ac:dyDescent="0.45">
      <c r="E13" t="s">
        <v>5</v>
      </c>
      <c r="F13" s="1">
        <v>1.2566370612700001E-6</v>
      </c>
    </row>
    <row r="14" spans="1:8" x14ac:dyDescent="0.45">
      <c r="E14" t="s">
        <v>6</v>
      </c>
      <c r="F14" s="1">
        <v>3.9999999999999998E-6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3733-FA01-4C52-9B9F-1F54B7503392}">
  <dimension ref="A1:H15"/>
  <sheetViews>
    <sheetView workbookViewId="0">
      <selection activeCell="G15" sqref="G15"/>
    </sheetView>
  </sheetViews>
  <sheetFormatPr defaultRowHeight="14.25" x14ac:dyDescent="0.45"/>
  <cols>
    <col min="8" max="8" width="11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8" x14ac:dyDescent="0.45">
      <c r="A2" s="1">
        <v>-1890.1</v>
      </c>
      <c r="B2" s="1">
        <v>234.32</v>
      </c>
      <c r="C2">
        <v>1</v>
      </c>
      <c r="D2" s="1">
        <f>C2/A2</f>
        <v>-5.2907253584466433E-4</v>
      </c>
      <c r="E2" s="1">
        <f>ABS(D2*$G$12/2/$G$14/$G$13)</f>
        <v>1.0882558411108797E-7</v>
      </c>
      <c r="G2" t="s">
        <v>10</v>
      </c>
      <c r="H2" t="s">
        <v>9</v>
      </c>
    </row>
    <row r="3" spans="1:8" x14ac:dyDescent="0.45">
      <c r="A3" s="1">
        <v>2043.3</v>
      </c>
      <c r="B3" s="1">
        <v>252.04</v>
      </c>
      <c r="C3">
        <v>1</v>
      </c>
      <c r="D3" s="1">
        <f t="shared" ref="D3:D15" si="0">C3/A3</f>
        <v>4.8940439485146579E-4</v>
      </c>
      <c r="E3" s="1">
        <f t="shared" ref="E3:E15" si="1">ABS(D3*$G$12/2/$G$14/$G$13)</f>
        <v>1.0066619513941534E-7</v>
      </c>
      <c r="G3" s="1">
        <f>AVERAGE(E2:E15)</f>
        <v>9.657852721505146E-8</v>
      </c>
      <c r="H3">
        <f>_xlfn.STDEV.S(E2:E15)</f>
        <v>4.7307640254844499E-9</v>
      </c>
    </row>
    <row r="4" spans="1:8" x14ac:dyDescent="0.45">
      <c r="A4" s="1">
        <v>-4059.1</v>
      </c>
      <c r="B4" s="1">
        <v>443.06</v>
      </c>
      <c r="C4">
        <v>2</v>
      </c>
      <c r="D4" s="1">
        <f t="shared" si="0"/>
        <v>-4.9272006109728759E-4</v>
      </c>
      <c r="E4" s="1">
        <f t="shared" si="1"/>
        <v>1.013481986294338E-7</v>
      </c>
    </row>
    <row r="5" spans="1:8" x14ac:dyDescent="0.45">
      <c r="A5" s="1">
        <v>4130.2</v>
      </c>
      <c r="B5" s="1">
        <v>560.5</v>
      </c>
      <c r="C5">
        <v>2</v>
      </c>
      <c r="D5" s="1">
        <f t="shared" si="0"/>
        <v>4.8423805142608107E-4</v>
      </c>
      <c r="E5" s="1">
        <f t="shared" si="1"/>
        <v>9.9603523571917758E-8</v>
      </c>
    </row>
    <row r="6" spans="1:8" x14ac:dyDescent="0.45">
      <c r="A6" s="1">
        <v>-6344.6</v>
      </c>
      <c r="B6" s="1">
        <v>584.20000000000005</v>
      </c>
      <c r="C6">
        <v>3</v>
      </c>
      <c r="D6" s="1">
        <f t="shared" si="0"/>
        <v>-4.728430476310563E-4</v>
      </c>
      <c r="E6" s="1">
        <f t="shared" si="1"/>
        <v>9.7259671151073669E-8</v>
      </c>
    </row>
    <row r="7" spans="1:8" x14ac:dyDescent="0.45">
      <c r="A7" s="1">
        <v>6374.1</v>
      </c>
      <c r="B7" s="1">
        <v>513.95000000000005</v>
      </c>
      <c r="C7">
        <v>3</v>
      </c>
      <c r="D7" s="1">
        <f t="shared" si="0"/>
        <v>4.7065468066079914E-4</v>
      </c>
      <c r="E7" s="1">
        <f t="shared" si="1"/>
        <v>9.6809543242983618E-8</v>
      </c>
    </row>
    <row r="8" spans="1:8" x14ac:dyDescent="0.45">
      <c r="A8" s="1">
        <v>-8638.2999999999993</v>
      </c>
      <c r="B8" s="1">
        <v>1184.5</v>
      </c>
      <c r="C8">
        <v>4</v>
      </c>
      <c r="D8" s="1">
        <f t="shared" si="0"/>
        <v>-4.6305407313939088E-4</v>
      </c>
      <c r="E8" s="1">
        <f t="shared" si="1"/>
        <v>9.5246164883538364E-8</v>
      </c>
    </row>
    <row r="9" spans="1:8" x14ac:dyDescent="0.45">
      <c r="A9" s="1">
        <v>8621.6</v>
      </c>
      <c r="B9" s="1">
        <v>806.96</v>
      </c>
      <c r="C9">
        <v>4</v>
      </c>
      <c r="D9" s="1">
        <f t="shared" si="0"/>
        <v>4.6395100677368468E-4</v>
      </c>
      <c r="E9" s="1">
        <f t="shared" si="1"/>
        <v>9.5430656271860147E-8</v>
      </c>
    </row>
    <row r="10" spans="1:8" x14ac:dyDescent="0.45">
      <c r="A10" s="1">
        <v>-10989</v>
      </c>
      <c r="B10" s="1">
        <v>978.54</v>
      </c>
      <c r="C10">
        <v>5</v>
      </c>
      <c r="D10" s="1">
        <f t="shared" si="0"/>
        <v>-4.5500045500045501E-4</v>
      </c>
      <c r="E10" s="1">
        <f t="shared" si="1"/>
        <v>9.3589606210013342E-8</v>
      </c>
    </row>
    <row r="11" spans="1:8" x14ac:dyDescent="0.45">
      <c r="A11" s="1">
        <v>10941</v>
      </c>
      <c r="B11" s="1">
        <v>521.49</v>
      </c>
      <c r="C11">
        <v>5</v>
      </c>
      <c r="D11" s="1">
        <f t="shared" si="0"/>
        <v>4.5699661822502514E-4</v>
      </c>
      <c r="E11" s="1">
        <f t="shared" si="1"/>
        <v>9.4000199491987641E-8</v>
      </c>
    </row>
    <row r="12" spans="1:8" x14ac:dyDescent="0.45">
      <c r="A12" s="1">
        <v>-13386</v>
      </c>
      <c r="B12" s="1">
        <v>971.88</v>
      </c>
      <c r="C12">
        <v>6</v>
      </c>
      <c r="D12" s="1">
        <f t="shared" si="0"/>
        <v>-4.4822949350067237E-4</v>
      </c>
      <c r="E12" s="1">
        <f t="shared" si="1"/>
        <v>9.2196878766637102E-8</v>
      </c>
      <c r="F12" t="s">
        <v>4</v>
      </c>
      <c r="G12" s="1">
        <v>2.0678338480000002E-15</v>
      </c>
    </row>
    <row r="13" spans="1:8" x14ac:dyDescent="0.45">
      <c r="A13" s="1">
        <v>13270</v>
      </c>
      <c r="B13" s="1">
        <v>1038.8</v>
      </c>
      <c r="C13">
        <v>6</v>
      </c>
      <c r="D13" s="1">
        <f t="shared" si="0"/>
        <v>4.5214770158251698E-4</v>
      </c>
      <c r="E13" s="1">
        <f t="shared" si="1"/>
        <v>9.3002819831967137E-8</v>
      </c>
      <c r="F13" t="s">
        <v>5</v>
      </c>
      <c r="G13" s="1">
        <v>1.2566370612700001E-6</v>
      </c>
    </row>
    <row r="14" spans="1:8" x14ac:dyDescent="0.45">
      <c r="A14" s="1">
        <v>-15710</v>
      </c>
      <c r="B14" s="1">
        <v>932.92</v>
      </c>
      <c r="C14">
        <v>7</v>
      </c>
      <c r="D14" s="1">
        <f t="shared" si="0"/>
        <v>-4.4557606619987267E-4</v>
      </c>
      <c r="E14" s="1">
        <f t="shared" si="1"/>
        <v>9.1651092024097486E-8</v>
      </c>
      <c r="F14" t="s">
        <v>6</v>
      </c>
      <c r="G14" s="1">
        <v>3.9999999999999998E-6</v>
      </c>
    </row>
    <row r="15" spans="1:8" x14ac:dyDescent="0.45">
      <c r="A15" s="1">
        <v>15571</v>
      </c>
      <c r="B15" s="1">
        <v>920.32</v>
      </c>
      <c r="C15">
        <v>7</v>
      </c>
      <c r="D15" s="1">
        <f t="shared" si="0"/>
        <v>4.4955365744011303E-4</v>
      </c>
      <c r="E15" s="1">
        <f t="shared" si="1"/>
        <v>9.2469247684706933E-8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787C-BAC3-4D57-901C-A5C06A168D57}">
  <dimension ref="A1:H17"/>
  <sheetViews>
    <sheetView topLeftCell="B1" workbookViewId="0">
      <selection activeCell="F12" sqref="F12:G14"/>
    </sheetView>
  </sheetViews>
  <sheetFormatPr defaultRowHeight="14.25" x14ac:dyDescent="0.45"/>
  <cols>
    <col min="8" max="8" width="11.7304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8" x14ac:dyDescent="0.45">
      <c r="A2" s="1">
        <v>-1823.2</v>
      </c>
      <c r="B2" s="1">
        <v>314.85000000000002</v>
      </c>
      <c r="C2">
        <v>1</v>
      </c>
      <c r="D2" s="1">
        <f>C2/A2</f>
        <v>-5.484861781483106E-4</v>
      </c>
      <c r="E2" s="1">
        <f>ABS(D2*$G$12/2/$G$14/$G$13)</f>
        <v>1.1281880020204439E-7</v>
      </c>
      <c r="G2" t="s">
        <v>10</v>
      </c>
      <c r="H2" s="1">
        <f>AVERAGE(E2:E17)</f>
        <v>9.9803791440992134E-8</v>
      </c>
    </row>
    <row r="3" spans="1:8" x14ac:dyDescent="0.45">
      <c r="A3" s="1">
        <v>1990.4</v>
      </c>
      <c r="B3" s="1">
        <v>379.64</v>
      </c>
      <c r="C3">
        <v>1</v>
      </c>
      <c r="D3" s="1">
        <f t="shared" ref="D3:D17" si="0">C3/A3</f>
        <v>5.0241157556270093E-4</v>
      </c>
      <c r="E3" s="1">
        <f t="shared" ref="E3:E17" si="1">ABS(D3*$G$12/2/$G$14/$G$13)</f>
        <v>1.0334165822365721E-7</v>
      </c>
      <c r="G3" t="s">
        <v>9</v>
      </c>
      <c r="H3">
        <f>_xlfn.STDEV.S(E2:E17)</f>
        <v>4.623352370705522E-9</v>
      </c>
    </row>
    <row r="4" spans="1:8" x14ac:dyDescent="0.45">
      <c r="A4" s="1">
        <v>3986.9</v>
      </c>
      <c r="B4" s="1">
        <v>435.65</v>
      </c>
      <c r="C4">
        <v>2</v>
      </c>
      <c r="D4" s="1">
        <f t="shared" si="0"/>
        <v>5.0164288043341948E-4</v>
      </c>
      <c r="E4" s="1">
        <f t="shared" si="1"/>
        <v>1.0318354437200197E-7</v>
      </c>
    </row>
    <row r="5" spans="1:8" x14ac:dyDescent="0.45">
      <c r="A5" s="1">
        <v>-3937.2</v>
      </c>
      <c r="B5" s="1">
        <v>439.76</v>
      </c>
      <c r="C5">
        <v>2</v>
      </c>
      <c r="D5" s="1">
        <f t="shared" si="0"/>
        <v>-5.0797521080971249E-4</v>
      </c>
      <c r="E5" s="1">
        <f t="shared" si="1"/>
        <v>1.0448604923720782E-7</v>
      </c>
    </row>
    <row r="6" spans="1:8" x14ac:dyDescent="0.45">
      <c r="A6" s="1">
        <v>-6101.5</v>
      </c>
      <c r="B6" s="1">
        <v>549.79</v>
      </c>
      <c r="C6">
        <v>3</v>
      </c>
      <c r="D6" s="1">
        <f t="shared" si="0"/>
        <v>-4.9168237318692127E-4</v>
      </c>
      <c r="E6" s="1">
        <f t="shared" si="1"/>
        <v>1.0113475532001999E-7</v>
      </c>
    </row>
    <row r="7" spans="1:8" x14ac:dyDescent="0.45">
      <c r="A7" s="1">
        <v>6079.7</v>
      </c>
      <c r="B7" s="1">
        <v>484.59</v>
      </c>
      <c r="C7">
        <v>3</v>
      </c>
      <c r="D7" s="1">
        <f t="shared" si="0"/>
        <v>4.9344540026646051E-4</v>
      </c>
      <c r="E7" s="1">
        <f t="shared" si="1"/>
        <v>1.0149739454004344E-7</v>
      </c>
    </row>
    <row r="8" spans="1:8" x14ac:dyDescent="0.45">
      <c r="A8" s="1">
        <v>8261.2000000000007</v>
      </c>
      <c r="B8" s="1">
        <v>732.11</v>
      </c>
      <c r="C8">
        <v>4</v>
      </c>
      <c r="D8" s="1">
        <f t="shared" si="0"/>
        <v>4.8419115866944263E-4</v>
      </c>
      <c r="E8" s="1">
        <f t="shared" si="1"/>
        <v>9.959387814282056E-8</v>
      </c>
    </row>
    <row r="9" spans="1:8" x14ac:dyDescent="0.45">
      <c r="A9" s="1">
        <v>-8301.6</v>
      </c>
      <c r="B9" s="1">
        <v>504.56</v>
      </c>
      <c r="C9">
        <v>4</v>
      </c>
      <c r="D9" s="1">
        <f t="shared" si="0"/>
        <v>-4.8183482702129709E-4</v>
      </c>
      <c r="E9" s="1">
        <f t="shared" si="1"/>
        <v>9.9109201372442589E-8</v>
      </c>
    </row>
    <row r="10" spans="1:8" x14ac:dyDescent="0.45">
      <c r="A10" s="1">
        <v>-10544</v>
      </c>
      <c r="B10" s="1">
        <v>576.24</v>
      </c>
      <c r="C10">
        <v>5</v>
      </c>
      <c r="D10" s="1">
        <f t="shared" si="0"/>
        <v>-4.7420333839150229E-4</v>
      </c>
      <c r="E10" s="1">
        <f t="shared" si="1"/>
        <v>9.7539471039627932E-8</v>
      </c>
    </row>
    <row r="11" spans="1:8" x14ac:dyDescent="0.45">
      <c r="A11" s="1">
        <v>10433</v>
      </c>
      <c r="B11" s="1">
        <v>970.84</v>
      </c>
      <c r="C11">
        <v>5</v>
      </c>
      <c r="D11" s="1">
        <f t="shared" si="0"/>
        <v>4.792485382919582E-4</v>
      </c>
      <c r="E11" s="1">
        <f t="shared" si="1"/>
        <v>9.8577224445685485E-8</v>
      </c>
    </row>
    <row r="12" spans="1:8" x14ac:dyDescent="0.45">
      <c r="A12" s="1">
        <v>12705</v>
      </c>
      <c r="B12" s="1">
        <v>1000.6</v>
      </c>
      <c r="C12">
        <v>6</v>
      </c>
      <c r="D12" s="1">
        <f t="shared" si="0"/>
        <v>4.7225501770956318E-4</v>
      </c>
      <c r="E12" s="1">
        <f t="shared" si="1"/>
        <v>9.7138718549406074E-8</v>
      </c>
      <c r="F12" t="s">
        <v>4</v>
      </c>
      <c r="G12" s="1">
        <v>2.0678338480000002E-15</v>
      </c>
    </row>
    <row r="13" spans="1:8" x14ac:dyDescent="0.45">
      <c r="A13" s="1">
        <v>-12787</v>
      </c>
      <c r="B13" s="1">
        <v>560.46</v>
      </c>
      <c r="C13">
        <v>6</v>
      </c>
      <c r="D13" s="1">
        <f t="shared" si="0"/>
        <v>-4.6922655822319542E-4</v>
      </c>
      <c r="E13" s="1">
        <f t="shared" si="1"/>
        <v>9.6515790972879009E-8</v>
      </c>
      <c r="F13" t="s">
        <v>5</v>
      </c>
      <c r="G13" s="1">
        <v>1.2566370612700001E-6</v>
      </c>
    </row>
    <row r="14" spans="1:8" x14ac:dyDescent="0.45">
      <c r="A14" s="1">
        <v>-15065</v>
      </c>
      <c r="B14" s="1">
        <v>579.47</v>
      </c>
      <c r="C14">
        <v>7</v>
      </c>
      <c r="D14" s="1">
        <f t="shared" si="0"/>
        <v>-4.6465316959840692E-4</v>
      </c>
      <c r="E14" s="1">
        <f t="shared" si="1"/>
        <v>9.5575085011521499E-8</v>
      </c>
      <c r="F14" t="s">
        <v>6</v>
      </c>
      <c r="G14" s="1">
        <v>3.9999999999999998E-6</v>
      </c>
    </row>
    <row r="15" spans="1:8" x14ac:dyDescent="0.45">
      <c r="A15" s="1">
        <v>14973</v>
      </c>
      <c r="B15" s="1">
        <v>742.69</v>
      </c>
      <c r="C15">
        <v>7</v>
      </c>
      <c r="D15" s="1">
        <f t="shared" si="0"/>
        <v>4.675081813931744E-4</v>
      </c>
      <c r="E15" s="1">
        <f t="shared" si="1"/>
        <v>9.6162335917890306E-8</v>
      </c>
    </row>
    <row r="16" spans="1:8" x14ac:dyDescent="0.45">
      <c r="A16" s="1">
        <v>17255</v>
      </c>
      <c r="B16" s="1">
        <v>1290.5999999999999</v>
      </c>
      <c r="C16">
        <v>8</v>
      </c>
      <c r="D16" s="1">
        <f t="shared" si="0"/>
        <v>4.636337293538105E-4</v>
      </c>
      <c r="E16" s="1">
        <f t="shared" si="1"/>
        <v>9.536539508704371E-8</v>
      </c>
    </row>
    <row r="17" spans="1:5" x14ac:dyDescent="0.45">
      <c r="A17" s="1">
        <v>-17354</v>
      </c>
      <c r="B17" s="1">
        <v>2535.5</v>
      </c>
      <c r="C17">
        <v>8</v>
      </c>
      <c r="D17" s="1">
        <f t="shared" si="0"/>
        <v>-4.6098882102109026E-4</v>
      </c>
      <c r="E17" s="1">
        <f t="shared" si="1"/>
        <v>9.4821360621582285E-8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1209-275E-4325-AD6B-DDF9E7797F04}">
  <dimension ref="A1:D16"/>
  <sheetViews>
    <sheetView tabSelected="1" workbookViewId="0">
      <selection activeCell="C7" sqref="C7"/>
    </sheetView>
  </sheetViews>
  <sheetFormatPr defaultRowHeight="14.25" x14ac:dyDescent="0.45"/>
  <cols>
    <col min="1" max="1" width="15.46484375" customWidth="1"/>
    <col min="2" max="2" width="10.6640625" customWidth="1"/>
    <col min="3" max="3" width="16.33203125" customWidth="1"/>
  </cols>
  <sheetData>
    <row r="1" spans="1:4" x14ac:dyDescent="0.45">
      <c r="A1" t="s">
        <v>11</v>
      </c>
      <c r="B1" t="s">
        <v>12</v>
      </c>
      <c r="C1" t="s">
        <v>13</v>
      </c>
      <c r="D1" t="s">
        <v>14</v>
      </c>
    </row>
    <row r="2" spans="1:4" x14ac:dyDescent="0.45">
      <c r="A2">
        <v>1</v>
      </c>
      <c r="B2" s="2">
        <f>'JJ1'!H2</f>
        <v>8.855030255742012E-8</v>
      </c>
      <c r="C2">
        <f>'JJ1'!H3</f>
        <v>4.0903591572490958E-9</v>
      </c>
      <c r="D2">
        <f>SQRT($C$14/(4*PI()*B2*$C$15))</f>
        <v>3.8455010233600158E-2</v>
      </c>
    </row>
    <row r="3" spans="1:4" x14ac:dyDescent="0.45">
      <c r="A3">
        <v>2</v>
      </c>
      <c r="B3" s="2">
        <f>'JJ2'!G3</f>
        <v>9.657852721505146E-8</v>
      </c>
      <c r="C3">
        <f>'JJ2'!H3</f>
        <v>4.7307640254844499E-9</v>
      </c>
    </row>
    <row r="4" spans="1:4" x14ac:dyDescent="0.45">
      <c r="A4">
        <v>3</v>
      </c>
      <c r="B4" s="2">
        <f>'JJ3'!H2</f>
        <v>9.9803791440992134E-8</v>
      </c>
      <c r="C4">
        <f>'JJ3'!H3</f>
        <v>4.623352370705522E-9</v>
      </c>
    </row>
    <row r="14" spans="1:4" x14ac:dyDescent="0.45">
      <c r="B14" t="s">
        <v>4</v>
      </c>
      <c r="C14" s="1">
        <v>2.0678338480000002E-15</v>
      </c>
    </row>
    <row r="15" spans="1:4" x14ac:dyDescent="0.45">
      <c r="B15" t="s">
        <v>5</v>
      </c>
      <c r="C15" s="1">
        <v>1.2566370612700001E-6</v>
      </c>
    </row>
    <row r="16" spans="1:4" x14ac:dyDescent="0.45">
      <c r="B16" t="s">
        <v>6</v>
      </c>
      <c r="C16" s="1">
        <v>3.9999999999999998E-6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JJ1</vt:lpstr>
      <vt:lpstr>JJ2</vt:lpstr>
      <vt:lpstr>JJ3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Schwab</dc:creator>
  <cp:lastModifiedBy>Dennis Schwab</cp:lastModifiedBy>
  <cp:lastPrinted>2025-05-24T20:29:29Z</cp:lastPrinted>
  <dcterms:created xsi:type="dcterms:W3CDTF">2025-05-24T14:45:09Z</dcterms:created>
  <dcterms:modified xsi:type="dcterms:W3CDTF">2025-06-03T20:42:59Z</dcterms:modified>
</cp:coreProperties>
</file>