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ALOK\Desktop\"/>
    </mc:Choice>
  </mc:AlternateContent>
  <xr:revisionPtr revIDLastSave="0" documentId="13_ncr:1_{891F758A-C594-4019-AE4F-290D7E5945CA}" xr6:coauthVersionLast="47" xr6:coauthVersionMax="47" xr10:uidLastSave="{00000000-0000-0000-0000-000000000000}"/>
  <bookViews>
    <workbookView xWindow="-108" yWindow="-108" windowWidth="23256" windowHeight="13176" xr2:uid="{DD5F40A6-EF62-4175-9F0A-CC7D7A4E1645}"/>
  </bookViews>
  <sheets>
    <sheet name="Sfusi di Vino" sheetId="1" r:id="rId1"/>
  </sheets>
  <definedNames>
    <definedName name="_xlnm.Print_Area" localSheetId="0">'Sfusi di Vino'!$AO$24:$AQ$78</definedName>
    <definedName name="_xlnm.Print_Titles" localSheetId="0">'Sfusi di Vino'!$B:$C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8" i="1" l="1"/>
  <c r="AP78" i="1"/>
  <c r="AO78" i="1"/>
  <c r="AQ77" i="1"/>
  <c r="AP77" i="1"/>
  <c r="AO77" i="1"/>
  <c r="AQ76" i="1"/>
  <c r="AP76" i="1"/>
  <c r="AO76" i="1"/>
  <c r="AQ74" i="1"/>
  <c r="AP74" i="1"/>
  <c r="AO74" i="1"/>
  <c r="AQ73" i="1"/>
  <c r="AP73" i="1"/>
  <c r="AO73" i="1"/>
  <c r="AQ72" i="1"/>
  <c r="AP72" i="1"/>
  <c r="AO72" i="1"/>
  <c r="AQ69" i="1"/>
  <c r="AP69" i="1"/>
  <c r="AO69" i="1"/>
  <c r="AQ64" i="1"/>
  <c r="AP64" i="1"/>
  <c r="AO64" i="1"/>
  <c r="AQ68" i="1"/>
  <c r="AP68" i="1"/>
  <c r="AO68" i="1"/>
  <c r="AQ56" i="1"/>
  <c r="AP56" i="1"/>
  <c r="AO56" i="1"/>
  <c r="AQ60" i="1"/>
  <c r="AP60" i="1"/>
  <c r="AO60" i="1"/>
  <c r="AQ58" i="1"/>
  <c r="AP58" i="1"/>
  <c r="AO58" i="1"/>
  <c r="AQ57" i="1"/>
  <c r="AP57" i="1"/>
  <c r="AO57" i="1"/>
  <c r="AQ51" i="1"/>
  <c r="AP51" i="1"/>
  <c r="AO51" i="1"/>
  <c r="AO52" i="1" s="1"/>
  <c r="AP52" i="1" s="1"/>
  <c r="AQ52" i="1" s="1"/>
  <c r="AQ49" i="1"/>
  <c r="AP49" i="1"/>
  <c r="AO49" i="1"/>
  <c r="AQ67" i="1"/>
  <c r="AP67" i="1"/>
  <c r="AO67" i="1"/>
  <c r="AQ66" i="1"/>
  <c r="AP66" i="1"/>
  <c r="AO66" i="1"/>
  <c r="AQ47" i="1"/>
  <c r="AP47" i="1"/>
  <c r="AO47" i="1"/>
  <c r="AQ46" i="1"/>
  <c r="AP46" i="1"/>
  <c r="AO46" i="1"/>
  <c r="AQ45" i="1"/>
  <c r="AP45" i="1"/>
  <c r="AO45" i="1"/>
  <c r="AQ44" i="1"/>
  <c r="AP44" i="1"/>
  <c r="AO44" i="1"/>
  <c r="AQ39" i="1"/>
  <c r="AP39" i="1"/>
  <c r="AO39" i="1"/>
  <c r="AQ37" i="1"/>
  <c r="AP37" i="1"/>
  <c r="AO37" i="1"/>
  <c r="AQ35" i="1"/>
  <c r="AP35" i="1"/>
  <c r="AO35" i="1"/>
  <c r="AQ34" i="1"/>
  <c r="AP34" i="1"/>
  <c r="AO34" i="1"/>
  <c r="AQ33" i="1"/>
  <c r="AP33" i="1"/>
  <c r="AO33" i="1"/>
  <c r="AP26" i="1"/>
  <c r="AQ26" i="1"/>
  <c r="AO26" i="1"/>
  <c r="AO62" i="1"/>
  <c r="AP62" i="1" s="1"/>
  <c r="AQ62" i="1" s="1"/>
  <c r="AO42" i="1"/>
  <c r="AP42" i="1" s="1"/>
  <c r="AQ42" i="1" s="1"/>
  <c r="AO31" i="1"/>
  <c r="AP31" i="1"/>
  <c r="AQ31" i="1" s="1"/>
  <c r="AQ24" i="1"/>
  <c r="AO24" i="1"/>
  <c r="AP24" i="1" s="1"/>
  <c r="E57" i="1"/>
  <c r="F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W57" i="1"/>
  <c r="X57" i="1"/>
  <c r="Y57" i="1"/>
  <c r="Z57" i="1"/>
  <c r="AA57" i="1"/>
  <c r="AC57" i="1"/>
  <c r="AD57" i="1"/>
  <c r="AE57" i="1"/>
  <c r="AF57" i="1"/>
  <c r="AG57" i="1"/>
  <c r="AH57" i="1"/>
  <c r="AI57" i="1"/>
  <c r="AJ57" i="1"/>
  <c r="AK57" i="1"/>
  <c r="AL57" i="1"/>
  <c r="AM57" i="1"/>
  <c r="D57" i="1"/>
  <c r="D62" i="1"/>
  <c r="D56" i="1"/>
  <c r="D42" i="1"/>
  <c r="E37" i="1"/>
  <c r="E46" i="1" s="1"/>
  <c r="F37" i="1"/>
  <c r="F46" i="1" s="1"/>
  <c r="G37" i="1"/>
  <c r="G46" i="1" s="1"/>
  <c r="H37" i="1"/>
  <c r="H46" i="1" s="1"/>
  <c r="I37" i="1"/>
  <c r="I46" i="1" s="1"/>
  <c r="J37" i="1"/>
  <c r="J46" i="1" s="1"/>
  <c r="K37" i="1"/>
  <c r="K46" i="1" s="1"/>
  <c r="L37" i="1"/>
  <c r="L46" i="1" s="1"/>
  <c r="M37" i="1"/>
  <c r="M46" i="1" s="1"/>
  <c r="N37" i="1"/>
  <c r="N46" i="1" s="1"/>
  <c r="O37" i="1"/>
  <c r="O46" i="1" s="1"/>
  <c r="P37" i="1"/>
  <c r="P46" i="1" s="1"/>
  <c r="Q37" i="1"/>
  <c r="Q46" i="1" s="1"/>
  <c r="R37" i="1"/>
  <c r="R46" i="1" s="1"/>
  <c r="S37" i="1"/>
  <c r="S46" i="1" s="1"/>
  <c r="T37" i="1"/>
  <c r="T46" i="1" s="1"/>
  <c r="U37" i="1"/>
  <c r="U46" i="1" s="1"/>
  <c r="V37" i="1"/>
  <c r="V46" i="1" s="1"/>
  <c r="W37" i="1"/>
  <c r="W46" i="1" s="1"/>
  <c r="X37" i="1"/>
  <c r="X46" i="1" s="1"/>
  <c r="Y37" i="1"/>
  <c r="Y46" i="1" s="1"/>
  <c r="Z37" i="1"/>
  <c r="Z46" i="1" s="1"/>
  <c r="AA37" i="1"/>
  <c r="AA46" i="1" s="1"/>
  <c r="AB37" i="1"/>
  <c r="AB46" i="1" s="1"/>
  <c r="AC37" i="1"/>
  <c r="AC46" i="1" s="1"/>
  <c r="AD37" i="1"/>
  <c r="AD46" i="1" s="1"/>
  <c r="AE37" i="1"/>
  <c r="AE46" i="1" s="1"/>
  <c r="AF37" i="1"/>
  <c r="AF46" i="1" s="1"/>
  <c r="AG37" i="1"/>
  <c r="AG46" i="1" s="1"/>
  <c r="AH37" i="1"/>
  <c r="AH46" i="1" s="1"/>
  <c r="AI37" i="1"/>
  <c r="AI46" i="1" s="1"/>
  <c r="AJ37" i="1"/>
  <c r="AJ46" i="1" s="1"/>
  <c r="AK37" i="1"/>
  <c r="AK46" i="1" s="1"/>
  <c r="AL37" i="1"/>
  <c r="AL46" i="1" s="1"/>
  <c r="AM37" i="1"/>
  <c r="AM46" i="1" s="1"/>
  <c r="D37" i="1"/>
  <c r="D46" i="1" s="1"/>
  <c r="D31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M33" i="1" s="1"/>
  <c r="AM44" i="1" s="1"/>
  <c r="E24" i="1"/>
  <c r="F24" i="1" s="1"/>
  <c r="F31" i="1" s="1"/>
  <c r="D58" i="1" l="1"/>
  <c r="D76" i="1"/>
  <c r="E62" i="1"/>
  <c r="F62" i="1"/>
  <c r="E31" i="1"/>
  <c r="F42" i="1"/>
  <c r="E42" i="1"/>
  <c r="AA34" i="1"/>
  <c r="AC45" i="1" s="1"/>
  <c r="E34" i="1"/>
  <c r="G45" i="1" s="1"/>
  <c r="AK34" i="1"/>
  <c r="AM45" i="1" s="1"/>
  <c r="AM47" i="1" s="1"/>
  <c r="AM51" i="1" s="1"/>
  <c r="AM60" i="1" s="1"/>
  <c r="K34" i="1"/>
  <c r="M45" i="1" s="1"/>
  <c r="Z34" i="1"/>
  <c r="AB45" i="1" s="1"/>
  <c r="AC34" i="1"/>
  <c r="AE45" i="1" s="1"/>
  <c r="U34" i="1"/>
  <c r="W45" i="1" s="1"/>
  <c r="AI34" i="1"/>
  <c r="AK45" i="1" s="1"/>
  <c r="J34" i="1"/>
  <c r="L45" i="1" s="1"/>
  <c r="S34" i="1"/>
  <c r="U45" i="1" s="1"/>
  <c r="M34" i="1"/>
  <c r="O45" i="1" s="1"/>
  <c r="R34" i="1"/>
  <c r="T45" i="1" s="1"/>
  <c r="AJ34" i="1"/>
  <c r="AL45" i="1" s="1"/>
  <c r="AB34" i="1"/>
  <c r="AD45" i="1" s="1"/>
  <c r="T34" i="1"/>
  <c r="V45" i="1" s="1"/>
  <c r="L34" i="1"/>
  <c r="N45" i="1" s="1"/>
  <c r="AH34" i="1"/>
  <c r="AJ45" i="1" s="1"/>
  <c r="D33" i="1"/>
  <c r="AG34" i="1"/>
  <c r="AI45" i="1" s="1"/>
  <c r="Y34" i="1"/>
  <c r="AA45" i="1" s="1"/>
  <c r="Q34" i="1"/>
  <c r="S45" i="1" s="1"/>
  <c r="I34" i="1"/>
  <c r="K45" i="1" s="1"/>
  <c r="D34" i="1"/>
  <c r="AF34" i="1"/>
  <c r="AH45" i="1" s="1"/>
  <c r="X34" i="1"/>
  <c r="Z45" i="1" s="1"/>
  <c r="P34" i="1"/>
  <c r="R45" i="1" s="1"/>
  <c r="H34" i="1"/>
  <c r="J45" i="1" s="1"/>
  <c r="AM34" i="1"/>
  <c r="AM35" i="1" s="1"/>
  <c r="AM39" i="1" s="1"/>
  <c r="AE34" i="1"/>
  <c r="AG45" i="1" s="1"/>
  <c r="W34" i="1"/>
  <c r="Y45" i="1" s="1"/>
  <c r="O34" i="1"/>
  <c r="Q45" i="1" s="1"/>
  <c r="G34" i="1"/>
  <c r="I45" i="1" s="1"/>
  <c r="AL34" i="1"/>
  <c r="AD34" i="1"/>
  <c r="AF45" i="1" s="1"/>
  <c r="V34" i="1"/>
  <c r="X45" i="1" s="1"/>
  <c r="N34" i="1"/>
  <c r="P45" i="1" s="1"/>
  <c r="F34" i="1"/>
  <c r="H45" i="1" s="1"/>
  <c r="O33" i="1"/>
  <c r="AD33" i="1"/>
  <c r="AK33" i="1"/>
  <c r="E33" i="1"/>
  <c r="AI33" i="1"/>
  <c r="AA33" i="1"/>
  <c r="S33" i="1"/>
  <c r="K33" i="1"/>
  <c r="G33" i="1"/>
  <c r="N33" i="1"/>
  <c r="AC33" i="1"/>
  <c r="M33" i="1"/>
  <c r="AH33" i="1"/>
  <c r="Z33" i="1"/>
  <c r="R33" i="1"/>
  <c r="J33" i="1"/>
  <c r="W33" i="1"/>
  <c r="AL33" i="1"/>
  <c r="U33" i="1"/>
  <c r="AG33" i="1"/>
  <c r="Y33" i="1"/>
  <c r="Q33" i="1"/>
  <c r="I33" i="1"/>
  <c r="AE33" i="1"/>
  <c r="V33" i="1"/>
  <c r="AF33" i="1"/>
  <c r="X33" i="1"/>
  <c r="P33" i="1"/>
  <c r="H33" i="1"/>
  <c r="F33" i="1"/>
  <c r="AJ33" i="1"/>
  <c r="AB33" i="1"/>
  <c r="T33" i="1"/>
  <c r="L33" i="1"/>
  <c r="G24" i="1"/>
  <c r="G62" i="1" s="1"/>
  <c r="E76" i="1" l="1"/>
  <c r="F45" i="1"/>
  <c r="D68" i="1"/>
  <c r="H24" i="1"/>
  <c r="H62" i="1" s="1"/>
  <c r="G31" i="1"/>
  <c r="G42" i="1"/>
  <c r="Q44" i="1"/>
  <c r="Q47" i="1" s="1"/>
  <c r="Q51" i="1" s="1"/>
  <c r="Q60" i="1" s="1"/>
  <c r="Q35" i="1"/>
  <c r="Q39" i="1" s="1"/>
  <c r="AA35" i="1"/>
  <c r="AA39" i="1" s="1"/>
  <c r="AA44" i="1"/>
  <c r="AA47" i="1" s="1"/>
  <c r="AA51" i="1" s="1"/>
  <c r="AA60" i="1" s="1"/>
  <c r="H44" i="1"/>
  <c r="H47" i="1" s="1"/>
  <c r="H51" i="1" s="1"/>
  <c r="H60" i="1" s="1"/>
  <c r="H35" i="1"/>
  <c r="H39" i="1" s="1"/>
  <c r="AI35" i="1"/>
  <c r="AI39" i="1" s="1"/>
  <c r="AI44" i="1"/>
  <c r="AI47" i="1" s="1"/>
  <c r="AI51" i="1" s="1"/>
  <c r="AI60" i="1" s="1"/>
  <c r="D44" i="1"/>
  <c r="D47" i="1" s="1"/>
  <c r="D51" i="1" s="1"/>
  <c r="D35" i="1"/>
  <c r="D39" i="1" s="1"/>
  <c r="D77" i="1" s="1"/>
  <c r="AH44" i="1"/>
  <c r="AH47" i="1" s="1"/>
  <c r="AH51" i="1" s="1"/>
  <c r="AH60" i="1" s="1"/>
  <c r="AH35" i="1"/>
  <c r="AH39" i="1" s="1"/>
  <c r="AG44" i="1"/>
  <c r="AG47" i="1" s="1"/>
  <c r="AG51" i="1" s="1"/>
  <c r="AG60" i="1" s="1"/>
  <c r="AG35" i="1"/>
  <c r="AG39" i="1" s="1"/>
  <c r="E44" i="1"/>
  <c r="E47" i="1" s="1"/>
  <c r="E51" i="1" s="1"/>
  <c r="E60" i="1" s="1"/>
  <c r="E35" i="1"/>
  <c r="E39" i="1" s="1"/>
  <c r="AD44" i="1"/>
  <c r="AD47" i="1" s="1"/>
  <c r="AD51" i="1" s="1"/>
  <c r="AD60" i="1" s="1"/>
  <c r="AD35" i="1"/>
  <c r="AD39" i="1" s="1"/>
  <c r="F44" i="1"/>
  <c r="F47" i="1" s="1"/>
  <c r="F51" i="1" s="1"/>
  <c r="F60" i="1" s="1"/>
  <c r="F35" i="1"/>
  <c r="F39" i="1" s="1"/>
  <c r="Z44" i="1"/>
  <c r="Z47" i="1" s="1"/>
  <c r="Z51" i="1" s="1"/>
  <c r="Z60" i="1" s="1"/>
  <c r="Z35" i="1"/>
  <c r="Z39" i="1" s="1"/>
  <c r="U44" i="1"/>
  <c r="U47" i="1" s="1"/>
  <c r="U51" i="1" s="1"/>
  <c r="U60" i="1" s="1"/>
  <c r="U35" i="1"/>
  <c r="U39" i="1" s="1"/>
  <c r="AF44" i="1"/>
  <c r="AF47" i="1" s="1"/>
  <c r="AF51" i="1" s="1"/>
  <c r="AF60" i="1" s="1"/>
  <c r="AF35" i="1"/>
  <c r="AF39" i="1" s="1"/>
  <c r="N44" i="1"/>
  <c r="N47" i="1" s="1"/>
  <c r="N51" i="1" s="1"/>
  <c r="N60" i="1" s="1"/>
  <c r="N35" i="1"/>
  <c r="N39" i="1" s="1"/>
  <c r="V35" i="1"/>
  <c r="V39" i="1" s="1"/>
  <c r="V44" i="1"/>
  <c r="V47" i="1" s="1"/>
  <c r="V51" i="1" s="1"/>
  <c r="V60" i="1" s="1"/>
  <c r="O35" i="1"/>
  <c r="O39" i="1" s="1"/>
  <c r="O44" i="1"/>
  <c r="O47" i="1" s="1"/>
  <c r="O51" i="1" s="1"/>
  <c r="O60" i="1" s="1"/>
  <c r="P44" i="1"/>
  <c r="P47" i="1" s="1"/>
  <c r="P51" i="1" s="1"/>
  <c r="P60" i="1" s="1"/>
  <c r="P35" i="1"/>
  <c r="P39" i="1" s="1"/>
  <c r="AC35" i="1"/>
  <c r="AC39" i="1" s="1"/>
  <c r="AC44" i="1"/>
  <c r="AC47" i="1" s="1"/>
  <c r="AC51" i="1" s="1"/>
  <c r="AC60" i="1" s="1"/>
  <c r="AK35" i="1"/>
  <c r="AK39" i="1" s="1"/>
  <c r="AK44" i="1"/>
  <c r="AK47" i="1" s="1"/>
  <c r="AK51" i="1" s="1"/>
  <c r="AK60" i="1" s="1"/>
  <c r="L35" i="1"/>
  <c r="L39" i="1" s="1"/>
  <c r="L44" i="1"/>
  <c r="L47" i="1" s="1"/>
  <c r="L51" i="1" s="1"/>
  <c r="L60" i="1" s="1"/>
  <c r="T35" i="1"/>
  <c r="T39" i="1" s="1"/>
  <c r="T44" i="1"/>
  <c r="T47" i="1" s="1"/>
  <c r="T51" i="1" s="1"/>
  <c r="T60" i="1" s="1"/>
  <c r="G44" i="1"/>
  <c r="G47" i="1" s="1"/>
  <c r="G51" i="1" s="1"/>
  <c r="G60" i="1" s="1"/>
  <c r="G35" i="1"/>
  <c r="G39" i="1" s="1"/>
  <c r="AB35" i="1"/>
  <c r="AB39" i="1" s="1"/>
  <c r="AB44" i="1"/>
  <c r="AB47" i="1" s="1"/>
  <c r="AB51" i="1" s="1"/>
  <c r="AB60" i="1" s="1"/>
  <c r="AE35" i="1"/>
  <c r="AE39" i="1" s="1"/>
  <c r="AE44" i="1"/>
  <c r="AE47" i="1" s="1"/>
  <c r="AE51" i="1" s="1"/>
  <c r="AE60" i="1" s="1"/>
  <c r="J44" i="1"/>
  <c r="J47" i="1" s="1"/>
  <c r="J51" i="1" s="1"/>
  <c r="J60" i="1" s="1"/>
  <c r="J35" i="1"/>
  <c r="J39" i="1" s="1"/>
  <c r="K35" i="1"/>
  <c r="K39" i="1" s="1"/>
  <c r="K44" i="1"/>
  <c r="K47" i="1" s="1"/>
  <c r="K51" i="1" s="1"/>
  <c r="K60" i="1" s="1"/>
  <c r="Y44" i="1"/>
  <c r="Y47" i="1" s="1"/>
  <c r="Y51" i="1" s="1"/>
  <c r="Y60" i="1" s="1"/>
  <c r="Y35" i="1"/>
  <c r="Y39" i="1" s="1"/>
  <c r="M35" i="1"/>
  <c r="M39" i="1" s="1"/>
  <c r="M44" i="1"/>
  <c r="M47" i="1" s="1"/>
  <c r="M51" i="1" s="1"/>
  <c r="M60" i="1" s="1"/>
  <c r="X44" i="1"/>
  <c r="X47" i="1" s="1"/>
  <c r="X51" i="1" s="1"/>
  <c r="X60" i="1" s="1"/>
  <c r="X35" i="1"/>
  <c r="X39" i="1" s="1"/>
  <c r="AL35" i="1"/>
  <c r="AL39" i="1" s="1"/>
  <c r="AL44" i="1"/>
  <c r="AL47" i="1" s="1"/>
  <c r="AL51" i="1" s="1"/>
  <c r="AL60" i="1" s="1"/>
  <c r="W44" i="1"/>
  <c r="W47" i="1" s="1"/>
  <c r="W51" i="1" s="1"/>
  <c r="W60" i="1" s="1"/>
  <c r="W35" i="1"/>
  <c r="W39" i="1" s="1"/>
  <c r="AJ35" i="1"/>
  <c r="AJ39" i="1" s="1"/>
  <c r="AJ44" i="1"/>
  <c r="AJ47" i="1" s="1"/>
  <c r="AJ51" i="1" s="1"/>
  <c r="AJ60" i="1" s="1"/>
  <c r="I44" i="1"/>
  <c r="I47" i="1" s="1"/>
  <c r="I51" i="1" s="1"/>
  <c r="I60" i="1" s="1"/>
  <c r="I35" i="1"/>
  <c r="I39" i="1" s="1"/>
  <c r="R44" i="1"/>
  <c r="R47" i="1" s="1"/>
  <c r="R51" i="1" s="1"/>
  <c r="R60" i="1" s="1"/>
  <c r="R35" i="1"/>
  <c r="R39" i="1" s="1"/>
  <c r="S35" i="1"/>
  <c r="S39" i="1" s="1"/>
  <c r="S44" i="1"/>
  <c r="S47" i="1" s="1"/>
  <c r="S51" i="1" s="1"/>
  <c r="S60" i="1" s="1"/>
  <c r="E77" i="1" l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E68" i="1"/>
  <c r="D69" i="1"/>
  <c r="D78" i="1"/>
  <c r="F76" i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D60" i="1"/>
  <c r="D72" i="1" s="1"/>
  <c r="I24" i="1"/>
  <c r="I62" i="1" s="1"/>
  <c r="H31" i="1"/>
  <c r="H42" i="1"/>
  <c r="P77" i="1" l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P57" i="1"/>
  <c r="E78" i="1"/>
  <c r="D74" i="1"/>
  <c r="E72" i="1"/>
  <c r="F78" i="1"/>
  <c r="G76" i="1"/>
  <c r="D80" i="1"/>
  <c r="F68" i="1"/>
  <c r="E69" i="1"/>
  <c r="J24" i="1"/>
  <c r="J62" i="1" s="1"/>
  <c r="I42" i="1"/>
  <c r="I31" i="1"/>
  <c r="C54" i="1"/>
  <c r="AB77" i="1" l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B57" i="1"/>
  <c r="G68" i="1"/>
  <c r="F69" i="1"/>
  <c r="H76" i="1"/>
  <c r="G78" i="1"/>
  <c r="E74" i="1"/>
  <c r="F72" i="1"/>
  <c r="K24" i="1"/>
  <c r="K62" i="1" s="1"/>
  <c r="J42" i="1"/>
  <c r="J31" i="1"/>
  <c r="I76" i="1" l="1"/>
  <c r="H78" i="1"/>
  <c r="G72" i="1"/>
  <c r="F74" i="1"/>
  <c r="H68" i="1"/>
  <c r="G69" i="1"/>
  <c r="L24" i="1"/>
  <c r="L62" i="1" s="1"/>
  <c r="K42" i="1"/>
  <c r="K31" i="1"/>
  <c r="H72" i="1" l="1"/>
  <c r="G74" i="1"/>
  <c r="I68" i="1"/>
  <c r="H69" i="1"/>
  <c r="J76" i="1"/>
  <c r="I78" i="1"/>
  <c r="M24" i="1"/>
  <c r="M62" i="1" s="1"/>
  <c r="L42" i="1"/>
  <c r="L31" i="1"/>
  <c r="K76" i="1" l="1"/>
  <c r="J78" i="1"/>
  <c r="J68" i="1"/>
  <c r="I69" i="1"/>
  <c r="I72" i="1"/>
  <c r="H74" i="1"/>
  <c r="N24" i="1"/>
  <c r="N62" i="1" s="1"/>
  <c r="M42" i="1"/>
  <c r="M31" i="1"/>
  <c r="I74" i="1" l="1"/>
  <c r="J72" i="1"/>
  <c r="K68" i="1"/>
  <c r="J69" i="1"/>
  <c r="L76" i="1"/>
  <c r="K78" i="1"/>
  <c r="O24" i="1"/>
  <c r="O62" i="1" s="1"/>
  <c r="N42" i="1"/>
  <c r="N31" i="1"/>
  <c r="M76" i="1" l="1"/>
  <c r="L78" i="1"/>
  <c r="L68" i="1"/>
  <c r="K69" i="1"/>
  <c r="K72" i="1"/>
  <c r="J74" i="1"/>
  <c r="P24" i="1"/>
  <c r="P62" i="1" s="1"/>
  <c r="O31" i="1"/>
  <c r="O42" i="1"/>
  <c r="L72" i="1" l="1"/>
  <c r="K74" i="1"/>
  <c r="M68" i="1"/>
  <c r="L69" i="1"/>
  <c r="N76" i="1"/>
  <c r="M78" i="1"/>
  <c r="Q24" i="1"/>
  <c r="Q62" i="1" s="1"/>
  <c r="P42" i="1"/>
  <c r="P31" i="1"/>
  <c r="O76" i="1" l="1"/>
  <c r="N78" i="1"/>
  <c r="N68" i="1"/>
  <c r="M69" i="1"/>
  <c r="M72" i="1"/>
  <c r="L74" i="1"/>
  <c r="R24" i="1"/>
  <c r="R62" i="1" s="1"/>
  <c r="Q42" i="1"/>
  <c r="Q31" i="1"/>
  <c r="P76" i="1" l="1"/>
  <c r="O78" i="1"/>
  <c r="M74" i="1"/>
  <c r="N72" i="1"/>
  <c r="O68" i="1"/>
  <c r="N69" i="1"/>
  <c r="S24" i="1"/>
  <c r="S62" i="1" s="1"/>
  <c r="R31" i="1"/>
  <c r="R42" i="1"/>
  <c r="P68" i="1" l="1"/>
  <c r="O69" i="1"/>
  <c r="O72" i="1"/>
  <c r="N74" i="1"/>
  <c r="Q76" i="1"/>
  <c r="P78" i="1"/>
  <c r="T24" i="1"/>
  <c r="T62" i="1" s="1"/>
  <c r="S31" i="1"/>
  <c r="S42" i="1"/>
  <c r="R76" i="1" l="1"/>
  <c r="Q78" i="1"/>
  <c r="P72" i="1"/>
  <c r="O74" i="1"/>
  <c r="Q68" i="1"/>
  <c r="P69" i="1"/>
  <c r="U24" i="1"/>
  <c r="U62" i="1" s="1"/>
  <c r="T31" i="1"/>
  <c r="T42" i="1"/>
  <c r="R68" i="1" l="1"/>
  <c r="Q69" i="1"/>
  <c r="S76" i="1"/>
  <c r="R78" i="1"/>
  <c r="Q72" i="1"/>
  <c r="P74" i="1"/>
  <c r="V24" i="1"/>
  <c r="V62" i="1" s="1"/>
  <c r="U31" i="1"/>
  <c r="U42" i="1"/>
  <c r="S68" i="1" l="1"/>
  <c r="R69" i="1"/>
  <c r="Q74" i="1"/>
  <c r="R72" i="1"/>
  <c r="T76" i="1"/>
  <c r="S78" i="1"/>
  <c r="W24" i="1"/>
  <c r="W62" i="1" s="1"/>
  <c r="V42" i="1"/>
  <c r="V31" i="1"/>
  <c r="U76" i="1" l="1"/>
  <c r="T78" i="1"/>
  <c r="R74" i="1"/>
  <c r="S72" i="1"/>
  <c r="T68" i="1"/>
  <c r="S69" i="1"/>
  <c r="X24" i="1"/>
  <c r="X62" i="1" s="1"/>
  <c r="W42" i="1"/>
  <c r="W31" i="1"/>
  <c r="T72" i="1" l="1"/>
  <c r="S74" i="1"/>
  <c r="U68" i="1"/>
  <c r="T69" i="1"/>
  <c r="V76" i="1"/>
  <c r="U78" i="1"/>
  <c r="Y24" i="1"/>
  <c r="Y62" i="1" s="1"/>
  <c r="X42" i="1"/>
  <c r="X31" i="1"/>
  <c r="W76" i="1" l="1"/>
  <c r="V78" i="1"/>
  <c r="V68" i="1"/>
  <c r="U69" i="1"/>
  <c r="U72" i="1"/>
  <c r="T74" i="1"/>
  <c r="Z24" i="1"/>
  <c r="Z62" i="1" s="1"/>
  <c r="Y42" i="1"/>
  <c r="Y31" i="1"/>
  <c r="U74" i="1" l="1"/>
  <c r="V72" i="1"/>
  <c r="W68" i="1"/>
  <c r="V69" i="1"/>
  <c r="X76" i="1"/>
  <c r="W78" i="1"/>
  <c r="AA24" i="1"/>
  <c r="AA62" i="1" s="1"/>
  <c r="Z42" i="1"/>
  <c r="Z31" i="1"/>
  <c r="V74" i="1" l="1"/>
  <c r="W72" i="1"/>
  <c r="Y76" i="1"/>
  <c r="X78" i="1"/>
  <c r="X68" i="1"/>
  <c r="W69" i="1"/>
  <c r="AB24" i="1"/>
  <c r="AB62" i="1" s="1"/>
  <c r="AA31" i="1"/>
  <c r="AA42" i="1"/>
  <c r="Z76" i="1" l="1"/>
  <c r="Y78" i="1"/>
  <c r="W74" i="1"/>
  <c r="X72" i="1"/>
  <c r="Y68" i="1"/>
  <c r="X69" i="1"/>
  <c r="AC24" i="1"/>
  <c r="AC62" i="1" s="1"/>
  <c r="AB42" i="1"/>
  <c r="AB31" i="1"/>
  <c r="Z68" i="1" l="1"/>
  <c r="Y69" i="1"/>
  <c r="X74" i="1"/>
  <c r="Y72" i="1"/>
  <c r="AA76" i="1"/>
  <c r="Z78" i="1"/>
  <c r="AD24" i="1"/>
  <c r="AD62" i="1" s="1"/>
  <c r="AC42" i="1"/>
  <c r="AC31" i="1"/>
  <c r="AB76" i="1" l="1"/>
  <c r="AA78" i="1"/>
  <c r="Z72" i="1"/>
  <c r="Y74" i="1"/>
  <c r="AA68" i="1"/>
  <c r="Z69" i="1"/>
  <c r="AE24" i="1"/>
  <c r="AE62" i="1" s="1"/>
  <c r="AD31" i="1"/>
  <c r="AD42" i="1"/>
  <c r="AB68" i="1" l="1"/>
  <c r="AA69" i="1"/>
  <c r="AA72" i="1"/>
  <c r="Z74" i="1"/>
  <c r="AC76" i="1"/>
  <c r="AB78" i="1"/>
  <c r="AF24" i="1"/>
  <c r="AF62" i="1" s="1"/>
  <c r="AE31" i="1"/>
  <c r="AE42" i="1"/>
  <c r="AD76" i="1" l="1"/>
  <c r="AC78" i="1"/>
  <c r="AB72" i="1"/>
  <c r="AA74" i="1"/>
  <c r="AC68" i="1"/>
  <c r="AB69" i="1"/>
  <c r="AG24" i="1"/>
  <c r="AG62" i="1" s="1"/>
  <c r="AF31" i="1"/>
  <c r="AF42" i="1"/>
  <c r="AE76" i="1" l="1"/>
  <c r="AD78" i="1"/>
  <c r="AD68" i="1"/>
  <c r="AC69" i="1"/>
  <c r="AC72" i="1"/>
  <c r="AB74" i="1"/>
  <c r="AH24" i="1"/>
  <c r="AH62" i="1" s="1"/>
  <c r="AG31" i="1"/>
  <c r="AG42" i="1"/>
  <c r="AD72" i="1" l="1"/>
  <c r="AC74" i="1"/>
  <c r="AF76" i="1"/>
  <c r="AE78" i="1"/>
  <c r="AE68" i="1"/>
  <c r="AD69" i="1"/>
  <c r="AI24" i="1"/>
  <c r="AI62" i="1" s="1"/>
  <c r="AH42" i="1"/>
  <c r="AH31" i="1"/>
  <c r="AG76" i="1" l="1"/>
  <c r="AF78" i="1"/>
  <c r="AE72" i="1"/>
  <c r="AD74" i="1"/>
  <c r="AF68" i="1"/>
  <c r="AE69" i="1"/>
  <c r="AJ24" i="1"/>
  <c r="AJ62" i="1" s="1"/>
  <c r="AI42" i="1"/>
  <c r="AI31" i="1"/>
  <c r="AH76" i="1" l="1"/>
  <c r="AG78" i="1"/>
  <c r="AG68" i="1"/>
  <c r="AF69" i="1"/>
  <c r="AF72" i="1"/>
  <c r="AE74" i="1"/>
  <c r="AK24" i="1"/>
  <c r="AK62" i="1" s="1"/>
  <c r="AJ42" i="1"/>
  <c r="AJ31" i="1"/>
  <c r="AH68" i="1" l="1"/>
  <c r="AG69" i="1"/>
  <c r="AI76" i="1"/>
  <c r="AH78" i="1"/>
  <c r="AG72" i="1"/>
  <c r="AF74" i="1"/>
  <c r="AL24" i="1"/>
  <c r="AL62" i="1" s="1"/>
  <c r="AK42" i="1"/>
  <c r="AK31" i="1"/>
  <c r="AG74" i="1" l="1"/>
  <c r="AH72" i="1"/>
  <c r="AJ76" i="1"/>
  <c r="AI78" i="1"/>
  <c r="AI68" i="1"/>
  <c r="AH69" i="1"/>
  <c r="AM24" i="1"/>
  <c r="AM62" i="1" s="1"/>
  <c r="AL42" i="1"/>
  <c r="AL31" i="1"/>
  <c r="AJ68" i="1" l="1"/>
  <c r="AI69" i="1"/>
  <c r="AK76" i="1"/>
  <c r="AJ78" i="1"/>
  <c r="AI72" i="1"/>
  <c r="AH74" i="1"/>
  <c r="AM31" i="1"/>
  <c r="AM42" i="1"/>
  <c r="AL76" i="1" l="1"/>
  <c r="AK78" i="1"/>
  <c r="AJ72" i="1"/>
  <c r="AI74" i="1"/>
  <c r="AK68" i="1"/>
  <c r="AJ69" i="1"/>
  <c r="AM76" i="1" l="1"/>
  <c r="AM78" i="1" s="1"/>
  <c r="AL78" i="1"/>
  <c r="AL68" i="1"/>
  <c r="AK69" i="1"/>
  <c r="AK72" i="1"/>
  <c r="AJ74" i="1"/>
  <c r="AM68" i="1" l="1"/>
  <c r="AM69" i="1" s="1"/>
  <c r="AL69" i="1"/>
  <c r="AL72" i="1"/>
  <c r="AK74" i="1"/>
  <c r="AM72" i="1" l="1"/>
  <c r="AM74" i="1" s="1"/>
  <c r="AL74" i="1"/>
</calcChain>
</file>

<file path=xl/sharedStrings.xml><?xml version="1.0" encoding="utf-8"?>
<sst xmlns="http://schemas.openxmlformats.org/spreadsheetml/2006/main" count="63" uniqueCount="63">
  <si>
    <t>Business Plan Sfusi di Vino</t>
  </si>
  <si>
    <t>Créé par Alexis Joulié</t>
  </si>
  <si>
    <t>Contact : alexis.joulie@venturistic.io</t>
  </si>
  <si>
    <t>Objectif du fichier / du modèle :</t>
  </si>
  <si>
    <t>Ce business plan permet de calculer les états financiers prévisionnels du projet Sfusi di Vino</t>
  </si>
  <si>
    <t>Les états financiers sont calculés automatiquement à partir d'un jeu d'hypothèses modifiables</t>
  </si>
  <si>
    <t>Table d'hypothèses :</t>
  </si>
  <si>
    <t>Prix de vente d'une bouteille (€)</t>
  </si>
  <si>
    <t>Prix d'achat d'une bouteille (€)</t>
  </si>
  <si>
    <t>Ventes du premier mois (#)</t>
  </si>
  <si>
    <t>Croissance mensuelle des ventes (#)</t>
  </si>
  <si>
    <t>Frais mensuels (€)</t>
  </si>
  <si>
    <t>Hypothèses de construction :</t>
  </si>
  <si>
    <t>Clients payent comptant</t>
  </si>
  <si>
    <t>Fournisseurs payent à deux mois (60 jours)</t>
  </si>
  <si>
    <t>Pas de stocks</t>
  </si>
  <si>
    <t>Pas d'impôt sur les sociétés</t>
  </si>
  <si>
    <t>Code couleur :</t>
  </si>
  <si>
    <t>Cellules d'hypothèses / modifiables</t>
  </si>
  <si>
    <t>Calculs Préparatoires</t>
  </si>
  <si>
    <t>Quantités vendues</t>
  </si>
  <si>
    <t>Exception sur une ligne</t>
  </si>
  <si>
    <t>Compte de résultat / P&amp;L</t>
  </si>
  <si>
    <t>Chiffre d'affaires</t>
  </si>
  <si>
    <t>FR :</t>
  </si>
  <si>
    <t>US :</t>
  </si>
  <si>
    <t># ##0_);(# ##0);-_)</t>
  </si>
  <si>
    <t>#,##0_);(#,##0);-_)</t>
  </si>
  <si>
    <t xml:space="preserve">Coûts Directs / Variables / COGS </t>
  </si>
  <si>
    <t>Marge Brute / Gross Margin</t>
  </si>
  <si>
    <t>Frais Opérationnels / Opex / Frais Fixes</t>
  </si>
  <si>
    <t>EBE / Excédent Brut d'Exploitation</t>
  </si>
  <si>
    <t>EBITDA / Earnings Before Interests, Taxes, Depreciation, Amortization</t>
  </si>
  <si>
    <t>Tableau de Flux de Trésorerie / TFT</t>
  </si>
  <si>
    <t>Flux de trésorerie d'activité / Operating Cash Flow</t>
  </si>
  <si>
    <t>Encaissement des bouteilles vendues</t>
  </si>
  <si>
    <t>Décaissement des bouteilles achetées</t>
  </si>
  <si>
    <t>Décaissement des frais opérationnels</t>
  </si>
  <si>
    <t>Flux de trésorerie d'investissement / Investing Cash Flow</t>
  </si>
  <si>
    <t>Free Cash Flow / Cash Flow Libre d'Exploitation</t>
  </si>
  <si>
    <t>Free Cash Flow Cumulé</t>
  </si>
  <si>
    <t>Besoin de financement</t>
  </si>
  <si>
    <t>Fulx de trésorerie de financement / Financing Cash Flow</t>
    <phoneticPr fontId="7" type="noConversion"/>
  </si>
  <si>
    <t>Dividendes versés</t>
    <phoneticPr fontId="7" type="noConversion"/>
  </si>
  <si>
    <t>Capital social</t>
    <phoneticPr fontId="7" type="noConversion"/>
  </si>
  <si>
    <t>Capital social (€)</t>
    <phoneticPr fontId="7" type="noConversion"/>
  </si>
  <si>
    <t>Net Cash Flow / Variation de trésorerie / Change in Cash</t>
    <phoneticPr fontId="7" type="noConversion"/>
  </si>
  <si>
    <t>Bilan Ecounomique / Balance Sheet</t>
    <phoneticPr fontId="7" type="noConversion"/>
  </si>
  <si>
    <t>Immobilisations Nettes</t>
    <phoneticPr fontId="7" type="noConversion"/>
  </si>
  <si>
    <t>BFR / Besoin en Fonds de Roulement</t>
    <phoneticPr fontId="7" type="noConversion"/>
  </si>
  <si>
    <t>Dettes Fournisseurs</t>
    <phoneticPr fontId="7" type="noConversion"/>
  </si>
  <si>
    <t>Stocks</t>
    <phoneticPr fontId="7" type="noConversion"/>
  </si>
  <si>
    <t>Créances Clients</t>
    <phoneticPr fontId="7" type="noConversion"/>
  </si>
  <si>
    <t>Trésorerie Disponible</t>
    <phoneticPr fontId="7" type="noConversion"/>
  </si>
  <si>
    <t>Dettes Financières</t>
    <phoneticPr fontId="7" type="noConversion"/>
  </si>
  <si>
    <t>Trésorerie Nette / (Dette Nette)</t>
    <phoneticPr fontId="7" type="noConversion"/>
  </si>
  <si>
    <t>Capitaux Propres</t>
    <phoneticPr fontId="7" type="noConversion"/>
  </si>
  <si>
    <t>Réserves et Résultats Cumulés</t>
    <phoneticPr fontId="7" type="noConversion"/>
  </si>
  <si>
    <t>Capital Social</t>
    <phoneticPr fontId="7" type="noConversion"/>
  </si>
  <si>
    <t>=C65+D31-D42</t>
    <phoneticPr fontId="7" type="noConversion"/>
  </si>
  <si>
    <t>Check</t>
    <phoneticPr fontId="7" type="noConversion"/>
  </si>
  <si>
    <t>Année</t>
    <phoneticPr fontId="7" type="noConversion"/>
  </si>
  <si>
    <t>Mois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</si>
</sst>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"/>
    <numFmt numFmtId="177" formatCode="[$-40C]mmm\-yy;@"/>
    <numFmt numFmtId="178" formatCode="#,##0_);\(#,##0\);\-_)"/>
  </numFmts>
  <fonts count="8">
    <font>
      <sz val="11"/>
      <color theme="1"/>
      <name val="等线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4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76" fontId="1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2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178" fontId="1" fillId="0" borderId="0" xfId="0" applyNumberFormat="1" applyFont="1" applyAlignment="1">
      <alignment vertical="center"/>
    </xf>
    <xf numFmtId="178" fontId="1" fillId="4" borderId="0" xfId="0" applyNumberFormat="1" applyFont="1" applyFill="1" applyAlignment="1">
      <alignment vertical="center"/>
    </xf>
    <xf numFmtId="178" fontId="2" fillId="0" borderId="0" xfId="0" applyNumberFormat="1" applyFont="1" applyAlignment="1">
      <alignment vertical="center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178" fontId="2" fillId="6" borderId="0" xfId="0" applyNumberFormat="1" applyFont="1" applyFill="1" applyAlignment="1">
      <alignment vertical="center"/>
    </xf>
    <xf numFmtId="178" fontId="2" fillId="4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178" fontId="5" fillId="0" borderId="0" xfId="0" applyNumberFormat="1" applyFont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49" fontId="1" fillId="0" borderId="0" xfId="1" applyNumberFormat="1" applyFont="1" applyAlignment="1">
      <alignment vertical="center"/>
    </xf>
    <xf numFmtId="178" fontId="1" fillId="7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A192-2DF1-492E-B0A7-2A97181FB18B}">
  <sheetPr>
    <pageSetUpPr fitToPage="1"/>
  </sheetPr>
  <dimension ref="B2:AQ80"/>
  <sheetViews>
    <sheetView showGridLines="0" tabSelected="1" view="pageBreakPreview" topLeftCell="A25" zoomScale="60" zoomScaleNormal="140" workbookViewId="0">
      <pane xSplit="3" topLeftCell="AF1" activePane="topRight" state="frozen"/>
      <selection pane="topRight" activeCell="AV38" sqref="AV38"/>
    </sheetView>
  </sheetViews>
  <sheetFormatPr defaultColWidth="11.5546875" defaultRowHeight="15" customHeight="1"/>
  <cols>
    <col min="1" max="1" width="2.5546875" style="1" customWidth="1"/>
    <col min="2" max="2" width="40.109375" style="1" customWidth="1"/>
    <col min="3" max="16384" width="11.5546875" style="1"/>
  </cols>
  <sheetData>
    <row r="2" spans="2:7" ht="15" customHeight="1">
      <c r="B2" s="3" t="s">
        <v>0</v>
      </c>
    </row>
    <row r="3" spans="2:7" ht="15" customHeight="1">
      <c r="B3" s="4"/>
      <c r="C3" s="4"/>
      <c r="D3" s="12" t="s">
        <v>24</v>
      </c>
      <c r="E3" s="2" t="s">
        <v>26</v>
      </c>
      <c r="G3" s="13">
        <v>10000</v>
      </c>
    </row>
    <row r="4" spans="2:7" ht="15" customHeight="1">
      <c r="D4" s="12" t="s">
        <v>25</v>
      </c>
      <c r="E4" s="2" t="s">
        <v>27</v>
      </c>
      <c r="G4" s="13">
        <v>-10000</v>
      </c>
    </row>
    <row r="5" spans="2:7" ht="15" customHeight="1">
      <c r="B5" s="2" t="s">
        <v>1</v>
      </c>
      <c r="G5" s="13">
        <v>0</v>
      </c>
    </row>
    <row r="6" spans="2:7" ht="15" customHeight="1">
      <c r="B6" s="1" t="s">
        <v>2</v>
      </c>
    </row>
    <row r="8" spans="2:7" ht="15" customHeight="1">
      <c r="B8" s="5" t="s">
        <v>3</v>
      </c>
    </row>
    <row r="9" spans="2:7" ht="15" customHeight="1">
      <c r="B9" s="1" t="s">
        <v>4</v>
      </c>
    </row>
    <row r="10" spans="2:7" ht="15" customHeight="1">
      <c r="B10" s="1" t="s">
        <v>5</v>
      </c>
    </row>
    <row r="12" spans="2:7" ht="15" customHeight="1">
      <c r="B12" s="5" t="s">
        <v>17</v>
      </c>
    </row>
    <row r="13" spans="2:7" ht="15" customHeight="1">
      <c r="B13" s="1" t="s">
        <v>18</v>
      </c>
      <c r="C13" s="6"/>
    </row>
    <row r="14" spans="2:7" ht="15" customHeight="1">
      <c r="B14" s="1" t="s">
        <v>21</v>
      </c>
      <c r="C14" s="10"/>
    </row>
    <row r="16" spans="2:7" ht="15" customHeight="1">
      <c r="B16" s="5" t="s">
        <v>6</v>
      </c>
      <c r="E16" s="5" t="s">
        <v>12</v>
      </c>
    </row>
    <row r="17" spans="2:43" ht="15" customHeight="1">
      <c r="B17" s="1" t="s">
        <v>7</v>
      </c>
      <c r="C17" s="22">
        <v>10</v>
      </c>
      <c r="E17" s="1" t="s">
        <v>13</v>
      </c>
    </row>
    <row r="18" spans="2:43" ht="15" customHeight="1">
      <c r="B18" s="1" t="s">
        <v>8</v>
      </c>
      <c r="C18" s="22">
        <v>6.5</v>
      </c>
      <c r="E18" s="1" t="s">
        <v>14</v>
      </c>
    </row>
    <row r="19" spans="2:43" ht="15" customHeight="1">
      <c r="B19" s="1" t="s">
        <v>11</v>
      </c>
      <c r="C19" s="22">
        <v>700</v>
      </c>
      <c r="E19" s="1" t="s">
        <v>15</v>
      </c>
    </row>
    <row r="20" spans="2:43" ht="15" customHeight="1">
      <c r="B20" s="1" t="s">
        <v>9</v>
      </c>
      <c r="C20" s="22">
        <v>22</v>
      </c>
      <c r="E20" s="1" t="s">
        <v>16</v>
      </c>
    </row>
    <row r="21" spans="2:43" ht="15" customHeight="1">
      <c r="B21" s="1" t="s">
        <v>10</v>
      </c>
      <c r="C21" s="22">
        <v>22</v>
      </c>
    </row>
    <row r="22" spans="2:43" ht="15" customHeight="1">
      <c r="B22" s="1" t="s">
        <v>45</v>
      </c>
      <c r="C22" s="22">
        <v>3200</v>
      </c>
    </row>
    <row r="24" spans="2:43" s="2" customFormat="1" ht="15" customHeight="1">
      <c r="B24" s="7" t="s">
        <v>19</v>
      </c>
      <c r="C24" s="7"/>
      <c r="D24" s="9">
        <v>43831</v>
      </c>
      <c r="E24" s="8">
        <f>EDATE(D24,1)</f>
        <v>43862</v>
      </c>
      <c r="F24" s="8">
        <f>EDATE(E24,1)</f>
        <v>43891</v>
      </c>
      <c r="G24" s="8">
        <f t="shared" ref="G24:AM24" si="0">EDATE(F24,1)</f>
        <v>43922</v>
      </c>
      <c r="H24" s="8">
        <f t="shared" si="0"/>
        <v>43952</v>
      </c>
      <c r="I24" s="8">
        <f t="shared" si="0"/>
        <v>43983</v>
      </c>
      <c r="J24" s="8">
        <f t="shared" si="0"/>
        <v>44013</v>
      </c>
      <c r="K24" s="8">
        <f t="shared" si="0"/>
        <v>44044</v>
      </c>
      <c r="L24" s="8">
        <f t="shared" si="0"/>
        <v>44075</v>
      </c>
      <c r="M24" s="8">
        <f t="shared" si="0"/>
        <v>44105</v>
      </c>
      <c r="N24" s="8">
        <f t="shared" si="0"/>
        <v>44136</v>
      </c>
      <c r="O24" s="8">
        <f t="shared" si="0"/>
        <v>44166</v>
      </c>
      <c r="P24" s="8">
        <f t="shared" si="0"/>
        <v>44197</v>
      </c>
      <c r="Q24" s="8">
        <f t="shared" si="0"/>
        <v>44228</v>
      </c>
      <c r="R24" s="8">
        <f t="shared" si="0"/>
        <v>44256</v>
      </c>
      <c r="S24" s="8">
        <f t="shared" si="0"/>
        <v>44287</v>
      </c>
      <c r="T24" s="8">
        <f t="shared" si="0"/>
        <v>44317</v>
      </c>
      <c r="U24" s="8">
        <f t="shared" si="0"/>
        <v>44348</v>
      </c>
      <c r="V24" s="8">
        <f t="shared" si="0"/>
        <v>44378</v>
      </c>
      <c r="W24" s="8">
        <f t="shared" si="0"/>
        <v>44409</v>
      </c>
      <c r="X24" s="8">
        <f t="shared" si="0"/>
        <v>44440</v>
      </c>
      <c r="Y24" s="8">
        <f t="shared" si="0"/>
        <v>44470</v>
      </c>
      <c r="Z24" s="8">
        <f t="shared" si="0"/>
        <v>44501</v>
      </c>
      <c r="AA24" s="8">
        <f t="shared" si="0"/>
        <v>44531</v>
      </c>
      <c r="AB24" s="8">
        <f t="shared" si="0"/>
        <v>44562</v>
      </c>
      <c r="AC24" s="8">
        <f t="shared" si="0"/>
        <v>44593</v>
      </c>
      <c r="AD24" s="8">
        <f t="shared" si="0"/>
        <v>44621</v>
      </c>
      <c r="AE24" s="8">
        <f t="shared" si="0"/>
        <v>44652</v>
      </c>
      <c r="AF24" s="8">
        <f t="shared" si="0"/>
        <v>44682</v>
      </c>
      <c r="AG24" s="8">
        <f t="shared" si="0"/>
        <v>44713</v>
      </c>
      <c r="AH24" s="8">
        <f t="shared" si="0"/>
        <v>44743</v>
      </c>
      <c r="AI24" s="8">
        <f t="shared" si="0"/>
        <v>44774</v>
      </c>
      <c r="AJ24" s="8">
        <f t="shared" si="0"/>
        <v>44805</v>
      </c>
      <c r="AK24" s="8">
        <f t="shared" si="0"/>
        <v>44835</v>
      </c>
      <c r="AL24" s="8">
        <f t="shared" si="0"/>
        <v>44866</v>
      </c>
      <c r="AM24" s="8">
        <f t="shared" si="0"/>
        <v>44896</v>
      </c>
      <c r="AO24" s="25">
        <f>YEAR(D24)</f>
        <v>2020</v>
      </c>
      <c r="AP24" s="26">
        <f>AO24+1</f>
        <v>2021</v>
      </c>
      <c r="AQ24" s="26">
        <f>AP24+1</f>
        <v>2022</v>
      </c>
    </row>
    <row r="26" spans="2:43" ht="15" customHeight="1">
      <c r="B26" s="1" t="s">
        <v>20</v>
      </c>
      <c r="D26" s="14">
        <f>C20</f>
        <v>22</v>
      </c>
      <c r="E26" s="13">
        <f>D26+$C21</f>
        <v>44</v>
      </c>
      <c r="F26" s="13">
        <f>E26+$C21</f>
        <v>66</v>
      </c>
      <c r="G26" s="13">
        <f t="shared" ref="G26:AM26" si="1">F26+$C21</f>
        <v>88</v>
      </c>
      <c r="H26" s="13">
        <f t="shared" si="1"/>
        <v>110</v>
      </c>
      <c r="I26" s="13">
        <f t="shared" si="1"/>
        <v>132</v>
      </c>
      <c r="J26" s="13">
        <f t="shared" si="1"/>
        <v>154</v>
      </c>
      <c r="K26" s="13">
        <f t="shared" si="1"/>
        <v>176</v>
      </c>
      <c r="L26" s="13">
        <f t="shared" si="1"/>
        <v>198</v>
      </c>
      <c r="M26" s="13">
        <f t="shared" si="1"/>
        <v>220</v>
      </c>
      <c r="N26" s="13">
        <f t="shared" si="1"/>
        <v>242</v>
      </c>
      <c r="O26" s="13">
        <f t="shared" si="1"/>
        <v>264</v>
      </c>
      <c r="P26" s="13">
        <f t="shared" si="1"/>
        <v>286</v>
      </c>
      <c r="Q26" s="13">
        <f t="shared" si="1"/>
        <v>308</v>
      </c>
      <c r="R26" s="13">
        <f t="shared" si="1"/>
        <v>330</v>
      </c>
      <c r="S26" s="13">
        <f t="shared" si="1"/>
        <v>352</v>
      </c>
      <c r="T26" s="13">
        <f t="shared" si="1"/>
        <v>374</v>
      </c>
      <c r="U26" s="13">
        <f t="shared" si="1"/>
        <v>396</v>
      </c>
      <c r="V26" s="13">
        <f t="shared" si="1"/>
        <v>418</v>
      </c>
      <c r="W26" s="13">
        <f t="shared" si="1"/>
        <v>440</v>
      </c>
      <c r="X26" s="13">
        <f t="shared" si="1"/>
        <v>462</v>
      </c>
      <c r="Y26" s="13">
        <f t="shared" si="1"/>
        <v>484</v>
      </c>
      <c r="Z26" s="13">
        <f t="shared" si="1"/>
        <v>506</v>
      </c>
      <c r="AA26" s="13">
        <f t="shared" si="1"/>
        <v>528</v>
      </c>
      <c r="AB26" s="13">
        <f t="shared" si="1"/>
        <v>550</v>
      </c>
      <c r="AC26" s="13">
        <f t="shared" si="1"/>
        <v>572</v>
      </c>
      <c r="AD26" s="13">
        <f t="shared" si="1"/>
        <v>594</v>
      </c>
      <c r="AE26" s="13">
        <f t="shared" si="1"/>
        <v>616</v>
      </c>
      <c r="AF26" s="13">
        <f t="shared" si="1"/>
        <v>638</v>
      </c>
      <c r="AG26" s="13">
        <f t="shared" si="1"/>
        <v>660</v>
      </c>
      <c r="AH26" s="13">
        <f t="shared" si="1"/>
        <v>682</v>
      </c>
      <c r="AI26" s="13">
        <f t="shared" si="1"/>
        <v>704</v>
      </c>
      <c r="AJ26" s="13">
        <f t="shared" si="1"/>
        <v>726</v>
      </c>
      <c r="AK26" s="13">
        <f t="shared" si="1"/>
        <v>748</v>
      </c>
      <c r="AL26" s="13">
        <f t="shared" si="1"/>
        <v>770</v>
      </c>
      <c r="AM26" s="13">
        <f t="shared" si="1"/>
        <v>792</v>
      </c>
      <c r="AO26" s="13">
        <f>SUMIFS($D26:$AM26,$D$28:$AM$28,AO$24)</f>
        <v>1716</v>
      </c>
      <c r="AP26" s="13">
        <f t="shared" ref="AP26:AQ26" si="2">SUMIFS($D26:$AM26,$D$28:$AM$28,AP$24)</f>
        <v>4884</v>
      </c>
      <c r="AQ26" s="13">
        <f t="shared" si="2"/>
        <v>8052</v>
      </c>
    </row>
    <row r="28" spans="2:43" s="20" customFormat="1" ht="15" customHeight="1">
      <c r="B28" s="20" t="s">
        <v>61</v>
      </c>
      <c r="D28" s="20">
        <v>2020</v>
      </c>
      <c r="E28" s="20">
        <v>2020</v>
      </c>
      <c r="F28" s="20">
        <v>2020</v>
      </c>
      <c r="G28" s="20">
        <v>2020</v>
      </c>
      <c r="H28" s="20">
        <v>2020</v>
      </c>
      <c r="I28" s="20">
        <v>2020</v>
      </c>
      <c r="J28" s="20">
        <v>2020</v>
      </c>
      <c r="K28" s="20">
        <v>2020</v>
      </c>
      <c r="L28" s="20">
        <v>2020</v>
      </c>
      <c r="M28" s="20">
        <v>2020</v>
      </c>
      <c r="N28" s="20">
        <v>2020</v>
      </c>
      <c r="O28" s="20">
        <v>2020</v>
      </c>
      <c r="P28" s="20">
        <v>2021</v>
      </c>
      <c r="Q28" s="20">
        <v>2021</v>
      </c>
      <c r="R28" s="20">
        <v>2021</v>
      </c>
      <c r="S28" s="20">
        <v>2021</v>
      </c>
      <c r="T28" s="20">
        <v>2021</v>
      </c>
      <c r="U28" s="20">
        <v>2021</v>
      </c>
      <c r="V28" s="20">
        <v>2021</v>
      </c>
      <c r="W28" s="20">
        <v>2021</v>
      </c>
      <c r="X28" s="20">
        <v>2021</v>
      </c>
      <c r="Y28" s="20">
        <v>2021</v>
      </c>
      <c r="Z28" s="20">
        <v>2021</v>
      </c>
      <c r="AA28" s="20">
        <v>2021</v>
      </c>
      <c r="AB28" s="20">
        <v>2022</v>
      </c>
      <c r="AC28" s="20">
        <v>2022</v>
      </c>
      <c r="AD28" s="20">
        <v>2022</v>
      </c>
      <c r="AE28" s="20">
        <v>2022</v>
      </c>
      <c r="AF28" s="20">
        <v>2022</v>
      </c>
      <c r="AG28" s="20">
        <v>2022</v>
      </c>
      <c r="AH28" s="20">
        <v>2022</v>
      </c>
      <c r="AI28" s="20">
        <v>2022</v>
      </c>
      <c r="AJ28" s="20">
        <v>2022</v>
      </c>
      <c r="AK28" s="20">
        <v>2022</v>
      </c>
      <c r="AL28" s="20">
        <v>2022</v>
      </c>
      <c r="AM28" s="20">
        <v>2022</v>
      </c>
    </row>
    <row r="29" spans="2:43" s="20" customFormat="1" ht="15" customHeight="1">
      <c r="B29" s="20" t="s">
        <v>62</v>
      </c>
      <c r="D29" s="20">
        <v>1</v>
      </c>
      <c r="E29" s="20">
        <v>2</v>
      </c>
      <c r="F29" s="20">
        <v>3</v>
      </c>
      <c r="G29" s="20">
        <v>4</v>
      </c>
      <c r="H29" s="20">
        <v>5</v>
      </c>
      <c r="I29" s="20">
        <v>6</v>
      </c>
      <c r="J29" s="20">
        <v>7</v>
      </c>
      <c r="K29" s="20">
        <v>8</v>
      </c>
      <c r="L29" s="20">
        <v>9</v>
      </c>
      <c r="M29" s="20">
        <v>10</v>
      </c>
      <c r="N29" s="20">
        <v>11</v>
      </c>
      <c r="O29" s="20">
        <v>12</v>
      </c>
      <c r="P29" s="20">
        <v>1</v>
      </c>
      <c r="Q29" s="20">
        <v>2</v>
      </c>
      <c r="R29" s="20">
        <v>3</v>
      </c>
      <c r="S29" s="20">
        <v>4</v>
      </c>
      <c r="T29" s="20">
        <v>5</v>
      </c>
      <c r="U29" s="20">
        <v>6</v>
      </c>
      <c r="V29" s="20">
        <v>7</v>
      </c>
      <c r="W29" s="20">
        <v>8</v>
      </c>
      <c r="X29" s="20">
        <v>9</v>
      </c>
      <c r="Y29" s="20">
        <v>10</v>
      </c>
      <c r="Z29" s="20">
        <v>11</v>
      </c>
      <c r="AA29" s="20">
        <v>12</v>
      </c>
      <c r="AB29" s="20">
        <v>1</v>
      </c>
      <c r="AC29" s="20">
        <v>2</v>
      </c>
      <c r="AD29" s="20">
        <v>3</v>
      </c>
      <c r="AE29" s="20">
        <v>4</v>
      </c>
      <c r="AF29" s="20">
        <v>5</v>
      </c>
      <c r="AG29" s="20">
        <v>6</v>
      </c>
      <c r="AH29" s="20">
        <v>7</v>
      </c>
      <c r="AI29" s="20">
        <v>8</v>
      </c>
      <c r="AJ29" s="20">
        <v>9</v>
      </c>
      <c r="AK29" s="20">
        <v>10</v>
      </c>
      <c r="AL29" s="20">
        <v>11</v>
      </c>
      <c r="AM29" s="20">
        <v>12</v>
      </c>
    </row>
    <row r="31" spans="2:43" s="2" customFormat="1" ht="15" customHeight="1">
      <c r="B31" s="7" t="s">
        <v>22</v>
      </c>
      <c r="C31" s="7"/>
      <c r="D31" s="11">
        <f>D$24</f>
        <v>43831</v>
      </c>
      <c r="E31" s="11">
        <f t="shared" ref="E31:AM31" si="3">E$24</f>
        <v>43862</v>
      </c>
      <c r="F31" s="11">
        <f t="shared" si="3"/>
        <v>43891</v>
      </c>
      <c r="G31" s="11">
        <f t="shared" si="3"/>
        <v>43922</v>
      </c>
      <c r="H31" s="11">
        <f t="shared" si="3"/>
        <v>43952</v>
      </c>
      <c r="I31" s="11">
        <f t="shared" si="3"/>
        <v>43983</v>
      </c>
      <c r="J31" s="11">
        <f t="shared" si="3"/>
        <v>44013</v>
      </c>
      <c r="K31" s="11">
        <f t="shared" si="3"/>
        <v>44044</v>
      </c>
      <c r="L31" s="11">
        <f t="shared" si="3"/>
        <v>44075</v>
      </c>
      <c r="M31" s="11">
        <f t="shared" si="3"/>
        <v>44105</v>
      </c>
      <c r="N31" s="11">
        <f t="shared" si="3"/>
        <v>44136</v>
      </c>
      <c r="O31" s="11">
        <f t="shared" si="3"/>
        <v>44166</v>
      </c>
      <c r="P31" s="11">
        <f t="shared" si="3"/>
        <v>44197</v>
      </c>
      <c r="Q31" s="11">
        <f t="shared" si="3"/>
        <v>44228</v>
      </c>
      <c r="R31" s="11">
        <f t="shared" si="3"/>
        <v>44256</v>
      </c>
      <c r="S31" s="11">
        <f t="shared" si="3"/>
        <v>44287</v>
      </c>
      <c r="T31" s="11">
        <f t="shared" si="3"/>
        <v>44317</v>
      </c>
      <c r="U31" s="11">
        <f t="shared" si="3"/>
        <v>44348</v>
      </c>
      <c r="V31" s="11">
        <f t="shared" si="3"/>
        <v>44378</v>
      </c>
      <c r="W31" s="11">
        <f t="shared" si="3"/>
        <v>44409</v>
      </c>
      <c r="X31" s="11">
        <f t="shared" si="3"/>
        <v>44440</v>
      </c>
      <c r="Y31" s="11">
        <f t="shared" si="3"/>
        <v>44470</v>
      </c>
      <c r="Z31" s="11">
        <f t="shared" si="3"/>
        <v>44501</v>
      </c>
      <c r="AA31" s="11">
        <f t="shared" si="3"/>
        <v>44531</v>
      </c>
      <c r="AB31" s="11">
        <f t="shared" si="3"/>
        <v>44562</v>
      </c>
      <c r="AC31" s="11">
        <f t="shared" si="3"/>
        <v>44593</v>
      </c>
      <c r="AD31" s="11">
        <f t="shared" si="3"/>
        <v>44621</v>
      </c>
      <c r="AE31" s="11">
        <f t="shared" si="3"/>
        <v>44652</v>
      </c>
      <c r="AF31" s="11">
        <f t="shared" si="3"/>
        <v>44682</v>
      </c>
      <c r="AG31" s="11">
        <f t="shared" si="3"/>
        <v>44713</v>
      </c>
      <c r="AH31" s="11">
        <f t="shared" si="3"/>
        <v>44743</v>
      </c>
      <c r="AI31" s="11">
        <f t="shared" si="3"/>
        <v>44774</v>
      </c>
      <c r="AJ31" s="11">
        <f t="shared" si="3"/>
        <v>44805</v>
      </c>
      <c r="AK31" s="11">
        <f t="shared" si="3"/>
        <v>44835</v>
      </c>
      <c r="AL31" s="11">
        <f t="shared" si="3"/>
        <v>44866</v>
      </c>
      <c r="AM31" s="11">
        <f t="shared" si="3"/>
        <v>44896</v>
      </c>
      <c r="AO31" s="26">
        <f>AO$24</f>
        <v>2020</v>
      </c>
      <c r="AP31" s="26">
        <f>AO31+1</f>
        <v>2021</v>
      </c>
      <c r="AQ31" s="26">
        <f>AP31+1</f>
        <v>2022</v>
      </c>
    </row>
    <row r="33" spans="2:43" ht="15" customHeight="1">
      <c r="B33" s="1" t="s">
        <v>23</v>
      </c>
      <c r="D33" s="13">
        <f>$C17*D26</f>
        <v>220</v>
      </c>
      <c r="E33" s="13">
        <f t="shared" ref="E33:AM33" si="4">$C17*E26</f>
        <v>440</v>
      </c>
      <c r="F33" s="13">
        <f t="shared" si="4"/>
        <v>660</v>
      </c>
      <c r="G33" s="13">
        <f t="shared" si="4"/>
        <v>880</v>
      </c>
      <c r="H33" s="13">
        <f t="shared" si="4"/>
        <v>1100</v>
      </c>
      <c r="I33" s="13">
        <f t="shared" si="4"/>
        <v>1320</v>
      </c>
      <c r="J33" s="13">
        <f t="shared" si="4"/>
        <v>1540</v>
      </c>
      <c r="K33" s="13">
        <f t="shared" si="4"/>
        <v>1760</v>
      </c>
      <c r="L33" s="13">
        <f t="shared" si="4"/>
        <v>1980</v>
      </c>
      <c r="M33" s="13">
        <f t="shared" si="4"/>
        <v>2200</v>
      </c>
      <c r="N33" s="13">
        <f t="shared" si="4"/>
        <v>2420</v>
      </c>
      <c r="O33" s="13">
        <f t="shared" si="4"/>
        <v>2640</v>
      </c>
      <c r="P33" s="13">
        <f t="shared" si="4"/>
        <v>2860</v>
      </c>
      <c r="Q33" s="13">
        <f t="shared" si="4"/>
        <v>3080</v>
      </c>
      <c r="R33" s="13">
        <f t="shared" si="4"/>
        <v>3300</v>
      </c>
      <c r="S33" s="13">
        <f t="shared" si="4"/>
        <v>3520</v>
      </c>
      <c r="T33" s="13">
        <f t="shared" si="4"/>
        <v>3740</v>
      </c>
      <c r="U33" s="13">
        <f t="shared" si="4"/>
        <v>3960</v>
      </c>
      <c r="V33" s="13">
        <f t="shared" si="4"/>
        <v>4180</v>
      </c>
      <c r="W33" s="13">
        <f t="shared" si="4"/>
        <v>4400</v>
      </c>
      <c r="X33" s="13">
        <f t="shared" si="4"/>
        <v>4620</v>
      </c>
      <c r="Y33" s="13">
        <f t="shared" si="4"/>
        <v>4840</v>
      </c>
      <c r="Z33" s="13">
        <f t="shared" si="4"/>
        <v>5060</v>
      </c>
      <c r="AA33" s="13">
        <f t="shared" si="4"/>
        <v>5280</v>
      </c>
      <c r="AB33" s="13">
        <f t="shared" si="4"/>
        <v>5500</v>
      </c>
      <c r="AC33" s="13">
        <f t="shared" si="4"/>
        <v>5720</v>
      </c>
      <c r="AD33" s="13">
        <f t="shared" si="4"/>
        <v>5940</v>
      </c>
      <c r="AE33" s="13">
        <f t="shared" si="4"/>
        <v>6160</v>
      </c>
      <c r="AF33" s="13">
        <f t="shared" si="4"/>
        <v>6380</v>
      </c>
      <c r="AG33" s="13">
        <f t="shared" si="4"/>
        <v>6600</v>
      </c>
      <c r="AH33" s="13">
        <f t="shared" si="4"/>
        <v>6820</v>
      </c>
      <c r="AI33" s="13">
        <f t="shared" si="4"/>
        <v>7040</v>
      </c>
      <c r="AJ33" s="13">
        <f t="shared" si="4"/>
        <v>7260</v>
      </c>
      <c r="AK33" s="13">
        <f t="shared" si="4"/>
        <v>7480</v>
      </c>
      <c r="AL33" s="13">
        <f t="shared" si="4"/>
        <v>7700</v>
      </c>
      <c r="AM33" s="13">
        <f t="shared" si="4"/>
        <v>7920</v>
      </c>
      <c r="AO33" s="13">
        <f>SUMIFS($D33:$AM33,$D$28:$AM$28,AO$24)</f>
        <v>17160</v>
      </c>
      <c r="AP33" s="13">
        <f t="shared" ref="AP33:AQ35" si="5">SUMIFS($D33:$AM33,$D$28:$AM$28,AP$24)</f>
        <v>48840</v>
      </c>
      <c r="AQ33" s="13">
        <f t="shared" si="5"/>
        <v>80520</v>
      </c>
    </row>
    <row r="34" spans="2:43" ht="15" customHeight="1">
      <c r="B34" s="1" t="s">
        <v>28</v>
      </c>
      <c r="D34" s="13">
        <f>-$C18*D26</f>
        <v>-143</v>
      </c>
      <c r="E34" s="13">
        <f t="shared" ref="E34:AM34" si="6">-$C18*E26</f>
        <v>-286</v>
      </c>
      <c r="F34" s="13">
        <f t="shared" si="6"/>
        <v>-429</v>
      </c>
      <c r="G34" s="13">
        <f t="shared" si="6"/>
        <v>-572</v>
      </c>
      <c r="H34" s="13">
        <f t="shared" si="6"/>
        <v>-715</v>
      </c>
      <c r="I34" s="13">
        <f t="shared" si="6"/>
        <v>-858</v>
      </c>
      <c r="J34" s="13">
        <f t="shared" si="6"/>
        <v>-1001</v>
      </c>
      <c r="K34" s="13">
        <f t="shared" si="6"/>
        <v>-1144</v>
      </c>
      <c r="L34" s="13">
        <f t="shared" si="6"/>
        <v>-1287</v>
      </c>
      <c r="M34" s="13">
        <f t="shared" si="6"/>
        <v>-1430</v>
      </c>
      <c r="N34" s="13">
        <f t="shared" si="6"/>
        <v>-1573</v>
      </c>
      <c r="O34" s="13">
        <f t="shared" si="6"/>
        <v>-1716</v>
      </c>
      <c r="P34" s="13">
        <f t="shared" si="6"/>
        <v>-1859</v>
      </c>
      <c r="Q34" s="13">
        <f t="shared" si="6"/>
        <v>-2002</v>
      </c>
      <c r="R34" s="13">
        <f t="shared" si="6"/>
        <v>-2145</v>
      </c>
      <c r="S34" s="13">
        <f t="shared" si="6"/>
        <v>-2288</v>
      </c>
      <c r="T34" s="13">
        <f t="shared" si="6"/>
        <v>-2431</v>
      </c>
      <c r="U34" s="13">
        <f t="shared" si="6"/>
        <v>-2574</v>
      </c>
      <c r="V34" s="13">
        <f t="shared" si="6"/>
        <v>-2717</v>
      </c>
      <c r="W34" s="13">
        <f t="shared" si="6"/>
        <v>-2860</v>
      </c>
      <c r="X34" s="13">
        <f t="shared" si="6"/>
        <v>-3003</v>
      </c>
      <c r="Y34" s="13">
        <f t="shared" si="6"/>
        <v>-3146</v>
      </c>
      <c r="Z34" s="13">
        <f t="shared" si="6"/>
        <v>-3289</v>
      </c>
      <c r="AA34" s="13">
        <f t="shared" si="6"/>
        <v>-3432</v>
      </c>
      <c r="AB34" s="13">
        <f t="shared" si="6"/>
        <v>-3575</v>
      </c>
      <c r="AC34" s="13">
        <f t="shared" si="6"/>
        <v>-3718</v>
      </c>
      <c r="AD34" s="13">
        <f t="shared" si="6"/>
        <v>-3861</v>
      </c>
      <c r="AE34" s="13">
        <f t="shared" si="6"/>
        <v>-4004</v>
      </c>
      <c r="AF34" s="13">
        <f t="shared" si="6"/>
        <v>-4147</v>
      </c>
      <c r="AG34" s="13">
        <f t="shared" si="6"/>
        <v>-4290</v>
      </c>
      <c r="AH34" s="13">
        <f t="shared" si="6"/>
        <v>-4433</v>
      </c>
      <c r="AI34" s="13">
        <f t="shared" si="6"/>
        <v>-4576</v>
      </c>
      <c r="AJ34" s="13">
        <f t="shared" si="6"/>
        <v>-4719</v>
      </c>
      <c r="AK34" s="13">
        <f t="shared" si="6"/>
        <v>-4862</v>
      </c>
      <c r="AL34" s="13">
        <f t="shared" si="6"/>
        <v>-5005</v>
      </c>
      <c r="AM34" s="13">
        <f t="shared" si="6"/>
        <v>-5148</v>
      </c>
      <c r="AO34" s="13">
        <f>SUMIFS($D34:$AM34,$D$28:$AM$28,AO$24)</f>
        <v>-11154</v>
      </c>
      <c r="AP34" s="13">
        <f t="shared" si="5"/>
        <v>-31746</v>
      </c>
      <c r="AQ34" s="13">
        <f t="shared" si="5"/>
        <v>-52338</v>
      </c>
    </row>
    <row r="35" spans="2:43" s="2" customFormat="1" ht="15" customHeight="1">
      <c r="B35" s="2" t="s">
        <v>29</v>
      </c>
      <c r="D35" s="15">
        <f>SUM(D33:D34)</f>
        <v>77</v>
      </c>
      <c r="E35" s="15">
        <f t="shared" ref="E35:AM35" si="7">SUM(E33:E34)</f>
        <v>154</v>
      </c>
      <c r="F35" s="15">
        <f t="shared" si="7"/>
        <v>231</v>
      </c>
      <c r="G35" s="15">
        <f t="shared" si="7"/>
        <v>308</v>
      </c>
      <c r="H35" s="15">
        <f t="shared" si="7"/>
        <v>385</v>
      </c>
      <c r="I35" s="15">
        <f t="shared" si="7"/>
        <v>462</v>
      </c>
      <c r="J35" s="15">
        <f t="shared" si="7"/>
        <v>539</v>
      </c>
      <c r="K35" s="15">
        <f t="shared" si="7"/>
        <v>616</v>
      </c>
      <c r="L35" s="15">
        <f t="shared" si="7"/>
        <v>693</v>
      </c>
      <c r="M35" s="15">
        <f t="shared" si="7"/>
        <v>770</v>
      </c>
      <c r="N35" s="15">
        <f t="shared" si="7"/>
        <v>847</v>
      </c>
      <c r="O35" s="15">
        <f t="shared" si="7"/>
        <v>924</v>
      </c>
      <c r="P35" s="15">
        <f t="shared" si="7"/>
        <v>1001</v>
      </c>
      <c r="Q35" s="15">
        <f t="shared" si="7"/>
        <v>1078</v>
      </c>
      <c r="R35" s="15">
        <f t="shared" si="7"/>
        <v>1155</v>
      </c>
      <c r="S35" s="15">
        <f t="shared" si="7"/>
        <v>1232</v>
      </c>
      <c r="T35" s="15">
        <f t="shared" si="7"/>
        <v>1309</v>
      </c>
      <c r="U35" s="15">
        <f t="shared" si="7"/>
        <v>1386</v>
      </c>
      <c r="V35" s="15">
        <f t="shared" si="7"/>
        <v>1463</v>
      </c>
      <c r="W35" s="15">
        <f t="shared" si="7"/>
        <v>1540</v>
      </c>
      <c r="X35" s="15">
        <f t="shared" si="7"/>
        <v>1617</v>
      </c>
      <c r="Y35" s="15">
        <f t="shared" si="7"/>
        <v>1694</v>
      </c>
      <c r="Z35" s="15">
        <f t="shared" si="7"/>
        <v>1771</v>
      </c>
      <c r="AA35" s="15">
        <f t="shared" si="7"/>
        <v>1848</v>
      </c>
      <c r="AB35" s="15">
        <f t="shared" si="7"/>
        <v>1925</v>
      </c>
      <c r="AC35" s="15">
        <f t="shared" si="7"/>
        <v>2002</v>
      </c>
      <c r="AD35" s="15">
        <f t="shared" si="7"/>
        <v>2079</v>
      </c>
      <c r="AE35" s="15">
        <f t="shared" si="7"/>
        <v>2156</v>
      </c>
      <c r="AF35" s="15">
        <f t="shared" si="7"/>
        <v>2233</v>
      </c>
      <c r="AG35" s="15">
        <f t="shared" si="7"/>
        <v>2310</v>
      </c>
      <c r="AH35" s="15">
        <f t="shared" si="7"/>
        <v>2387</v>
      </c>
      <c r="AI35" s="15">
        <f t="shared" si="7"/>
        <v>2464</v>
      </c>
      <c r="AJ35" s="15">
        <f t="shared" si="7"/>
        <v>2541</v>
      </c>
      <c r="AK35" s="15">
        <f t="shared" si="7"/>
        <v>2618</v>
      </c>
      <c r="AL35" s="15">
        <f t="shared" si="7"/>
        <v>2695</v>
      </c>
      <c r="AM35" s="15">
        <f t="shared" si="7"/>
        <v>2772</v>
      </c>
      <c r="AO35" s="15">
        <f>SUMIFS($D35:$AM35,$D$28:$AM$28,AO$24)</f>
        <v>6006</v>
      </c>
      <c r="AP35" s="15">
        <f t="shared" si="5"/>
        <v>17094</v>
      </c>
      <c r="AQ35" s="15">
        <f t="shared" si="5"/>
        <v>28182</v>
      </c>
    </row>
    <row r="37" spans="2:43" ht="15" customHeight="1">
      <c r="B37" s="1" t="s">
        <v>30</v>
      </c>
      <c r="D37" s="13">
        <f>-$C19</f>
        <v>-700</v>
      </c>
      <c r="E37" s="13">
        <f t="shared" ref="E37:AM37" si="8">-$C19</f>
        <v>-700</v>
      </c>
      <c r="F37" s="13">
        <f t="shared" si="8"/>
        <v>-700</v>
      </c>
      <c r="G37" s="13">
        <f t="shared" si="8"/>
        <v>-700</v>
      </c>
      <c r="H37" s="13">
        <f t="shared" si="8"/>
        <v>-700</v>
      </c>
      <c r="I37" s="13">
        <f t="shared" si="8"/>
        <v>-700</v>
      </c>
      <c r="J37" s="13">
        <f t="shared" si="8"/>
        <v>-700</v>
      </c>
      <c r="K37" s="13">
        <f t="shared" si="8"/>
        <v>-700</v>
      </c>
      <c r="L37" s="13">
        <f t="shared" si="8"/>
        <v>-700</v>
      </c>
      <c r="M37" s="13">
        <f t="shared" si="8"/>
        <v>-700</v>
      </c>
      <c r="N37" s="13">
        <f t="shared" si="8"/>
        <v>-700</v>
      </c>
      <c r="O37" s="13">
        <f t="shared" si="8"/>
        <v>-700</v>
      </c>
      <c r="P37" s="13">
        <f t="shared" si="8"/>
        <v>-700</v>
      </c>
      <c r="Q37" s="13">
        <f t="shared" si="8"/>
        <v>-700</v>
      </c>
      <c r="R37" s="13">
        <f t="shared" si="8"/>
        <v>-700</v>
      </c>
      <c r="S37" s="13">
        <f t="shared" si="8"/>
        <v>-700</v>
      </c>
      <c r="T37" s="13">
        <f t="shared" si="8"/>
        <v>-700</v>
      </c>
      <c r="U37" s="13">
        <f t="shared" si="8"/>
        <v>-700</v>
      </c>
      <c r="V37" s="13">
        <f t="shared" si="8"/>
        <v>-700</v>
      </c>
      <c r="W37" s="13">
        <f t="shared" si="8"/>
        <v>-700</v>
      </c>
      <c r="X37" s="13">
        <f t="shared" si="8"/>
        <v>-700</v>
      </c>
      <c r="Y37" s="13">
        <f t="shared" si="8"/>
        <v>-700</v>
      </c>
      <c r="Z37" s="13">
        <f t="shared" si="8"/>
        <v>-700</v>
      </c>
      <c r="AA37" s="13">
        <f t="shared" si="8"/>
        <v>-700</v>
      </c>
      <c r="AB37" s="13">
        <f t="shared" si="8"/>
        <v>-700</v>
      </c>
      <c r="AC37" s="13">
        <f t="shared" si="8"/>
        <v>-700</v>
      </c>
      <c r="AD37" s="13">
        <f t="shared" si="8"/>
        <v>-700</v>
      </c>
      <c r="AE37" s="13">
        <f t="shared" si="8"/>
        <v>-700</v>
      </c>
      <c r="AF37" s="13">
        <f t="shared" si="8"/>
        <v>-700</v>
      </c>
      <c r="AG37" s="13">
        <f t="shared" si="8"/>
        <v>-700</v>
      </c>
      <c r="AH37" s="13">
        <f t="shared" si="8"/>
        <v>-700</v>
      </c>
      <c r="AI37" s="13">
        <f t="shared" si="8"/>
        <v>-700</v>
      </c>
      <c r="AJ37" s="13">
        <f t="shared" si="8"/>
        <v>-700</v>
      </c>
      <c r="AK37" s="13">
        <f t="shared" si="8"/>
        <v>-700</v>
      </c>
      <c r="AL37" s="13">
        <f t="shared" si="8"/>
        <v>-700</v>
      </c>
      <c r="AM37" s="13">
        <f t="shared" si="8"/>
        <v>-700</v>
      </c>
      <c r="AO37" s="13">
        <f>SUMIFS($D37:$AM37,$D$28:$AM$28,AO$24)</f>
        <v>-8400</v>
      </c>
      <c r="AP37" s="13">
        <f t="shared" ref="AP37:AQ37" si="9">SUMIFS($D37:$AM37,$D$28:$AM$28,AP$24)</f>
        <v>-8400</v>
      </c>
      <c r="AQ37" s="13">
        <f t="shared" si="9"/>
        <v>-8400</v>
      </c>
    </row>
    <row r="39" spans="2:43" s="2" customFormat="1" ht="15" customHeight="1">
      <c r="B39" s="2" t="s">
        <v>31</v>
      </c>
      <c r="D39" s="15">
        <f>SUM(D35,D37)</f>
        <v>-623</v>
      </c>
      <c r="E39" s="15">
        <f t="shared" ref="E39:AM39" si="10">SUM(E35,E37)</f>
        <v>-546</v>
      </c>
      <c r="F39" s="15">
        <f t="shared" si="10"/>
        <v>-469</v>
      </c>
      <c r="G39" s="15">
        <f t="shared" si="10"/>
        <v>-392</v>
      </c>
      <c r="H39" s="15">
        <f t="shared" si="10"/>
        <v>-315</v>
      </c>
      <c r="I39" s="15">
        <f t="shared" si="10"/>
        <v>-238</v>
      </c>
      <c r="J39" s="15">
        <f t="shared" si="10"/>
        <v>-161</v>
      </c>
      <c r="K39" s="15">
        <f t="shared" si="10"/>
        <v>-84</v>
      </c>
      <c r="L39" s="15">
        <f t="shared" si="10"/>
        <v>-7</v>
      </c>
      <c r="M39" s="15">
        <f t="shared" si="10"/>
        <v>70</v>
      </c>
      <c r="N39" s="15">
        <f t="shared" si="10"/>
        <v>147</v>
      </c>
      <c r="O39" s="15">
        <f t="shared" si="10"/>
        <v>224</v>
      </c>
      <c r="P39" s="15">
        <f t="shared" si="10"/>
        <v>301</v>
      </c>
      <c r="Q39" s="15">
        <f t="shared" si="10"/>
        <v>378</v>
      </c>
      <c r="R39" s="15">
        <f t="shared" si="10"/>
        <v>455</v>
      </c>
      <c r="S39" s="15">
        <f t="shared" si="10"/>
        <v>532</v>
      </c>
      <c r="T39" s="15">
        <f t="shared" si="10"/>
        <v>609</v>
      </c>
      <c r="U39" s="15">
        <f t="shared" si="10"/>
        <v>686</v>
      </c>
      <c r="V39" s="15">
        <f t="shared" si="10"/>
        <v>763</v>
      </c>
      <c r="W39" s="15">
        <f t="shared" si="10"/>
        <v>840</v>
      </c>
      <c r="X39" s="15">
        <f t="shared" si="10"/>
        <v>917</v>
      </c>
      <c r="Y39" s="15">
        <f t="shared" si="10"/>
        <v>994</v>
      </c>
      <c r="Z39" s="15">
        <f t="shared" si="10"/>
        <v>1071</v>
      </c>
      <c r="AA39" s="15">
        <f t="shared" si="10"/>
        <v>1148</v>
      </c>
      <c r="AB39" s="15">
        <f t="shared" si="10"/>
        <v>1225</v>
      </c>
      <c r="AC39" s="15">
        <f t="shared" si="10"/>
        <v>1302</v>
      </c>
      <c r="AD39" s="15">
        <f t="shared" si="10"/>
        <v>1379</v>
      </c>
      <c r="AE39" s="15">
        <f t="shared" si="10"/>
        <v>1456</v>
      </c>
      <c r="AF39" s="15">
        <f t="shared" si="10"/>
        <v>1533</v>
      </c>
      <c r="AG39" s="15">
        <f t="shared" si="10"/>
        <v>1610</v>
      </c>
      <c r="AH39" s="15">
        <f t="shared" si="10"/>
        <v>1687</v>
      </c>
      <c r="AI39" s="15">
        <f t="shared" si="10"/>
        <v>1764</v>
      </c>
      <c r="AJ39" s="15">
        <f t="shared" si="10"/>
        <v>1841</v>
      </c>
      <c r="AK39" s="15">
        <f t="shared" si="10"/>
        <v>1918</v>
      </c>
      <c r="AL39" s="15">
        <f t="shared" si="10"/>
        <v>1995</v>
      </c>
      <c r="AM39" s="15">
        <f t="shared" si="10"/>
        <v>2072</v>
      </c>
      <c r="AO39" s="15">
        <f>SUMIFS($D39:$AM39,$D$28:$AM$28,AO$24)</f>
        <v>-2394</v>
      </c>
      <c r="AP39" s="15">
        <f t="shared" ref="AP39:AQ39" si="11">SUMIFS($D39:$AM39,$D$28:$AM$28,AP$24)</f>
        <v>8694</v>
      </c>
      <c r="AQ39" s="15">
        <f t="shared" si="11"/>
        <v>19782</v>
      </c>
    </row>
    <row r="40" spans="2:43" ht="15" customHeight="1">
      <c r="B40" s="1" t="s">
        <v>32</v>
      </c>
    </row>
    <row r="42" spans="2:43" s="2" customFormat="1" ht="15" customHeight="1">
      <c r="B42" s="7" t="s">
        <v>33</v>
      </c>
      <c r="C42" s="7"/>
      <c r="D42" s="11">
        <f>D$24</f>
        <v>43831</v>
      </c>
      <c r="E42" s="11">
        <f t="shared" ref="E42:AM42" si="12">E$24</f>
        <v>43862</v>
      </c>
      <c r="F42" s="11">
        <f t="shared" si="12"/>
        <v>43891</v>
      </c>
      <c r="G42" s="11">
        <f t="shared" si="12"/>
        <v>43922</v>
      </c>
      <c r="H42" s="11">
        <f t="shared" si="12"/>
        <v>43952</v>
      </c>
      <c r="I42" s="11">
        <f t="shared" si="12"/>
        <v>43983</v>
      </c>
      <c r="J42" s="11">
        <f t="shared" si="12"/>
        <v>44013</v>
      </c>
      <c r="K42" s="11">
        <f t="shared" si="12"/>
        <v>44044</v>
      </c>
      <c r="L42" s="11">
        <f t="shared" si="12"/>
        <v>44075</v>
      </c>
      <c r="M42" s="11">
        <f t="shared" si="12"/>
        <v>44105</v>
      </c>
      <c r="N42" s="11">
        <f t="shared" si="12"/>
        <v>44136</v>
      </c>
      <c r="O42" s="11">
        <f t="shared" si="12"/>
        <v>44166</v>
      </c>
      <c r="P42" s="11">
        <f t="shared" si="12"/>
        <v>44197</v>
      </c>
      <c r="Q42" s="11">
        <f t="shared" si="12"/>
        <v>44228</v>
      </c>
      <c r="R42" s="11">
        <f t="shared" si="12"/>
        <v>44256</v>
      </c>
      <c r="S42" s="11">
        <f t="shared" si="12"/>
        <v>44287</v>
      </c>
      <c r="T42" s="11">
        <f t="shared" si="12"/>
        <v>44317</v>
      </c>
      <c r="U42" s="11">
        <f t="shared" si="12"/>
        <v>44348</v>
      </c>
      <c r="V42" s="11">
        <f t="shared" si="12"/>
        <v>44378</v>
      </c>
      <c r="W42" s="11">
        <f t="shared" si="12"/>
        <v>44409</v>
      </c>
      <c r="X42" s="11">
        <f t="shared" si="12"/>
        <v>44440</v>
      </c>
      <c r="Y42" s="11">
        <f t="shared" si="12"/>
        <v>44470</v>
      </c>
      <c r="Z42" s="11">
        <f t="shared" si="12"/>
        <v>44501</v>
      </c>
      <c r="AA42" s="11">
        <f t="shared" si="12"/>
        <v>44531</v>
      </c>
      <c r="AB42" s="11">
        <f t="shared" si="12"/>
        <v>44562</v>
      </c>
      <c r="AC42" s="11">
        <f t="shared" si="12"/>
        <v>44593</v>
      </c>
      <c r="AD42" s="11">
        <f t="shared" si="12"/>
        <v>44621</v>
      </c>
      <c r="AE42" s="11">
        <f t="shared" si="12"/>
        <v>44652</v>
      </c>
      <c r="AF42" s="11">
        <f t="shared" si="12"/>
        <v>44682</v>
      </c>
      <c r="AG42" s="11">
        <f t="shared" si="12"/>
        <v>44713</v>
      </c>
      <c r="AH42" s="11">
        <f t="shared" si="12"/>
        <v>44743</v>
      </c>
      <c r="AI42" s="11">
        <f t="shared" si="12"/>
        <v>44774</v>
      </c>
      <c r="AJ42" s="11">
        <f t="shared" si="12"/>
        <v>44805</v>
      </c>
      <c r="AK42" s="11">
        <f t="shared" si="12"/>
        <v>44835</v>
      </c>
      <c r="AL42" s="11">
        <f t="shared" si="12"/>
        <v>44866</v>
      </c>
      <c r="AM42" s="11">
        <f t="shared" si="12"/>
        <v>44896</v>
      </c>
      <c r="AO42" s="26">
        <f>AO$24</f>
        <v>2020</v>
      </c>
      <c r="AP42" s="26">
        <f>AO42+1</f>
        <v>2021</v>
      </c>
      <c r="AQ42" s="26">
        <f>AP42+1</f>
        <v>2022</v>
      </c>
    </row>
    <row r="44" spans="2:43" ht="15" customHeight="1">
      <c r="B44" s="1" t="s">
        <v>35</v>
      </c>
      <c r="D44" s="13">
        <f>D33</f>
        <v>220</v>
      </c>
      <c r="E44" s="13">
        <f t="shared" ref="E44:AM44" si="13">E33</f>
        <v>440</v>
      </c>
      <c r="F44" s="13">
        <f t="shared" si="13"/>
        <v>660</v>
      </c>
      <c r="G44" s="13">
        <f t="shared" si="13"/>
        <v>880</v>
      </c>
      <c r="H44" s="13">
        <f t="shared" si="13"/>
        <v>1100</v>
      </c>
      <c r="I44" s="13">
        <f t="shared" si="13"/>
        <v>1320</v>
      </c>
      <c r="J44" s="13">
        <f t="shared" si="13"/>
        <v>1540</v>
      </c>
      <c r="K44" s="13">
        <f t="shared" si="13"/>
        <v>1760</v>
      </c>
      <c r="L44" s="13">
        <f t="shared" si="13"/>
        <v>1980</v>
      </c>
      <c r="M44" s="13">
        <f t="shared" si="13"/>
        <v>2200</v>
      </c>
      <c r="N44" s="13">
        <f t="shared" si="13"/>
        <v>2420</v>
      </c>
      <c r="O44" s="13">
        <f t="shared" si="13"/>
        <v>2640</v>
      </c>
      <c r="P44" s="13">
        <f t="shared" si="13"/>
        <v>2860</v>
      </c>
      <c r="Q44" s="13">
        <f t="shared" si="13"/>
        <v>3080</v>
      </c>
      <c r="R44" s="13">
        <f t="shared" si="13"/>
        <v>3300</v>
      </c>
      <c r="S44" s="13">
        <f t="shared" si="13"/>
        <v>3520</v>
      </c>
      <c r="T44" s="13">
        <f t="shared" si="13"/>
        <v>3740</v>
      </c>
      <c r="U44" s="13">
        <f t="shared" si="13"/>
        <v>3960</v>
      </c>
      <c r="V44" s="13">
        <f t="shared" si="13"/>
        <v>4180</v>
      </c>
      <c r="W44" s="13">
        <f t="shared" si="13"/>
        <v>4400</v>
      </c>
      <c r="X44" s="13">
        <f t="shared" si="13"/>
        <v>4620</v>
      </c>
      <c r="Y44" s="13">
        <f t="shared" si="13"/>
        <v>4840</v>
      </c>
      <c r="Z44" s="13">
        <f t="shared" si="13"/>
        <v>5060</v>
      </c>
      <c r="AA44" s="13">
        <f t="shared" si="13"/>
        <v>5280</v>
      </c>
      <c r="AB44" s="13">
        <f t="shared" si="13"/>
        <v>5500</v>
      </c>
      <c r="AC44" s="13">
        <f t="shared" si="13"/>
        <v>5720</v>
      </c>
      <c r="AD44" s="13">
        <f t="shared" si="13"/>
        <v>5940</v>
      </c>
      <c r="AE44" s="13">
        <f t="shared" si="13"/>
        <v>6160</v>
      </c>
      <c r="AF44" s="13">
        <f t="shared" si="13"/>
        <v>6380</v>
      </c>
      <c r="AG44" s="13">
        <f t="shared" si="13"/>
        <v>6600</v>
      </c>
      <c r="AH44" s="13">
        <f t="shared" si="13"/>
        <v>6820</v>
      </c>
      <c r="AI44" s="13">
        <f t="shared" si="13"/>
        <v>7040</v>
      </c>
      <c r="AJ44" s="13">
        <f t="shared" si="13"/>
        <v>7260</v>
      </c>
      <c r="AK44" s="13">
        <f t="shared" si="13"/>
        <v>7480</v>
      </c>
      <c r="AL44" s="13">
        <f t="shared" si="13"/>
        <v>7700</v>
      </c>
      <c r="AM44" s="13">
        <f t="shared" si="13"/>
        <v>7920</v>
      </c>
      <c r="AO44" s="13">
        <f t="shared" ref="AO44:AQ49" si="14">SUMIFS($D44:$AM44,$D$28:$AM$28,AO$24)</f>
        <v>17160</v>
      </c>
      <c r="AP44" s="13">
        <f t="shared" si="14"/>
        <v>48840</v>
      </c>
      <c r="AQ44" s="13">
        <f t="shared" si="14"/>
        <v>80520</v>
      </c>
    </row>
    <row r="45" spans="2:43" ht="15" customHeight="1">
      <c r="B45" s="1" t="s">
        <v>36</v>
      </c>
      <c r="D45" s="14">
        <v>0</v>
      </c>
      <c r="E45" s="14">
        <v>0</v>
      </c>
      <c r="F45" s="13">
        <f>D34</f>
        <v>-143</v>
      </c>
      <c r="G45" s="13">
        <f t="shared" ref="G45:AM45" si="15">E34</f>
        <v>-286</v>
      </c>
      <c r="H45" s="13">
        <f t="shared" si="15"/>
        <v>-429</v>
      </c>
      <c r="I45" s="13">
        <f t="shared" si="15"/>
        <v>-572</v>
      </c>
      <c r="J45" s="13">
        <f t="shared" si="15"/>
        <v>-715</v>
      </c>
      <c r="K45" s="13">
        <f t="shared" si="15"/>
        <v>-858</v>
      </c>
      <c r="L45" s="13">
        <f t="shared" si="15"/>
        <v>-1001</v>
      </c>
      <c r="M45" s="13">
        <f t="shared" si="15"/>
        <v>-1144</v>
      </c>
      <c r="N45" s="13">
        <f t="shared" si="15"/>
        <v>-1287</v>
      </c>
      <c r="O45" s="13">
        <f t="shared" si="15"/>
        <v>-1430</v>
      </c>
      <c r="P45" s="13">
        <f t="shared" si="15"/>
        <v>-1573</v>
      </c>
      <c r="Q45" s="13">
        <f t="shared" si="15"/>
        <v>-1716</v>
      </c>
      <c r="R45" s="13">
        <f t="shared" si="15"/>
        <v>-1859</v>
      </c>
      <c r="S45" s="13">
        <f t="shared" si="15"/>
        <v>-2002</v>
      </c>
      <c r="T45" s="13">
        <f t="shared" si="15"/>
        <v>-2145</v>
      </c>
      <c r="U45" s="13">
        <f t="shared" si="15"/>
        <v>-2288</v>
      </c>
      <c r="V45" s="13">
        <f t="shared" si="15"/>
        <v>-2431</v>
      </c>
      <c r="W45" s="13">
        <f t="shared" si="15"/>
        <v>-2574</v>
      </c>
      <c r="X45" s="13">
        <f t="shared" si="15"/>
        <v>-2717</v>
      </c>
      <c r="Y45" s="13">
        <f t="shared" si="15"/>
        <v>-2860</v>
      </c>
      <c r="Z45" s="13">
        <f t="shared" si="15"/>
        <v>-3003</v>
      </c>
      <c r="AA45" s="13">
        <f t="shared" si="15"/>
        <v>-3146</v>
      </c>
      <c r="AB45" s="13">
        <f t="shared" si="15"/>
        <v>-3289</v>
      </c>
      <c r="AC45" s="13">
        <f t="shared" si="15"/>
        <v>-3432</v>
      </c>
      <c r="AD45" s="13">
        <f t="shared" si="15"/>
        <v>-3575</v>
      </c>
      <c r="AE45" s="13">
        <f t="shared" si="15"/>
        <v>-3718</v>
      </c>
      <c r="AF45" s="13">
        <f t="shared" si="15"/>
        <v>-3861</v>
      </c>
      <c r="AG45" s="13">
        <f t="shared" si="15"/>
        <v>-4004</v>
      </c>
      <c r="AH45" s="13">
        <f t="shared" si="15"/>
        <v>-4147</v>
      </c>
      <c r="AI45" s="13">
        <f t="shared" si="15"/>
        <v>-4290</v>
      </c>
      <c r="AJ45" s="13">
        <f t="shared" si="15"/>
        <v>-4433</v>
      </c>
      <c r="AK45" s="13">
        <f t="shared" si="15"/>
        <v>-4576</v>
      </c>
      <c r="AL45" s="13">
        <f t="shared" si="15"/>
        <v>-4719</v>
      </c>
      <c r="AM45" s="13">
        <f t="shared" si="15"/>
        <v>-4862</v>
      </c>
      <c r="AO45" s="13">
        <f t="shared" si="14"/>
        <v>-7865</v>
      </c>
      <c r="AP45" s="13">
        <f t="shared" si="14"/>
        <v>-28314</v>
      </c>
      <c r="AQ45" s="13">
        <f t="shared" si="14"/>
        <v>-48906</v>
      </c>
    </row>
    <row r="46" spans="2:43" ht="15" customHeight="1">
      <c r="B46" s="1" t="s">
        <v>37</v>
      </c>
      <c r="D46" s="13">
        <f>D37</f>
        <v>-700</v>
      </c>
      <c r="E46" s="13">
        <f t="shared" ref="E46:AM46" si="16">E37</f>
        <v>-700</v>
      </c>
      <c r="F46" s="13">
        <f t="shared" si="16"/>
        <v>-700</v>
      </c>
      <c r="G46" s="13">
        <f t="shared" si="16"/>
        <v>-700</v>
      </c>
      <c r="H46" s="13">
        <f t="shared" si="16"/>
        <v>-700</v>
      </c>
      <c r="I46" s="13">
        <f t="shared" si="16"/>
        <v>-700</v>
      </c>
      <c r="J46" s="13">
        <f t="shared" si="16"/>
        <v>-700</v>
      </c>
      <c r="K46" s="13">
        <f t="shared" si="16"/>
        <v>-700</v>
      </c>
      <c r="L46" s="13">
        <f t="shared" si="16"/>
        <v>-700</v>
      </c>
      <c r="M46" s="13">
        <f t="shared" si="16"/>
        <v>-700</v>
      </c>
      <c r="N46" s="13">
        <f t="shared" si="16"/>
        <v>-700</v>
      </c>
      <c r="O46" s="13">
        <f t="shared" si="16"/>
        <v>-700</v>
      </c>
      <c r="P46" s="13">
        <f t="shared" si="16"/>
        <v>-700</v>
      </c>
      <c r="Q46" s="13">
        <f t="shared" si="16"/>
        <v>-700</v>
      </c>
      <c r="R46" s="13">
        <f t="shared" si="16"/>
        <v>-700</v>
      </c>
      <c r="S46" s="13">
        <f t="shared" si="16"/>
        <v>-700</v>
      </c>
      <c r="T46" s="13">
        <f t="shared" si="16"/>
        <v>-700</v>
      </c>
      <c r="U46" s="13">
        <f t="shared" si="16"/>
        <v>-700</v>
      </c>
      <c r="V46" s="13">
        <f t="shared" si="16"/>
        <v>-700</v>
      </c>
      <c r="W46" s="13">
        <f t="shared" si="16"/>
        <v>-700</v>
      </c>
      <c r="X46" s="13">
        <f t="shared" si="16"/>
        <v>-700</v>
      </c>
      <c r="Y46" s="13">
        <f t="shared" si="16"/>
        <v>-700</v>
      </c>
      <c r="Z46" s="13">
        <f t="shared" si="16"/>
        <v>-700</v>
      </c>
      <c r="AA46" s="13">
        <f t="shared" si="16"/>
        <v>-700</v>
      </c>
      <c r="AB46" s="13">
        <f t="shared" si="16"/>
        <v>-700</v>
      </c>
      <c r="AC46" s="13">
        <f t="shared" si="16"/>
        <v>-700</v>
      </c>
      <c r="AD46" s="13">
        <f t="shared" si="16"/>
        <v>-700</v>
      </c>
      <c r="AE46" s="13">
        <f t="shared" si="16"/>
        <v>-700</v>
      </c>
      <c r="AF46" s="13">
        <f t="shared" si="16"/>
        <v>-700</v>
      </c>
      <c r="AG46" s="13">
        <f t="shared" si="16"/>
        <v>-700</v>
      </c>
      <c r="AH46" s="13">
        <f t="shared" si="16"/>
        <v>-700</v>
      </c>
      <c r="AI46" s="13">
        <f t="shared" si="16"/>
        <v>-700</v>
      </c>
      <c r="AJ46" s="13">
        <f t="shared" si="16"/>
        <v>-700</v>
      </c>
      <c r="AK46" s="13">
        <f t="shared" si="16"/>
        <v>-700</v>
      </c>
      <c r="AL46" s="13">
        <f t="shared" si="16"/>
        <v>-700</v>
      </c>
      <c r="AM46" s="13">
        <f t="shared" si="16"/>
        <v>-700</v>
      </c>
      <c r="AO46" s="13">
        <f t="shared" si="14"/>
        <v>-8400</v>
      </c>
      <c r="AP46" s="13">
        <f t="shared" si="14"/>
        <v>-8400</v>
      </c>
      <c r="AQ46" s="13">
        <f t="shared" si="14"/>
        <v>-8400</v>
      </c>
    </row>
    <row r="47" spans="2:43" ht="15" customHeight="1">
      <c r="B47" s="2" t="s">
        <v>34</v>
      </c>
      <c r="D47" s="15">
        <f>SUM(D44:D46)</f>
        <v>-480</v>
      </c>
      <c r="E47" s="15">
        <f t="shared" ref="E47:AM47" si="17">SUM(E44:E46)</f>
        <v>-260</v>
      </c>
      <c r="F47" s="15">
        <f t="shared" si="17"/>
        <v>-183</v>
      </c>
      <c r="G47" s="15">
        <f t="shared" si="17"/>
        <v>-106</v>
      </c>
      <c r="H47" s="15">
        <f t="shared" si="17"/>
        <v>-29</v>
      </c>
      <c r="I47" s="15">
        <f t="shared" si="17"/>
        <v>48</v>
      </c>
      <c r="J47" s="15">
        <f t="shared" si="17"/>
        <v>125</v>
      </c>
      <c r="K47" s="15">
        <f t="shared" si="17"/>
        <v>202</v>
      </c>
      <c r="L47" s="15">
        <f t="shared" si="17"/>
        <v>279</v>
      </c>
      <c r="M47" s="15">
        <f t="shared" si="17"/>
        <v>356</v>
      </c>
      <c r="N47" s="15">
        <f t="shared" si="17"/>
        <v>433</v>
      </c>
      <c r="O47" s="15">
        <f t="shared" si="17"/>
        <v>510</v>
      </c>
      <c r="P47" s="15">
        <f t="shared" si="17"/>
        <v>587</v>
      </c>
      <c r="Q47" s="15">
        <f t="shared" si="17"/>
        <v>664</v>
      </c>
      <c r="R47" s="15">
        <f t="shared" si="17"/>
        <v>741</v>
      </c>
      <c r="S47" s="15">
        <f t="shared" si="17"/>
        <v>818</v>
      </c>
      <c r="T47" s="15">
        <f t="shared" si="17"/>
        <v>895</v>
      </c>
      <c r="U47" s="15">
        <f t="shared" si="17"/>
        <v>972</v>
      </c>
      <c r="V47" s="15">
        <f t="shared" si="17"/>
        <v>1049</v>
      </c>
      <c r="W47" s="15">
        <f t="shared" si="17"/>
        <v>1126</v>
      </c>
      <c r="X47" s="15">
        <f t="shared" si="17"/>
        <v>1203</v>
      </c>
      <c r="Y47" s="15">
        <f t="shared" si="17"/>
        <v>1280</v>
      </c>
      <c r="Z47" s="15">
        <f t="shared" si="17"/>
        <v>1357</v>
      </c>
      <c r="AA47" s="15">
        <f t="shared" si="17"/>
        <v>1434</v>
      </c>
      <c r="AB47" s="15">
        <f t="shared" si="17"/>
        <v>1511</v>
      </c>
      <c r="AC47" s="15">
        <f t="shared" si="17"/>
        <v>1588</v>
      </c>
      <c r="AD47" s="15">
        <f t="shared" si="17"/>
        <v>1665</v>
      </c>
      <c r="AE47" s="15">
        <f t="shared" si="17"/>
        <v>1742</v>
      </c>
      <c r="AF47" s="15">
        <f t="shared" si="17"/>
        <v>1819</v>
      </c>
      <c r="AG47" s="15">
        <f t="shared" si="17"/>
        <v>1896</v>
      </c>
      <c r="AH47" s="15">
        <f t="shared" si="17"/>
        <v>1973</v>
      </c>
      <c r="AI47" s="15">
        <f t="shared" si="17"/>
        <v>2050</v>
      </c>
      <c r="AJ47" s="15">
        <f t="shared" si="17"/>
        <v>2127</v>
      </c>
      <c r="AK47" s="15">
        <f t="shared" si="17"/>
        <v>2204</v>
      </c>
      <c r="AL47" s="15">
        <f t="shared" si="17"/>
        <v>2281</v>
      </c>
      <c r="AM47" s="15">
        <f t="shared" si="17"/>
        <v>2358</v>
      </c>
      <c r="AO47" s="15">
        <f>SUMIFS($D47:$AM47,$D$28:$AM$28,AO$24)</f>
        <v>895</v>
      </c>
      <c r="AP47" s="15">
        <f t="shared" si="14"/>
        <v>12126</v>
      </c>
      <c r="AQ47" s="15">
        <f t="shared" si="14"/>
        <v>23214</v>
      </c>
    </row>
    <row r="49" spans="2:43" ht="15" customHeight="1">
      <c r="B49" s="2" t="s">
        <v>38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O49" s="15">
        <f>SUMIFS($D49:$AM49,$D$28:$AM$28,AO$24)</f>
        <v>0</v>
      </c>
      <c r="AP49" s="15">
        <f t="shared" si="14"/>
        <v>0</v>
      </c>
      <c r="AQ49" s="15">
        <f t="shared" si="14"/>
        <v>0</v>
      </c>
    </row>
    <row r="51" spans="2:43" ht="15" customHeight="1">
      <c r="B51" s="16" t="s">
        <v>39</v>
      </c>
      <c r="C51" s="17"/>
      <c r="D51" s="18">
        <f>SUM(D47,D49)</f>
        <v>-480</v>
      </c>
      <c r="E51" s="18">
        <f t="shared" ref="E51:AM51" si="18">SUM(E47,E49)</f>
        <v>-260</v>
      </c>
      <c r="F51" s="18">
        <f t="shared" si="18"/>
        <v>-183</v>
      </c>
      <c r="G51" s="18">
        <f t="shared" si="18"/>
        <v>-106</v>
      </c>
      <c r="H51" s="18">
        <f t="shared" si="18"/>
        <v>-29</v>
      </c>
      <c r="I51" s="18">
        <f t="shared" si="18"/>
        <v>48</v>
      </c>
      <c r="J51" s="18">
        <f t="shared" si="18"/>
        <v>125</v>
      </c>
      <c r="K51" s="18">
        <f t="shared" si="18"/>
        <v>202</v>
      </c>
      <c r="L51" s="18">
        <f t="shared" si="18"/>
        <v>279</v>
      </c>
      <c r="M51" s="18">
        <f t="shared" si="18"/>
        <v>356</v>
      </c>
      <c r="N51" s="18">
        <f t="shared" si="18"/>
        <v>433</v>
      </c>
      <c r="O51" s="18">
        <f t="shared" si="18"/>
        <v>510</v>
      </c>
      <c r="P51" s="18">
        <f t="shared" si="18"/>
        <v>587</v>
      </c>
      <c r="Q51" s="18">
        <f t="shared" si="18"/>
        <v>664</v>
      </c>
      <c r="R51" s="18">
        <f t="shared" si="18"/>
        <v>741</v>
      </c>
      <c r="S51" s="18">
        <f t="shared" si="18"/>
        <v>818</v>
      </c>
      <c r="T51" s="18">
        <f t="shared" si="18"/>
        <v>895</v>
      </c>
      <c r="U51" s="18">
        <f t="shared" si="18"/>
        <v>972</v>
      </c>
      <c r="V51" s="18">
        <f t="shared" si="18"/>
        <v>1049</v>
      </c>
      <c r="W51" s="18">
        <f t="shared" si="18"/>
        <v>1126</v>
      </c>
      <c r="X51" s="18">
        <f t="shared" si="18"/>
        <v>1203</v>
      </c>
      <c r="Y51" s="18">
        <f t="shared" si="18"/>
        <v>1280</v>
      </c>
      <c r="Z51" s="18">
        <f t="shared" si="18"/>
        <v>1357</v>
      </c>
      <c r="AA51" s="18">
        <f t="shared" si="18"/>
        <v>1434</v>
      </c>
      <c r="AB51" s="18">
        <f t="shared" si="18"/>
        <v>1511</v>
      </c>
      <c r="AC51" s="18">
        <f t="shared" si="18"/>
        <v>1588</v>
      </c>
      <c r="AD51" s="18">
        <f t="shared" si="18"/>
        <v>1665</v>
      </c>
      <c r="AE51" s="18">
        <f t="shared" si="18"/>
        <v>1742</v>
      </c>
      <c r="AF51" s="18">
        <f t="shared" si="18"/>
        <v>1819</v>
      </c>
      <c r="AG51" s="18">
        <f t="shared" si="18"/>
        <v>1896</v>
      </c>
      <c r="AH51" s="18">
        <f t="shared" si="18"/>
        <v>1973</v>
      </c>
      <c r="AI51" s="18">
        <f t="shared" si="18"/>
        <v>2050</v>
      </c>
      <c r="AJ51" s="18">
        <f t="shared" si="18"/>
        <v>2127</v>
      </c>
      <c r="AK51" s="18">
        <f t="shared" si="18"/>
        <v>2204</v>
      </c>
      <c r="AL51" s="18">
        <f t="shared" si="18"/>
        <v>2281</v>
      </c>
      <c r="AM51" s="18">
        <f t="shared" si="18"/>
        <v>2358</v>
      </c>
      <c r="AO51" s="18">
        <f t="shared" ref="AO51:AQ51" si="19">SUM(AO47,AO49)</f>
        <v>895</v>
      </c>
      <c r="AP51" s="18">
        <f t="shared" si="19"/>
        <v>12126</v>
      </c>
      <c r="AQ51" s="18">
        <f t="shared" si="19"/>
        <v>23214</v>
      </c>
    </row>
    <row r="52" spans="2:43" ht="15" customHeight="1">
      <c r="B52" s="16" t="s">
        <v>40</v>
      </c>
      <c r="C52" s="17"/>
      <c r="D52" s="19">
        <f>D51</f>
        <v>-480</v>
      </c>
      <c r="E52" s="18">
        <f>D52+E51</f>
        <v>-740</v>
      </c>
      <c r="F52" s="18">
        <f t="shared" ref="F52:AM52" si="20">E52+F51</f>
        <v>-923</v>
      </c>
      <c r="G52" s="18">
        <f t="shared" si="20"/>
        <v>-1029</v>
      </c>
      <c r="H52" s="18">
        <f t="shared" si="20"/>
        <v>-1058</v>
      </c>
      <c r="I52" s="18">
        <f t="shared" si="20"/>
        <v>-1010</v>
      </c>
      <c r="J52" s="18">
        <f t="shared" si="20"/>
        <v>-885</v>
      </c>
      <c r="K52" s="18">
        <f t="shared" si="20"/>
        <v>-683</v>
      </c>
      <c r="L52" s="18">
        <f t="shared" si="20"/>
        <v>-404</v>
      </c>
      <c r="M52" s="18">
        <f t="shared" si="20"/>
        <v>-48</v>
      </c>
      <c r="N52" s="18">
        <f t="shared" si="20"/>
        <v>385</v>
      </c>
      <c r="O52" s="18">
        <f t="shared" si="20"/>
        <v>895</v>
      </c>
      <c r="P52" s="18">
        <f t="shared" si="20"/>
        <v>1482</v>
      </c>
      <c r="Q52" s="18">
        <f t="shared" si="20"/>
        <v>2146</v>
      </c>
      <c r="R52" s="18">
        <f t="shared" si="20"/>
        <v>2887</v>
      </c>
      <c r="S52" s="18">
        <f t="shared" si="20"/>
        <v>3705</v>
      </c>
      <c r="T52" s="18">
        <f t="shared" si="20"/>
        <v>4600</v>
      </c>
      <c r="U52" s="18">
        <f t="shared" si="20"/>
        <v>5572</v>
      </c>
      <c r="V52" s="18">
        <f t="shared" si="20"/>
        <v>6621</v>
      </c>
      <c r="W52" s="18">
        <f t="shared" si="20"/>
        <v>7747</v>
      </c>
      <c r="X52" s="18">
        <f t="shared" si="20"/>
        <v>8950</v>
      </c>
      <c r="Y52" s="18">
        <f t="shared" si="20"/>
        <v>10230</v>
      </c>
      <c r="Z52" s="18">
        <f t="shared" si="20"/>
        <v>11587</v>
      </c>
      <c r="AA52" s="18">
        <f t="shared" si="20"/>
        <v>13021</v>
      </c>
      <c r="AB52" s="18">
        <f t="shared" si="20"/>
        <v>14532</v>
      </c>
      <c r="AC52" s="18">
        <f t="shared" si="20"/>
        <v>16120</v>
      </c>
      <c r="AD52" s="18">
        <f t="shared" si="20"/>
        <v>17785</v>
      </c>
      <c r="AE52" s="18">
        <f t="shared" si="20"/>
        <v>19527</v>
      </c>
      <c r="AF52" s="18">
        <f t="shared" si="20"/>
        <v>21346</v>
      </c>
      <c r="AG52" s="18">
        <f t="shared" si="20"/>
        <v>23242</v>
      </c>
      <c r="AH52" s="18">
        <f t="shared" si="20"/>
        <v>25215</v>
      </c>
      <c r="AI52" s="18">
        <f t="shared" si="20"/>
        <v>27265</v>
      </c>
      <c r="AJ52" s="18">
        <f t="shared" si="20"/>
        <v>29392</v>
      </c>
      <c r="AK52" s="18">
        <f t="shared" si="20"/>
        <v>31596</v>
      </c>
      <c r="AL52" s="18">
        <f t="shared" si="20"/>
        <v>33877</v>
      </c>
      <c r="AM52" s="18">
        <f t="shared" si="20"/>
        <v>36235</v>
      </c>
      <c r="AO52" s="18">
        <f t="shared" ref="AO52" si="21">AN52+AO51</f>
        <v>895</v>
      </c>
      <c r="AP52" s="18">
        <f t="shared" ref="AP52" si="22">AO52+AP51</f>
        <v>13021</v>
      </c>
      <c r="AQ52" s="18">
        <f t="shared" ref="AQ52" si="23">AP52+AQ51</f>
        <v>36235</v>
      </c>
    </row>
    <row r="54" spans="2:43" ht="15" customHeight="1">
      <c r="B54" s="20" t="s">
        <v>41</v>
      </c>
      <c r="C54" s="21">
        <f>MIN(D52:AM52)</f>
        <v>-1058</v>
      </c>
    </row>
    <row r="56" spans="2:43" ht="15" customHeight="1">
      <c r="B56" s="1" t="s">
        <v>44</v>
      </c>
      <c r="D56" s="14">
        <f>C22</f>
        <v>3200</v>
      </c>
      <c r="AO56" s="13">
        <f t="shared" ref="AO56:AQ60" si="24">SUMIFS($D56:$AM56,$D$28:$AM$28,AO$24)</f>
        <v>3200</v>
      </c>
      <c r="AP56" s="13">
        <f t="shared" si="24"/>
        <v>0</v>
      </c>
      <c r="AQ56" s="13">
        <f t="shared" si="24"/>
        <v>0</v>
      </c>
    </row>
    <row r="57" spans="2:43" ht="15" customHeight="1">
      <c r="B57" s="1" t="s">
        <v>43</v>
      </c>
      <c r="D57" s="24">
        <f>IF(D29=1,IF(C77&gt;0,-C77,0),0)</f>
        <v>0</v>
      </c>
      <c r="E57" s="24">
        <f t="shared" ref="E57:AM57" si="25">IF(E29=1,IF(D77&gt;0,-D77,0),0)</f>
        <v>0</v>
      </c>
      <c r="F57" s="24">
        <f t="shared" si="25"/>
        <v>0</v>
      </c>
      <c r="G57" s="24">
        <f t="shared" si="25"/>
        <v>0</v>
      </c>
      <c r="H57" s="24">
        <f t="shared" si="25"/>
        <v>0</v>
      </c>
      <c r="I57" s="24">
        <f t="shared" si="25"/>
        <v>0</v>
      </c>
      <c r="J57" s="24">
        <f t="shared" si="25"/>
        <v>0</v>
      </c>
      <c r="K57" s="24">
        <f t="shared" si="25"/>
        <v>0</v>
      </c>
      <c r="L57" s="24">
        <f t="shared" si="25"/>
        <v>0</v>
      </c>
      <c r="M57" s="24">
        <f t="shared" si="25"/>
        <v>0</v>
      </c>
      <c r="N57" s="24">
        <f t="shared" si="25"/>
        <v>0</v>
      </c>
      <c r="O57" s="24">
        <f t="shared" si="25"/>
        <v>0</v>
      </c>
      <c r="P57" s="24">
        <f t="shared" si="25"/>
        <v>0</v>
      </c>
      <c r="Q57" s="24">
        <f t="shared" si="25"/>
        <v>0</v>
      </c>
      <c r="R57" s="24">
        <f t="shared" si="25"/>
        <v>0</v>
      </c>
      <c r="S57" s="24">
        <f t="shared" si="25"/>
        <v>0</v>
      </c>
      <c r="T57" s="24">
        <f t="shared" si="25"/>
        <v>0</v>
      </c>
      <c r="U57" s="24">
        <f t="shared" si="25"/>
        <v>0</v>
      </c>
      <c r="V57" s="24">
        <f t="shared" si="25"/>
        <v>0</v>
      </c>
      <c r="W57" s="24">
        <f t="shared" si="25"/>
        <v>0</v>
      </c>
      <c r="X57" s="24">
        <f t="shared" si="25"/>
        <v>0</v>
      </c>
      <c r="Y57" s="24">
        <f t="shared" si="25"/>
        <v>0</v>
      </c>
      <c r="Z57" s="24">
        <f t="shared" si="25"/>
        <v>0</v>
      </c>
      <c r="AA57" s="24">
        <f t="shared" si="25"/>
        <v>0</v>
      </c>
      <c r="AB57" s="24">
        <f t="shared" si="25"/>
        <v>-6300</v>
      </c>
      <c r="AC57" s="24">
        <f t="shared" si="25"/>
        <v>0</v>
      </c>
      <c r="AD57" s="24">
        <f t="shared" si="25"/>
        <v>0</v>
      </c>
      <c r="AE57" s="24">
        <f t="shared" si="25"/>
        <v>0</v>
      </c>
      <c r="AF57" s="24">
        <f t="shared" si="25"/>
        <v>0</v>
      </c>
      <c r="AG57" s="24">
        <f t="shared" si="25"/>
        <v>0</v>
      </c>
      <c r="AH57" s="24">
        <f t="shared" si="25"/>
        <v>0</v>
      </c>
      <c r="AI57" s="24">
        <f t="shared" si="25"/>
        <v>0</v>
      </c>
      <c r="AJ57" s="24">
        <f t="shared" si="25"/>
        <v>0</v>
      </c>
      <c r="AK57" s="24">
        <f t="shared" si="25"/>
        <v>0</v>
      </c>
      <c r="AL57" s="24">
        <f t="shared" si="25"/>
        <v>0</v>
      </c>
      <c r="AM57" s="24">
        <f t="shared" si="25"/>
        <v>0</v>
      </c>
      <c r="AO57" s="13">
        <f t="shared" si="24"/>
        <v>0</v>
      </c>
      <c r="AP57" s="13">
        <f t="shared" si="24"/>
        <v>0</v>
      </c>
      <c r="AQ57" s="13">
        <f t="shared" si="24"/>
        <v>-6300</v>
      </c>
    </row>
    <row r="58" spans="2:43" ht="15" customHeight="1">
      <c r="B58" s="2" t="s">
        <v>42</v>
      </c>
      <c r="D58" s="15">
        <f>SUM(D56:D57)</f>
        <v>3200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O58" s="13">
        <f t="shared" si="24"/>
        <v>3200</v>
      </c>
      <c r="AP58" s="13">
        <f t="shared" si="24"/>
        <v>0</v>
      </c>
      <c r="AQ58" s="13">
        <f t="shared" si="24"/>
        <v>0</v>
      </c>
    </row>
    <row r="60" spans="2:43" ht="15" customHeight="1">
      <c r="B60" s="16" t="s">
        <v>46</v>
      </c>
      <c r="C60" s="17"/>
      <c r="D60" s="18">
        <f>SUM(D51,D58)</f>
        <v>2720</v>
      </c>
      <c r="E60" s="18">
        <f t="shared" ref="E60:AM60" si="26">SUM(E51,E58)</f>
        <v>-260</v>
      </c>
      <c r="F60" s="18">
        <f t="shared" si="26"/>
        <v>-183</v>
      </c>
      <c r="G60" s="18">
        <f t="shared" si="26"/>
        <v>-106</v>
      </c>
      <c r="H60" s="18">
        <f t="shared" si="26"/>
        <v>-29</v>
      </c>
      <c r="I60" s="18">
        <f t="shared" si="26"/>
        <v>48</v>
      </c>
      <c r="J60" s="18">
        <f t="shared" si="26"/>
        <v>125</v>
      </c>
      <c r="K60" s="18">
        <f t="shared" si="26"/>
        <v>202</v>
      </c>
      <c r="L60" s="18">
        <f t="shared" si="26"/>
        <v>279</v>
      </c>
      <c r="M60" s="18">
        <f t="shared" si="26"/>
        <v>356</v>
      </c>
      <c r="N60" s="18">
        <f t="shared" si="26"/>
        <v>433</v>
      </c>
      <c r="O60" s="18">
        <f t="shared" si="26"/>
        <v>510</v>
      </c>
      <c r="P60" s="18">
        <f t="shared" si="26"/>
        <v>587</v>
      </c>
      <c r="Q60" s="18">
        <f t="shared" si="26"/>
        <v>664</v>
      </c>
      <c r="R60" s="18">
        <f t="shared" si="26"/>
        <v>741</v>
      </c>
      <c r="S60" s="18">
        <f t="shared" si="26"/>
        <v>818</v>
      </c>
      <c r="T60" s="18">
        <f t="shared" si="26"/>
        <v>895</v>
      </c>
      <c r="U60" s="18">
        <f t="shared" si="26"/>
        <v>972</v>
      </c>
      <c r="V60" s="18">
        <f t="shared" si="26"/>
        <v>1049</v>
      </c>
      <c r="W60" s="18">
        <f t="shared" si="26"/>
        <v>1126</v>
      </c>
      <c r="X60" s="18">
        <f t="shared" si="26"/>
        <v>1203</v>
      </c>
      <c r="Y60" s="18">
        <f t="shared" si="26"/>
        <v>1280</v>
      </c>
      <c r="Z60" s="18">
        <f t="shared" si="26"/>
        <v>1357</v>
      </c>
      <c r="AA60" s="18">
        <f t="shared" si="26"/>
        <v>1434</v>
      </c>
      <c r="AB60" s="18">
        <f t="shared" si="26"/>
        <v>1511</v>
      </c>
      <c r="AC60" s="18">
        <f t="shared" si="26"/>
        <v>1588</v>
      </c>
      <c r="AD60" s="18">
        <f t="shared" si="26"/>
        <v>1665</v>
      </c>
      <c r="AE60" s="18">
        <f t="shared" si="26"/>
        <v>1742</v>
      </c>
      <c r="AF60" s="18">
        <f t="shared" si="26"/>
        <v>1819</v>
      </c>
      <c r="AG60" s="18">
        <f t="shared" si="26"/>
        <v>1896</v>
      </c>
      <c r="AH60" s="18">
        <f t="shared" si="26"/>
        <v>1973</v>
      </c>
      <c r="AI60" s="18">
        <f t="shared" si="26"/>
        <v>2050</v>
      </c>
      <c r="AJ60" s="18">
        <f t="shared" si="26"/>
        <v>2127</v>
      </c>
      <c r="AK60" s="18">
        <f t="shared" si="26"/>
        <v>2204</v>
      </c>
      <c r="AL60" s="18">
        <f t="shared" si="26"/>
        <v>2281</v>
      </c>
      <c r="AM60" s="18">
        <f t="shared" si="26"/>
        <v>2358</v>
      </c>
      <c r="AO60" s="13">
        <f t="shared" si="24"/>
        <v>4095</v>
      </c>
      <c r="AP60" s="13">
        <f t="shared" si="24"/>
        <v>12126</v>
      </c>
      <c r="AQ60" s="13">
        <f t="shared" si="24"/>
        <v>23214</v>
      </c>
    </row>
    <row r="62" spans="2:43" s="2" customFormat="1" ht="15" customHeight="1">
      <c r="B62" s="7" t="s">
        <v>47</v>
      </c>
      <c r="C62" s="7"/>
      <c r="D62" s="11">
        <f>D$24</f>
        <v>43831</v>
      </c>
      <c r="E62" s="11">
        <f t="shared" ref="E62:AM62" si="27">E$24</f>
        <v>43862</v>
      </c>
      <c r="F62" s="11">
        <f t="shared" si="27"/>
        <v>43891</v>
      </c>
      <c r="G62" s="11">
        <f t="shared" si="27"/>
        <v>43922</v>
      </c>
      <c r="H62" s="11">
        <f t="shared" si="27"/>
        <v>43952</v>
      </c>
      <c r="I62" s="11">
        <f t="shared" si="27"/>
        <v>43983</v>
      </c>
      <c r="J62" s="11">
        <f t="shared" si="27"/>
        <v>44013</v>
      </c>
      <c r="K62" s="11">
        <f t="shared" si="27"/>
        <v>44044</v>
      </c>
      <c r="L62" s="11">
        <f t="shared" si="27"/>
        <v>44075</v>
      </c>
      <c r="M62" s="11">
        <f t="shared" si="27"/>
        <v>44105</v>
      </c>
      <c r="N62" s="11">
        <f t="shared" si="27"/>
        <v>44136</v>
      </c>
      <c r="O62" s="11">
        <f t="shared" si="27"/>
        <v>44166</v>
      </c>
      <c r="P62" s="11">
        <f t="shared" si="27"/>
        <v>44197</v>
      </c>
      <c r="Q62" s="11">
        <f t="shared" si="27"/>
        <v>44228</v>
      </c>
      <c r="R62" s="11">
        <f t="shared" si="27"/>
        <v>44256</v>
      </c>
      <c r="S62" s="11">
        <f t="shared" si="27"/>
        <v>44287</v>
      </c>
      <c r="T62" s="11">
        <f t="shared" si="27"/>
        <v>44317</v>
      </c>
      <c r="U62" s="11">
        <f t="shared" si="27"/>
        <v>44348</v>
      </c>
      <c r="V62" s="11">
        <f t="shared" si="27"/>
        <v>44378</v>
      </c>
      <c r="W62" s="11">
        <f t="shared" si="27"/>
        <v>44409</v>
      </c>
      <c r="X62" s="11">
        <f t="shared" si="27"/>
        <v>44440</v>
      </c>
      <c r="Y62" s="11">
        <f t="shared" si="27"/>
        <v>44470</v>
      </c>
      <c r="Z62" s="11">
        <f t="shared" si="27"/>
        <v>44501</v>
      </c>
      <c r="AA62" s="11">
        <f t="shared" si="27"/>
        <v>44531</v>
      </c>
      <c r="AB62" s="11">
        <f t="shared" si="27"/>
        <v>44562</v>
      </c>
      <c r="AC62" s="11">
        <f t="shared" si="27"/>
        <v>44593</v>
      </c>
      <c r="AD62" s="11">
        <f t="shared" si="27"/>
        <v>44621</v>
      </c>
      <c r="AE62" s="11">
        <f t="shared" si="27"/>
        <v>44652</v>
      </c>
      <c r="AF62" s="11">
        <f t="shared" si="27"/>
        <v>44682</v>
      </c>
      <c r="AG62" s="11">
        <f t="shared" si="27"/>
        <v>44713</v>
      </c>
      <c r="AH62" s="11">
        <f t="shared" si="27"/>
        <v>44743</v>
      </c>
      <c r="AI62" s="11">
        <f t="shared" si="27"/>
        <v>44774</v>
      </c>
      <c r="AJ62" s="11">
        <f t="shared" si="27"/>
        <v>44805</v>
      </c>
      <c r="AK62" s="11">
        <f t="shared" si="27"/>
        <v>44835</v>
      </c>
      <c r="AL62" s="11">
        <f t="shared" si="27"/>
        <v>44866</v>
      </c>
      <c r="AM62" s="11">
        <f t="shared" si="27"/>
        <v>44896</v>
      </c>
      <c r="AO62" s="26">
        <f>AO$24</f>
        <v>2020</v>
      </c>
      <c r="AP62" s="26">
        <f>AO62+1</f>
        <v>2021</v>
      </c>
      <c r="AQ62" s="26">
        <f>AP62+1</f>
        <v>2022</v>
      </c>
    </row>
    <row r="64" spans="2:43" ht="15" customHeight="1">
      <c r="B64" s="2" t="s">
        <v>48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O64" s="13">
        <f>SUMIFS($D64:$AM64,$D$28:$AM$28,AO$24,$D$29:$AM$29,12)</f>
        <v>0</v>
      </c>
      <c r="AP64" s="13">
        <f>SUMIFS($D64:$AM64,$D$28:$AM$28,AP$24,$D$29:$AM$29,12)</f>
        <v>0</v>
      </c>
      <c r="AQ64" s="13">
        <f>SUMIFS($D64:$AM64,$D$28:$AM$28,AQ$24,$D$29:$AM$29,12)</f>
        <v>0</v>
      </c>
    </row>
    <row r="65" spans="2:43" ht="15" customHeight="1">
      <c r="B65" s="2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2:43" ht="15" customHeight="1">
      <c r="B66" s="1" t="s">
        <v>52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O66" s="13">
        <f>SUMIFS($D66:$AM66,$D$28:$AM$28,AO$24)</f>
        <v>0</v>
      </c>
      <c r="AP66" s="13">
        <f t="shared" ref="AP66:AQ69" si="28">SUMIFS($D66:$AM66,$D$28:$AM$28,AP$24)</f>
        <v>0</v>
      </c>
      <c r="AQ66" s="13">
        <f t="shared" si="28"/>
        <v>0</v>
      </c>
    </row>
    <row r="67" spans="2:43" ht="15" customHeight="1">
      <c r="B67" s="1" t="s">
        <v>51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O67" s="13">
        <f>SUMIFS($D67:$AM67,$D$28:$AM$28,AO$24)</f>
        <v>0</v>
      </c>
      <c r="AP67" s="13">
        <f t="shared" si="28"/>
        <v>0</v>
      </c>
      <c r="AQ67" s="13">
        <f t="shared" si="28"/>
        <v>0</v>
      </c>
    </row>
    <row r="68" spans="2:43" ht="15" customHeight="1">
      <c r="B68" s="1" t="s">
        <v>50</v>
      </c>
      <c r="D68" s="13">
        <f>C68+D34-D45</f>
        <v>-143</v>
      </c>
      <c r="E68" s="13">
        <f t="shared" ref="E68:AM68" si="29">D68+E34-E45</f>
        <v>-429</v>
      </c>
      <c r="F68" s="13">
        <f t="shared" si="29"/>
        <v>-715</v>
      </c>
      <c r="G68" s="13">
        <f t="shared" si="29"/>
        <v>-1001</v>
      </c>
      <c r="H68" s="13">
        <f t="shared" si="29"/>
        <v>-1287</v>
      </c>
      <c r="I68" s="13">
        <f t="shared" si="29"/>
        <v>-1573</v>
      </c>
      <c r="J68" s="13">
        <f t="shared" si="29"/>
        <v>-1859</v>
      </c>
      <c r="K68" s="13">
        <f t="shared" si="29"/>
        <v>-2145</v>
      </c>
      <c r="L68" s="13">
        <f t="shared" si="29"/>
        <v>-2431</v>
      </c>
      <c r="M68" s="13">
        <f t="shared" si="29"/>
        <v>-2717</v>
      </c>
      <c r="N68" s="13">
        <f t="shared" si="29"/>
        <v>-3003</v>
      </c>
      <c r="O68" s="13">
        <f t="shared" si="29"/>
        <v>-3289</v>
      </c>
      <c r="P68" s="13">
        <f t="shared" si="29"/>
        <v>-3575</v>
      </c>
      <c r="Q68" s="13">
        <f t="shared" si="29"/>
        <v>-3861</v>
      </c>
      <c r="R68" s="13">
        <f t="shared" si="29"/>
        <v>-4147</v>
      </c>
      <c r="S68" s="13">
        <f t="shared" si="29"/>
        <v>-4433</v>
      </c>
      <c r="T68" s="13">
        <f t="shared" si="29"/>
        <v>-4719</v>
      </c>
      <c r="U68" s="13">
        <f t="shared" si="29"/>
        <v>-5005</v>
      </c>
      <c r="V68" s="13">
        <f t="shared" si="29"/>
        <v>-5291</v>
      </c>
      <c r="W68" s="13">
        <f t="shared" si="29"/>
        <v>-5577</v>
      </c>
      <c r="X68" s="13">
        <f t="shared" si="29"/>
        <v>-5863</v>
      </c>
      <c r="Y68" s="13">
        <f t="shared" si="29"/>
        <v>-6149</v>
      </c>
      <c r="Z68" s="13">
        <f t="shared" si="29"/>
        <v>-6435</v>
      </c>
      <c r="AA68" s="13">
        <f t="shared" si="29"/>
        <v>-6721</v>
      </c>
      <c r="AB68" s="13">
        <f t="shared" si="29"/>
        <v>-7007</v>
      </c>
      <c r="AC68" s="13">
        <f t="shared" si="29"/>
        <v>-7293</v>
      </c>
      <c r="AD68" s="13">
        <f t="shared" si="29"/>
        <v>-7579</v>
      </c>
      <c r="AE68" s="13">
        <f t="shared" si="29"/>
        <v>-7865</v>
      </c>
      <c r="AF68" s="13">
        <f t="shared" si="29"/>
        <v>-8151</v>
      </c>
      <c r="AG68" s="13">
        <f t="shared" si="29"/>
        <v>-8437</v>
      </c>
      <c r="AH68" s="13">
        <f t="shared" si="29"/>
        <v>-8723</v>
      </c>
      <c r="AI68" s="13">
        <f t="shared" si="29"/>
        <v>-9009</v>
      </c>
      <c r="AJ68" s="13">
        <f t="shared" si="29"/>
        <v>-9295</v>
      </c>
      <c r="AK68" s="13">
        <f t="shared" si="29"/>
        <v>-9581</v>
      </c>
      <c r="AL68" s="13">
        <f t="shared" si="29"/>
        <v>-9867</v>
      </c>
      <c r="AM68" s="13">
        <f t="shared" si="29"/>
        <v>-10153</v>
      </c>
      <c r="AO68" s="13">
        <f>SUMIFS($D68:$AM68,$D$28:$AM$28,AO$24,$D$29:$AM$29,12)</f>
        <v>-3289</v>
      </c>
      <c r="AP68" s="13">
        <f>SUMIFS($D68:$AM68,$D$28:$AM$28,AP$24,$D$29:$AM$29,12)</f>
        <v>-6721</v>
      </c>
      <c r="AQ68" s="13">
        <f>SUMIFS($D68:$AM68,$D$28:$AM$28,AQ$24,$D$29:$AM$29,12)</f>
        <v>-10153</v>
      </c>
    </row>
    <row r="69" spans="2:43" s="2" customFormat="1" ht="15" customHeight="1">
      <c r="B69" s="2" t="s">
        <v>49</v>
      </c>
      <c r="D69" s="15">
        <f>SUM(D66:D68)</f>
        <v>-143</v>
      </c>
      <c r="E69" s="15">
        <f t="shared" ref="E69:AM69" si="30">SUM(E66:E68)</f>
        <v>-429</v>
      </c>
      <c r="F69" s="15">
        <f t="shared" si="30"/>
        <v>-715</v>
      </c>
      <c r="G69" s="15">
        <f t="shared" si="30"/>
        <v>-1001</v>
      </c>
      <c r="H69" s="15">
        <f t="shared" si="30"/>
        <v>-1287</v>
      </c>
      <c r="I69" s="15">
        <f t="shared" si="30"/>
        <v>-1573</v>
      </c>
      <c r="J69" s="15">
        <f t="shared" si="30"/>
        <v>-1859</v>
      </c>
      <c r="K69" s="15">
        <f t="shared" si="30"/>
        <v>-2145</v>
      </c>
      <c r="L69" s="15">
        <f t="shared" si="30"/>
        <v>-2431</v>
      </c>
      <c r="M69" s="15">
        <f t="shared" si="30"/>
        <v>-2717</v>
      </c>
      <c r="N69" s="15">
        <f t="shared" si="30"/>
        <v>-3003</v>
      </c>
      <c r="O69" s="15">
        <f t="shared" si="30"/>
        <v>-3289</v>
      </c>
      <c r="P69" s="15">
        <f t="shared" si="30"/>
        <v>-3575</v>
      </c>
      <c r="Q69" s="15">
        <f t="shared" si="30"/>
        <v>-3861</v>
      </c>
      <c r="R69" s="15">
        <f t="shared" si="30"/>
        <v>-4147</v>
      </c>
      <c r="S69" s="15">
        <f t="shared" si="30"/>
        <v>-4433</v>
      </c>
      <c r="T69" s="15">
        <f t="shared" si="30"/>
        <v>-4719</v>
      </c>
      <c r="U69" s="15">
        <f t="shared" si="30"/>
        <v>-5005</v>
      </c>
      <c r="V69" s="15">
        <f t="shared" si="30"/>
        <v>-5291</v>
      </c>
      <c r="W69" s="15">
        <f t="shared" si="30"/>
        <v>-5577</v>
      </c>
      <c r="X69" s="15">
        <f t="shared" si="30"/>
        <v>-5863</v>
      </c>
      <c r="Y69" s="15">
        <f t="shared" si="30"/>
        <v>-6149</v>
      </c>
      <c r="Z69" s="15">
        <f t="shared" si="30"/>
        <v>-6435</v>
      </c>
      <c r="AA69" s="15">
        <f t="shared" si="30"/>
        <v>-6721</v>
      </c>
      <c r="AB69" s="15">
        <f t="shared" si="30"/>
        <v>-7007</v>
      </c>
      <c r="AC69" s="15">
        <f t="shared" si="30"/>
        <v>-7293</v>
      </c>
      <c r="AD69" s="15">
        <f t="shared" si="30"/>
        <v>-7579</v>
      </c>
      <c r="AE69" s="15">
        <f t="shared" si="30"/>
        <v>-7865</v>
      </c>
      <c r="AF69" s="15">
        <f t="shared" si="30"/>
        <v>-8151</v>
      </c>
      <c r="AG69" s="15">
        <f t="shared" si="30"/>
        <v>-8437</v>
      </c>
      <c r="AH69" s="15">
        <f t="shared" si="30"/>
        <v>-8723</v>
      </c>
      <c r="AI69" s="15">
        <f t="shared" si="30"/>
        <v>-9009</v>
      </c>
      <c r="AJ69" s="15">
        <f t="shared" si="30"/>
        <v>-9295</v>
      </c>
      <c r="AK69" s="15">
        <f t="shared" si="30"/>
        <v>-9581</v>
      </c>
      <c r="AL69" s="15">
        <f t="shared" si="30"/>
        <v>-9867</v>
      </c>
      <c r="AM69" s="15">
        <f t="shared" si="30"/>
        <v>-10153</v>
      </c>
      <c r="AO69" s="13">
        <f t="shared" ref="AO69:AQ69" si="31">SUMIFS($D69:$AM69,$D$28:$AM$28,AO$24,$D$29:$AM$29,12)</f>
        <v>-3289</v>
      </c>
      <c r="AP69" s="13">
        <f t="shared" si="31"/>
        <v>-6721</v>
      </c>
      <c r="AQ69" s="13">
        <f t="shared" si="31"/>
        <v>-10153</v>
      </c>
    </row>
    <row r="70" spans="2:43" ht="15" customHeight="1">
      <c r="D70" s="23" t="s">
        <v>59</v>
      </c>
    </row>
    <row r="72" spans="2:43" ht="15" customHeight="1">
      <c r="B72" s="1" t="s">
        <v>53</v>
      </c>
      <c r="D72" s="13">
        <f>C72+D60</f>
        <v>2720</v>
      </c>
      <c r="E72" s="13">
        <f>D72+E60</f>
        <v>2460</v>
      </c>
      <c r="F72" s="13">
        <f t="shared" ref="F72:AM72" si="32">E72+F60</f>
        <v>2277</v>
      </c>
      <c r="G72" s="13">
        <f t="shared" si="32"/>
        <v>2171</v>
      </c>
      <c r="H72" s="13">
        <f t="shared" si="32"/>
        <v>2142</v>
      </c>
      <c r="I72" s="13">
        <f t="shared" si="32"/>
        <v>2190</v>
      </c>
      <c r="J72" s="13">
        <f t="shared" si="32"/>
        <v>2315</v>
      </c>
      <c r="K72" s="13">
        <f t="shared" si="32"/>
        <v>2517</v>
      </c>
      <c r="L72" s="13">
        <f t="shared" si="32"/>
        <v>2796</v>
      </c>
      <c r="M72" s="13">
        <f t="shared" si="32"/>
        <v>3152</v>
      </c>
      <c r="N72" s="13">
        <f t="shared" si="32"/>
        <v>3585</v>
      </c>
      <c r="O72" s="13">
        <f t="shared" si="32"/>
        <v>4095</v>
      </c>
      <c r="P72" s="13">
        <f t="shared" si="32"/>
        <v>4682</v>
      </c>
      <c r="Q72" s="13">
        <f t="shared" si="32"/>
        <v>5346</v>
      </c>
      <c r="R72" s="13">
        <f t="shared" si="32"/>
        <v>6087</v>
      </c>
      <c r="S72" s="13">
        <f t="shared" si="32"/>
        <v>6905</v>
      </c>
      <c r="T72" s="13">
        <f t="shared" si="32"/>
        <v>7800</v>
      </c>
      <c r="U72" s="13">
        <f t="shared" si="32"/>
        <v>8772</v>
      </c>
      <c r="V72" s="13">
        <f t="shared" si="32"/>
        <v>9821</v>
      </c>
      <c r="W72" s="13">
        <f t="shared" si="32"/>
        <v>10947</v>
      </c>
      <c r="X72" s="13">
        <f t="shared" si="32"/>
        <v>12150</v>
      </c>
      <c r="Y72" s="13">
        <f t="shared" si="32"/>
        <v>13430</v>
      </c>
      <c r="Z72" s="13">
        <f t="shared" si="32"/>
        <v>14787</v>
      </c>
      <c r="AA72" s="13">
        <f t="shared" si="32"/>
        <v>16221</v>
      </c>
      <c r="AB72" s="13">
        <f t="shared" si="32"/>
        <v>17732</v>
      </c>
      <c r="AC72" s="13">
        <f t="shared" si="32"/>
        <v>19320</v>
      </c>
      <c r="AD72" s="13">
        <f t="shared" si="32"/>
        <v>20985</v>
      </c>
      <c r="AE72" s="13">
        <f t="shared" si="32"/>
        <v>22727</v>
      </c>
      <c r="AF72" s="13">
        <f t="shared" si="32"/>
        <v>24546</v>
      </c>
      <c r="AG72" s="13">
        <f t="shared" si="32"/>
        <v>26442</v>
      </c>
      <c r="AH72" s="13">
        <f t="shared" si="32"/>
        <v>28415</v>
      </c>
      <c r="AI72" s="13">
        <f t="shared" si="32"/>
        <v>30465</v>
      </c>
      <c r="AJ72" s="13">
        <f t="shared" si="32"/>
        <v>32592</v>
      </c>
      <c r="AK72" s="13">
        <f t="shared" si="32"/>
        <v>34796</v>
      </c>
      <c r="AL72" s="13">
        <f t="shared" si="32"/>
        <v>37077</v>
      </c>
      <c r="AM72" s="13">
        <f t="shared" si="32"/>
        <v>39435</v>
      </c>
      <c r="AO72" s="13">
        <f>SUMIFS($D72:$AM72,$D$28:$AM$28,AO$24,$D$29:$AM$29,12)</f>
        <v>4095</v>
      </c>
      <c r="AP72" s="13">
        <f>SUMIFS($D72:$AM72,$D$28:$AM$28,AP$24,$D$29:$AM$29,12)</f>
        <v>16221</v>
      </c>
      <c r="AQ72" s="13">
        <f>SUMIFS($D72:$AM72,$D$28:$AM$28,AQ$24,$D$29:$AM$29,12)</f>
        <v>39435</v>
      </c>
    </row>
    <row r="73" spans="2:43" ht="15" customHeight="1">
      <c r="B73" s="1" t="s">
        <v>54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O73" s="13">
        <f t="shared" ref="AO73:AQ74" si="33">SUMIFS($D73:$AM73,$D$28:$AM$28,AO$24,$D$29:$AM$29,12)</f>
        <v>0</v>
      </c>
      <c r="AP73" s="13">
        <f t="shared" si="33"/>
        <v>0</v>
      </c>
      <c r="AQ73" s="13">
        <f t="shared" si="33"/>
        <v>0</v>
      </c>
    </row>
    <row r="74" spans="2:43" s="2" customFormat="1" ht="15" customHeight="1">
      <c r="B74" s="2" t="s">
        <v>55</v>
      </c>
      <c r="D74" s="15">
        <f>SUM(D72:D73)</f>
        <v>2720</v>
      </c>
      <c r="E74" s="15">
        <f t="shared" ref="E74:AM74" si="34">SUM(E72:E73)</f>
        <v>2460</v>
      </c>
      <c r="F74" s="15">
        <f t="shared" si="34"/>
        <v>2277</v>
      </c>
      <c r="G74" s="15">
        <f t="shared" si="34"/>
        <v>2171</v>
      </c>
      <c r="H74" s="15">
        <f t="shared" si="34"/>
        <v>2142</v>
      </c>
      <c r="I74" s="15">
        <f t="shared" si="34"/>
        <v>2190</v>
      </c>
      <c r="J74" s="15">
        <f t="shared" si="34"/>
        <v>2315</v>
      </c>
      <c r="K74" s="15">
        <f t="shared" si="34"/>
        <v>2517</v>
      </c>
      <c r="L74" s="15">
        <f t="shared" si="34"/>
        <v>2796</v>
      </c>
      <c r="M74" s="15">
        <f t="shared" si="34"/>
        <v>3152</v>
      </c>
      <c r="N74" s="15">
        <f t="shared" si="34"/>
        <v>3585</v>
      </c>
      <c r="O74" s="15">
        <f t="shared" si="34"/>
        <v>4095</v>
      </c>
      <c r="P74" s="15">
        <f t="shared" si="34"/>
        <v>4682</v>
      </c>
      <c r="Q74" s="15">
        <f t="shared" si="34"/>
        <v>5346</v>
      </c>
      <c r="R74" s="15">
        <f t="shared" si="34"/>
        <v>6087</v>
      </c>
      <c r="S74" s="15">
        <f t="shared" si="34"/>
        <v>6905</v>
      </c>
      <c r="T74" s="15">
        <f t="shared" si="34"/>
        <v>7800</v>
      </c>
      <c r="U74" s="15">
        <f t="shared" si="34"/>
        <v>8772</v>
      </c>
      <c r="V74" s="15">
        <f t="shared" si="34"/>
        <v>9821</v>
      </c>
      <c r="W74" s="15">
        <f t="shared" si="34"/>
        <v>10947</v>
      </c>
      <c r="X74" s="15">
        <f t="shared" si="34"/>
        <v>12150</v>
      </c>
      <c r="Y74" s="15">
        <f t="shared" si="34"/>
        <v>13430</v>
      </c>
      <c r="Z74" s="15">
        <f t="shared" si="34"/>
        <v>14787</v>
      </c>
      <c r="AA74" s="15">
        <f t="shared" si="34"/>
        <v>16221</v>
      </c>
      <c r="AB74" s="15">
        <f t="shared" si="34"/>
        <v>17732</v>
      </c>
      <c r="AC74" s="15">
        <f t="shared" si="34"/>
        <v>19320</v>
      </c>
      <c r="AD74" s="15">
        <f t="shared" si="34"/>
        <v>20985</v>
      </c>
      <c r="AE74" s="15">
        <f t="shared" si="34"/>
        <v>22727</v>
      </c>
      <c r="AF74" s="15">
        <f t="shared" si="34"/>
        <v>24546</v>
      </c>
      <c r="AG74" s="15">
        <f t="shared" si="34"/>
        <v>26442</v>
      </c>
      <c r="AH74" s="15">
        <f t="shared" si="34"/>
        <v>28415</v>
      </c>
      <c r="AI74" s="15">
        <f t="shared" si="34"/>
        <v>30465</v>
      </c>
      <c r="AJ74" s="15">
        <f t="shared" si="34"/>
        <v>32592</v>
      </c>
      <c r="AK74" s="15">
        <f t="shared" si="34"/>
        <v>34796</v>
      </c>
      <c r="AL74" s="15">
        <f t="shared" si="34"/>
        <v>37077</v>
      </c>
      <c r="AM74" s="15">
        <f t="shared" si="34"/>
        <v>39435</v>
      </c>
      <c r="AO74" s="13">
        <f t="shared" si="33"/>
        <v>4095</v>
      </c>
      <c r="AP74" s="13">
        <f t="shared" si="33"/>
        <v>16221</v>
      </c>
      <c r="AQ74" s="13">
        <f t="shared" si="33"/>
        <v>39435</v>
      </c>
    </row>
    <row r="76" spans="2:43" ht="15" customHeight="1">
      <c r="B76" s="1" t="s">
        <v>58</v>
      </c>
      <c r="D76" s="13">
        <f>C76+D56</f>
        <v>3200</v>
      </c>
      <c r="E76" s="13">
        <f>D76+E56</f>
        <v>3200</v>
      </c>
      <c r="F76" s="13">
        <f t="shared" ref="F76:AM76" si="35">E76+F56</f>
        <v>3200</v>
      </c>
      <c r="G76" s="13">
        <f t="shared" si="35"/>
        <v>3200</v>
      </c>
      <c r="H76" s="13">
        <f t="shared" si="35"/>
        <v>3200</v>
      </c>
      <c r="I76" s="13">
        <f t="shared" si="35"/>
        <v>3200</v>
      </c>
      <c r="J76" s="13">
        <f t="shared" si="35"/>
        <v>3200</v>
      </c>
      <c r="K76" s="13">
        <f t="shared" si="35"/>
        <v>3200</v>
      </c>
      <c r="L76" s="13">
        <f t="shared" si="35"/>
        <v>3200</v>
      </c>
      <c r="M76" s="13">
        <f t="shared" si="35"/>
        <v>3200</v>
      </c>
      <c r="N76" s="13">
        <f t="shared" si="35"/>
        <v>3200</v>
      </c>
      <c r="O76" s="13">
        <f t="shared" si="35"/>
        <v>3200</v>
      </c>
      <c r="P76" s="13">
        <f t="shared" si="35"/>
        <v>3200</v>
      </c>
      <c r="Q76" s="13">
        <f t="shared" si="35"/>
        <v>3200</v>
      </c>
      <c r="R76" s="13">
        <f t="shared" si="35"/>
        <v>3200</v>
      </c>
      <c r="S76" s="13">
        <f t="shared" si="35"/>
        <v>3200</v>
      </c>
      <c r="T76" s="13">
        <f t="shared" si="35"/>
        <v>3200</v>
      </c>
      <c r="U76" s="13">
        <f t="shared" si="35"/>
        <v>3200</v>
      </c>
      <c r="V76" s="13">
        <f t="shared" si="35"/>
        <v>3200</v>
      </c>
      <c r="W76" s="13">
        <f t="shared" si="35"/>
        <v>3200</v>
      </c>
      <c r="X76" s="13">
        <f t="shared" si="35"/>
        <v>3200</v>
      </c>
      <c r="Y76" s="13">
        <f t="shared" si="35"/>
        <v>3200</v>
      </c>
      <c r="Z76" s="13">
        <f t="shared" si="35"/>
        <v>3200</v>
      </c>
      <c r="AA76" s="13">
        <f t="shared" si="35"/>
        <v>3200</v>
      </c>
      <c r="AB76" s="13">
        <f t="shared" si="35"/>
        <v>3200</v>
      </c>
      <c r="AC76" s="13">
        <f t="shared" si="35"/>
        <v>3200</v>
      </c>
      <c r="AD76" s="13">
        <f t="shared" si="35"/>
        <v>3200</v>
      </c>
      <c r="AE76" s="13">
        <f t="shared" si="35"/>
        <v>3200</v>
      </c>
      <c r="AF76" s="13">
        <f t="shared" si="35"/>
        <v>3200</v>
      </c>
      <c r="AG76" s="13">
        <f t="shared" si="35"/>
        <v>3200</v>
      </c>
      <c r="AH76" s="13">
        <f t="shared" si="35"/>
        <v>3200</v>
      </c>
      <c r="AI76" s="13">
        <f t="shared" si="35"/>
        <v>3200</v>
      </c>
      <c r="AJ76" s="13">
        <f t="shared" si="35"/>
        <v>3200</v>
      </c>
      <c r="AK76" s="13">
        <f t="shared" si="35"/>
        <v>3200</v>
      </c>
      <c r="AL76" s="13">
        <f t="shared" si="35"/>
        <v>3200</v>
      </c>
      <c r="AM76" s="13">
        <f t="shared" si="35"/>
        <v>3200</v>
      </c>
      <c r="AO76" s="13">
        <f t="shared" ref="AO76:AQ78" si="36">SUMIFS($D76:$AM76,$D$28:$AM$28,AO$24,$D$29:$AM$29,12)</f>
        <v>3200</v>
      </c>
      <c r="AP76" s="13">
        <f t="shared" si="36"/>
        <v>3200</v>
      </c>
      <c r="AQ76" s="13">
        <f t="shared" si="36"/>
        <v>3200</v>
      </c>
    </row>
    <row r="77" spans="2:43" ht="15" customHeight="1">
      <c r="B77" s="1" t="s">
        <v>57</v>
      </c>
      <c r="D77" s="13">
        <f>C77+D39</f>
        <v>-623</v>
      </c>
      <c r="E77" s="13">
        <f t="shared" ref="E77:AM77" si="37">D77+E39</f>
        <v>-1169</v>
      </c>
      <c r="F77" s="13">
        <f t="shared" si="37"/>
        <v>-1638</v>
      </c>
      <c r="G77" s="13">
        <f t="shared" si="37"/>
        <v>-2030</v>
      </c>
      <c r="H77" s="13">
        <f t="shared" si="37"/>
        <v>-2345</v>
      </c>
      <c r="I77" s="13">
        <f t="shared" si="37"/>
        <v>-2583</v>
      </c>
      <c r="J77" s="13">
        <f t="shared" si="37"/>
        <v>-2744</v>
      </c>
      <c r="K77" s="13">
        <f t="shared" si="37"/>
        <v>-2828</v>
      </c>
      <c r="L77" s="13">
        <f t="shared" si="37"/>
        <v>-2835</v>
      </c>
      <c r="M77" s="13">
        <f t="shared" si="37"/>
        <v>-2765</v>
      </c>
      <c r="N77" s="13">
        <f t="shared" si="37"/>
        <v>-2618</v>
      </c>
      <c r="O77" s="13">
        <f t="shared" si="37"/>
        <v>-2394</v>
      </c>
      <c r="P77" s="13">
        <f t="shared" si="37"/>
        <v>-2093</v>
      </c>
      <c r="Q77" s="13">
        <f t="shared" si="37"/>
        <v>-1715</v>
      </c>
      <c r="R77" s="13">
        <f t="shared" si="37"/>
        <v>-1260</v>
      </c>
      <c r="S77" s="13">
        <f t="shared" si="37"/>
        <v>-728</v>
      </c>
      <c r="T77" s="13">
        <f t="shared" si="37"/>
        <v>-119</v>
      </c>
      <c r="U77" s="13">
        <f t="shared" si="37"/>
        <v>567</v>
      </c>
      <c r="V77" s="13">
        <f t="shared" si="37"/>
        <v>1330</v>
      </c>
      <c r="W77" s="13">
        <f t="shared" si="37"/>
        <v>2170</v>
      </c>
      <c r="X77" s="13">
        <f t="shared" si="37"/>
        <v>3087</v>
      </c>
      <c r="Y77" s="13">
        <f t="shared" si="37"/>
        <v>4081</v>
      </c>
      <c r="Z77" s="13">
        <f t="shared" si="37"/>
        <v>5152</v>
      </c>
      <c r="AA77" s="13">
        <f t="shared" si="37"/>
        <v>6300</v>
      </c>
      <c r="AB77" s="13">
        <f t="shared" si="37"/>
        <v>7525</v>
      </c>
      <c r="AC77" s="13">
        <f t="shared" si="37"/>
        <v>8827</v>
      </c>
      <c r="AD77" s="13">
        <f t="shared" si="37"/>
        <v>10206</v>
      </c>
      <c r="AE77" s="13">
        <f t="shared" si="37"/>
        <v>11662</v>
      </c>
      <c r="AF77" s="13">
        <f t="shared" si="37"/>
        <v>13195</v>
      </c>
      <c r="AG77" s="13">
        <f t="shared" si="37"/>
        <v>14805</v>
      </c>
      <c r="AH77" s="13">
        <f t="shared" si="37"/>
        <v>16492</v>
      </c>
      <c r="AI77" s="13">
        <f t="shared" si="37"/>
        <v>18256</v>
      </c>
      <c r="AJ77" s="13">
        <f t="shared" si="37"/>
        <v>20097</v>
      </c>
      <c r="AK77" s="13">
        <f t="shared" si="37"/>
        <v>22015</v>
      </c>
      <c r="AL77" s="13">
        <f t="shared" si="37"/>
        <v>24010</v>
      </c>
      <c r="AM77" s="13">
        <f t="shared" si="37"/>
        <v>26082</v>
      </c>
      <c r="AO77" s="13">
        <f t="shared" si="36"/>
        <v>-2394</v>
      </c>
      <c r="AP77" s="13">
        <f t="shared" si="36"/>
        <v>6300</v>
      </c>
      <c r="AQ77" s="13">
        <f t="shared" si="36"/>
        <v>26082</v>
      </c>
    </row>
    <row r="78" spans="2:43" s="2" customFormat="1" ht="15" customHeight="1">
      <c r="B78" s="2" t="s">
        <v>56</v>
      </c>
      <c r="D78" s="15">
        <f>SUM(D76:D77)</f>
        <v>2577</v>
      </c>
      <c r="E78" s="15">
        <f t="shared" ref="E78:AM78" si="38">SUM(E76:E77)</f>
        <v>2031</v>
      </c>
      <c r="F78" s="15">
        <f t="shared" si="38"/>
        <v>1562</v>
      </c>
      <c r="G78" s="15">
        <f t="shared" si="38"/>
        <v>1170</v>
      </c>
      <c r="H78" s="15">
        <f t="shared" si="38"/>
        <v>855</v>
      </c>
      <c r="I78" s="15">
        <f t="shared" si="38"/>
        <v>617</v>
      </c>
      <c r="J78" s="15">
        <f t="shared" si="38"/>
        <v>456</v>
      </c>
      <c r="K78" s="15">
        <f t="shared" si="38"/>
        <v>372</v>
      </c>
      <c r="L78" s="15">
        <f t="shared" si="38"/>
        <v>365</v>
      </c>
      <c r="M78" s="15">
        <f t="shared" si="38"/>
        <v>435</v>
      </c>
      <c r="N78" s="15">
        <f t="shared" si="38"/>
        <v>582</v>
      </c>
      <c r="O78" s="15">
        <f t="shared" si="38"/>
        <v>806</v>
      </c>
      <c r="P78" s="15">
        <f t="shared" si="38"/>
        <v>1107</v>
      </c>
      <c r="Q78" s="15">
        <f t="shared" si="38"/>
        <v>1485</v>
      </c>
      <c r="R78" s="15">
        <f t="shared" si="38"/>
        <v>1940</v>
      </c>
      <c r="S78" s="15">
        <f t="shared" si="38"/>
        <v>2472</v>
      </c>
      <c r="T78" s="15">
        <f t="shared" si="38"/>
        <v>3081</v>
      </c>
      <c r="U78" s="15">
        <f t="shared" si="38"/>
        <v>3767</v>
      </c>
      <c r="V78" s="15">
        <f t="shared" si="38"/>
        <v>4530</v>
      </c>
      <c r="W78" s="15">
        <f t="shared" si="38"/>
        <v>5370</v>
      </c>
      <c r="X78" s="15">
        <f t="shared" si="38"/>
        <v>6287</v>
      </c>
      <c r="Y78" s="15">
        <f t="shared" si="38"/>
        <v>7281</v>
      </c>
      <c r="Z78" s="15">
        <f t="shared" si="38"/>
        <v>8352</v>
      </c>
      <c r="AA78" s="15">
        <f t="shared" si="38"/>
        <v>9500</v>
      </c>
      <c r="AB78" s="15">
        <f t="shared" si="38"/>
        <v>10725</v>
      </c>
      <c r="AC78" s="15">
        <f t="shared" si="38"/>
        <v>12027</v>
      </c>
      <c r="AD78" s="15">
        <f t="shared" si="38"/>
        <v>13406</v>
      </c>
      <c r="AE78" s="15">
        <f t="shared" si="38"/>
        <v>14862</v>
      </c>
      <c r="AF78" s="15">
        <f t="shared" si="38"/>
        <v>16395</v>
      </c>
      <c r="AG78" s="15">
        <f t="shared" si="38"/>
        <v>18005</v>
      </c>
      <c r="AH78" s="15">
        <f t="shared" si="38"/>
        <v>19692</v>
      </c>
      <c r="AI78" s="15">
        <f t="shared" si="38"/>
        <v>21456</v>
      </c>
      <c r="AJ78" s="15">
        <f t="shared" si="38"/>
        <v>23297</v>
      </c>
      <c r="AK78" s="15">
        <f t="shared" si="38"/>
        <v>25215</v>
      </c>
      <c r="AL78" s="15">
        <f t="shared" si="38"/>
        <v>27210</v>
      </c>
      <c r="AM78" s="15">
        <f t="shared" si="38"/>
        <v>29282</v>
      </c>
      <c r="AO78" s="13">
        <f t="shared" si="36"/>
        <v>806</v>
      </c>
      <c r="AP78" s="13">
        <f t="shared" si="36"/>
        <v>9500</v>
      </c>
      <c r="AQ78" s="13">
        <f t="shared" si="36"/>
        <v>29282</v>
      </c>
    </row>
    <row r="80" spans="2:43" ht="15" customHeight="1">
      <c r="B80" s="1" t="s">
        <v>60</v>
      </c>
      <c r="D80" s="13">
        <f>SUM(D64,D69,D74)-D78</f>
        <v>0</v>
      </c>
    </row>
  </sheetData>
  <phoneticPr fontId="7" type="noConversion"/>
  <pageMargins left="0.31496062992125984" right="0.31496062992125984" top="0.74803149606299213" bottom="0.74803149606299213" header="0.31496062992125984" footer="0.31496062992125984"/>
  <pageSetup scale="91" orientation="portrait" r:id="rId1"/>
  <headerFooter>
    <oddHeader>&amp;LNOM&amp;CCOMPANY</oddHeader>
    <oddFooter>&amp;LTelecom Paris&amp;CImprimé le : &amp;D&amp;Rpage 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Sfusi di Vino</vt:lpstr>
      <vt:lpstr>'Sfusi di Vino'!Print_Area</vt:lpstr>
      <vt:lpstr>'Sfusi di Vino'!Print_Titles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Joulié</dc:creator>
  <cp:lastModifiedBy>Gaalok KANG</cp:lastModifiedBy>
  <cp:lastPrinted>2024-05-21T07:39:42Z</cp:lastPrinted>
  <dcterms:created xsi:type="dcterms:W3CDTF">2024-05-07T06:50:04Z</dcterms:created>
  <dcterms:modified xsi:type="dcterms:W3CDTF">2024-05-21T07:44:15Z</dcterms:modified>
</cp:coreProperties>
</file>