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is Joulié\Documents\"/>
    </mc:Choice>
  </mc:AlternateContent>
  <xr:revisionPtr revIDLastSave="0" documentId="13_ncr:1_{2AA42349-A3C5-4FFC-965E-87B292A3EE26}" xr6:coauthVersionLast="47" xr6:coauthVersionMax="47" xr10:uidLastSave="{00000000-0000-0000-0000-000000000000}"/>
  <bookViews>
    <workbookView xWindow="-98" yWindow="-98" windowWidth="20715" windowHeight="13155" xr2:uid="{C60EBFE3-1D85-4E63-9BCD-62E9B002E174}"/>
  </bookViews>
  <sheets>
    <sheet name="Cas Perigord avant Invest" sheetId="3" r:id="rId1"/>
  </sheets>
  <definedNames>
    <definedName name="_xlnm.Print_Titles" localSheetId="0">'Cas Perigord avant Invest'!$B:$B</definedName>
    <definedName name="Tag862028162">9752269</definedName>
    <definedName name="TVA" localSheetId="0">'Cas Perigord avant Invest'!#REF!</definedName>
    <definedName name="TVA">#REF!</definedName>
    <definedName name="_xlnm.Print_Area" localSheetId="0">'Cas Perigord avant Invest'!$AN$37:$AQ$69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3" i="3" l="1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W63" i="3"/>
  <c r="X63" i="3"/>
  <c r="Y63" i="3"/>
  <c r="Z63" i="3"/>
  <c r="AA63" i="3"/>
  <c r="AB63" i="3"/>
  <c r="AC63" i="3"/>
  <c r="AD63" i="3"/>
  <c r="AE63" i="3"/>
  <c r="AF63" i="3"/>
  <c r="AG63" i="3"/>
  <c r="AH63" i="3"/>
  <c r="AI63" i="3"/>
  <c r="AJ63" i="3"/>
  <c r="AK63" i="3"/>
  <c r="AL63" i="3"/>
  <c r="AM63" i="3"/>
  <c r="D63" i="3"/>
  <c r="D49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Y51" i="3"/>
  <c r="Z51" i="3"/>
  <c r="AA51" i="3"/>
  <c r="AB51" i="3"/>
  <c r="AC51" i="3"/>
  <c r="AD51" i="3"/>
  <c r="AE51" i="3"/>
  <c r="AF51" i="3"/>
  <c r="AG51" i="3"/>
  <c r="AH51" i="3"/>
  <c r="AI51" i="3"/>
  <c r="AJ51" i="3"/>
  <c r="AK51" i="3"/>
  <c r="AL51" i="3"/>
  <c r="AM51" i="3"/>
  <c r="D51" i="3"/>
  <c r="D33" i="3"/>
  <c r="D34" i="3"/>
  <c r="D27" i="3"/>
  <c r="D28" i="3"/>
  <c r="D26" i="3"/>
  <c r="E23" i="3"/>
  <c r="H23" i="3" s="1"/>
  <c r="E22" i="3"/>
  <c r="H22" i="3" s="1"/>
  <c r="E21" i="3"/>
  <c r="H21" i="3" s="1"/>
  <c r="D31" i="3"/>
  <c r="D25" i="3"/>
  <c r="D29" i="3" l="1"/>
  <c r="F21" i="3"/>
  <c r="D32" i="3" s="1"/>
  <c r="D35" i="3" s="1"/>
  <c r="F22" i="3"/>
  <c r="F23" i="3"/>
  <c r="D55" i="3"/>
  <c r="AM43" i="3"/>
  <c r="AM59" i="3" s="1"/>
  <c r="AL43" i="3"/>
  <c r="AL59" i="3" s="1"/>
  <c r="AK43" i="3"/>
  <c r="AK59" i="3" s="1"/>
  <c r="AJ43" i="3"/>
  <c r="AJ59" i="3" s="1"/>
  <c r="AI43" i="3"/>
  <c r="AI59" i="3" s="1"/>
  <c r="AH43" i="3"/>
  <c r="AH59" i="3" s="1"/>
  <c r="AG43" i="3"/>
  <c r="AG59" i="3" s="1"/>
  <c r="AF43" i="3"/>
  <c r="AF59" i="3" s="1"/>
  <c r="AE43" i="3"/>
  <c r="AE59" i="3" s="1"/>
  <c r="AD43" i="3"/>
  <c r="AD59" i="3" s="1"/>
  <c r="AC43" i="3"/>
  <c r="AC59" i="3" s="1"/>
  <c r="AB43" i="3"/>
  <c r="AB59" i="3" s="1"/>
  <c r="AA43" i="3"/>
  <c r="AA59" i="3" s="1"/>
  <c r="Z43" i="3"/>
  <c r="Z59" i="3" s="1"/>
  <c r="Y43" i="3"/>
  <c r="Y59" i="3" s="1"/>
  <c r="X43" i="3"/>
  <c r="X59" i="3" s="1"/>
  <c r="W43" i="3"/>
  <c r="W59" i="3" s="1"/>
  <c r="V43" i="3"/>
  <c r="V59" i="3" s="1"/>
  <c r="U43" i="3"/>
  <c r="U59" i="3" s="1"/>
  <c r="T43" i="3"/>
  <c r="T59" i="3" s="1"/>
  <c r="S43" i="3"/>
  <c r="S59" i="3" s="1"/>
  <c r="R43" i="3"/>
  <c r="R59" i="3" s="1"/>
  <c r="Q43" i="3"/>
  <c r="Q59" i="3" s="1"/>
  <c r="P43" i="3"/>
  <c r="P59" i="3" s="1"/>
  <c r="O43" i="3"/>
  <c r="O59" i="3" s="1"/>
  <c r="N43" i="3"/>
  <c r="N59" i="3" s="1"/>
  <c r="M43" i="3"/>
  <c r="M59" i="3" s="1"/>
  <c r="L43" i="3"/>
  <c r="L59" i="3" s="1"/>
  <c r="K43" i="3"/>
  <c r="K59" i="3" s="1"/>
  <c r="J43" i="3"/>
  <c r="J59" i="3" s="1"/>
  <c r="I43" i="3"/>
  <c r="I59" i="3" s="1"/>
  <c r="H43" i="3"/>
  <c r="H59" i="3" s="1"/>
  <c r="G43" i="3"/>
  <c r="G59" i="3" s="1"/>
  <c r="F43" i="3"/>
  <c r="F59" i="3" s="1"/>
  <c r="E43" i="3"/>
  <c r="E59" i="3" s="1"/>
  <c r="D43" i="3"/>
  <c r="D37" i="3"/>
  <c r="D18" i="3"/>
  <c r="AO16" i="3"/>
  <c r="AO55" i="3" s="1"/>
  <c r="E16" i="3"/>
  <c r="D14" i="3"/>
  <c r="D13" i="3"/>
  <c r="E32" i="3" l="1"/>
  <c r="E27" i="3"/>
  <c r="E33" i="3"/>
  <c r="E28" i="3"/>
  <c r="E26" i="3"/>
  <c r="E34" i="3"/>
  <c r="D59" i="3"/>
  <c r="D61" i="3" s="1"/>
  <c r="AP16" i="3"/>
  <c r="AP55" i="3" s="1"/>
  <c r="AO37" i="3"/>
  <c r="E55" i="3"/>
  <c r="F16" i="3"/>
  <c r="E14" i="3"/>
  <c r="E13" i="3"/>
  <c r="E37" i="3"/>
  <c r="D39" i="3"/>
  <c r="F57" i="3" s="1"/>
  <c r="D40" i="3"/>
  <c r="E58" i="3" s="1"/>
  <c r="E18" i="3"/>
  <c r="E29" i="3" l="1"/>
  <c r="E35" i="3"/>
  <c r="E49" i="3" s="1"/>
  <c r="F32" i="3"/>
  <c r="F27" i="3"/>
  <c r="F33" i="3"/>
  <c r="F28" i="3"/>
  <c r="F26" i="3"/>
  <c r="F34" i="3"/>
  <c r="F35" i="3" s="1"/>
  <c r="F49" i="3" s="1"/>
  <c r="AP37" i="3"/>
  <c r="AQ16" i="3"/>
  <c r="AQ37" i="3" s="1"/>
  <c r="D41" i="3"/>
  <c r="F55" i="3"/>
  <c r="F37" i="3"/>
  <c r="G16" i="3"/>
  <c r="F14" i="3"/>
  <c r="F13" i="3"/>
  <c r="F18" i="3"/>
  <c r="E40" i="3"/>
  <c r="F58" i="3" s="1"/>
  <c r="E39" i="3"/>
  <c r="G57" i="3" s="1"/>
  <c r="D65" i="3"/>
  <c r="G34" i="3" l="1"/>
  <c r="G32" i="3"/>
  <c r="G27" i="3"/>
  <c r="G33" i="3"/>
  <c r="G28" i="3"/>
  <c r="G26" i="3"/>
  <c r="F29" i="3"/>
  <c r="AQ55" i="3"/>
  <c r="D45" i="3"/>
  <c r="E61" i="3"/>
  <c r="E65" i="3" s="1"/>
  <c r="E41" i="3"/>
  <c r="F39" i="3"/>
  <c r="H57" i="3" s="1"/>
  <c r="F40" i="3"/>
  <c r="G58" i="3" s="1"/>
  <c r="G18" i="3"/>
  <c r="G55" i="3"/>
  <c r="G37" i="3"/>
  <c r="H16" i="3"/>
  <c r="G14" i="3"/>
  <c r="G13" i="3"/>
  <c r="D66" i="3"/>
  <c r="G35" i="3" l="1"/>
  <c r="G49" i="3" s="1"/>
  <c r="H26" i="3"/>
  <c r="H34" i="3"/>
  <c r="H32" i="3"/>
  <c r="H27" i="3"/>
  <c r="H33" i="3"/>
  <c r="H28" i="3"/>
  <c r="G29" i="3"/>
  <c r="E45" i="3"/>
  <c r="F61" i="3"/>
  <c r="F65" i="3" s="1"/>
  <c r="E66" i="3"/>
  <c r="H55" i="3"/>
  <c r="H37" i="3"/>
  <c r="I16" i="3"/>
  <c r="H13" i="3"/>
  <c r="H14" i="3"/>
  <c r="G40" i="3"/>
  <c r="H58" i="3" s="1"/>
  <c r="G39" i="3"/>
  <c r="I57" i="3" s="1"/>
  <c r="H18" i="3"/>
  <c r="F41" i="3"/>
  <c r="H29" i="3" l="1"/>
  <c r="I26" i="3"/>
  <c r="I34" i="3"/>
  <c r="I33" i="3"/>
  <c r="I32" i="3"/>
  <c r="I27" i="3"/>
  <c r="I28" i="3"/>
  <c r="H35" i="3"/>
  <c r="H49" i="3" s="1"/>
  <c r="F66" i="3"/>
  <c r="F45" i="3"/>
  <c r="G61" i="3"/>
  <c r="G65" i="3" s="1"/>
  <c r="J16" i="3"/>
  <c r="I55" i="3"/>
  <c r="I14" i="3"/>
  <c r="I37" i="3"/>
  <c r="I13" i="3"/>
  <c r="G41" i="3"/>
  <c r="H40" i="3"/>
  <c r="I58" i="3" s="1"/>
  <c r="I18" i="3"/>
  <c r="H39" i="3"/>
  <c r="J57" i="3" s="1"/>
  <c r="J33" i="3" l="1"/>
  <c r="J28" i="3"/>
  <c r="J26" i="3"/>
  <c r="J34" i="3"/>
  <c r="J27" i="3"/>
  <c r="J32" i="3"/>
  <c r="I29" i="3"/>
  <c r="I35" i="3"/>
  <c r="I49" i="3" s="1"/>
  <c r="G66" i="3"/>
  <c r="G45" i="3"/>
  <c r="H61" i="3"/>
  <c r="H65" i="3" s="1"/>
  <c r="I39" i="3"/>
  <c r="K57" i="3" s="1"/>
  <c r="I40" i="3"/>
  <c r="J58" i="3" s="1"/>
  <c r="J18" i="3"/>
  <c r="H41" i="3"/>
  <c r="J37" i="3"/>
  <c r="K16" i="3"/>
  <c r="J14" i="3"/>
  <c r="J13" i="3"/>
  <c r="J55" i="3"/>
  <c r="J35" i="3" l="1"/>
  <c r="J49" i="3" s="1"/>
  <c r="K33" i="3"/>
  <c r="K28" i="3"/>
  <c r="K26" i="3"/>
  <c r="K34" i="3"/>
  <c r="K32" i="3"/>
  <c r="K27" i="3"/>
  <c r="J29" i="3"/>
  <c r="H66" i="3"/>
  <c r="H45" i="3"/>
  <c r="I61" i="3"/>
  <c r="I65" i="3" s="1"/>
  <c r="J39" i="3"/>
  <c r="L57" i="3" s="1"/>
  <c r="J40" i="3"/>
  <c r="K58" i="3" s="1"/>
  <c r="K18" i="3"/>
  <c r="I41" i="3"/>
  <c r="L16" i="3"/>
  <c r="K14" i="3"/>
  <c r="K13" i="3"/>
  <c r="K55" i="3"/>
  <c r="K37" i="3"/>
  <c r="K35" i="3" l="1"/>
  <c r="K49" i="3" s="1"/>
  <c r="L33" i="3"/>
  <c r="L28" i="3"/>
  <c r="L26" i="3"/>
  <c r="L34" i="3"/>
  <c r="L27" i="3"/>
  <c r="L32" i="3"/>
  <c r="K29" i="3"/>
  <c r="I66" i="3"/>
  <c r="I45" i="3"/>
  <c r="J61" i="3"/>
  <c r="J65" i="3" s="1"/>
  <c r="J41" i="3"/>
  <c r="L55" i="3"/>
  <c r="L14" i="3"/>
  <c r="L37" i="3"/>
  <c r="M16" i="3"/>
  <c r="L13" i="3"/>
  <c r="K40" i="3"/>
  <c r="L58" i="3" s="1"/>
  <c r="K39" i="3"/>
  <c r="M57" i="3" s="1"/>
  <c r="L18" i="3"/>
  <c r="L35" i="3" l="1"/>
  <c r="L49" i="3" s="1"/>
  <c r="L29" i="3"/>
  <c r="M32" i="3"/>
  <c r="M27" i="3"/>
  <c r="M26" i="3"/>
  <c r="M33" i="3"/>
  <c r="M28" i="3"/>
  <c r="M34" i="3"/>
  <c r="J66" i="3"/>
  <c r="J45" i="3"/>
  <c r="K61" i="3"/>
  <c r="K65" i="3" s="1"/>
  <c r="K41" i="3"/>
  <c r="L39" i="3"/>
  <c r="N57" i="3" s="1"/>
  <c r="L40" i="3"/>
  <c r="M58" i="3" s="1"/>
  <c r="M18" i="3"/>
  <c r="M55" i="3"/>
  <c r="M37" i="3"/>
  <c r="N16" i="3"/>
  <c r="M14" i="3"/>
  <c r="M13" i="3"/>
  <c r="M35" i="3" l="1"/>
  <c r="M49" i="3" s="1"/>
  <c r="M29" i="3"/>
  <c r="N32" i="3"/>
  <c r="N27" i="3"/>
  <c r="N34" i="3"/>
  <c r="N33" i="3"/>
  <c r="N28" i="3"/>
  <c r="N26" i="3"/>
  <c r="K66" i="3"/>
  <c r="K45" i="3"/>
  <c r="L61" i="3"/>
  <c r="L65" i="3" s="1"/>
  <c r="M40" i="3"/>
  <c r="N58" i="3" s="1"/>
  <c r="M39" i="3"/>
  <c r="O57" i="3" s="1"/>
  <c r="N18" i="3"/>
  <c r="O16" i="3"/>
  <c r="N14" i="3"/>
  <c r="N13" i="3"/>
  <c r="N37" i="3"/>
  <c r="N55" i="3"/>
  <c r="L41" i="3"/>
  <c r="N35" i="3" l="1"/>
  <c r="N49" i="3" s="1"/>
  <c r="N29" i="3"/>
  <c r="O34" i="3"/>
  <c r="O32" i="3"/>
  <c r="O27" i="3"/>
  <c r="O26" i="3"/>
  <c r="O28" i="3"/>
  <c r="O33" i="3"/>
  <c r="O35" i="3" s="1"/>
  <c r="O49" i="3" s="1"/>
  <c r="L66" i="3"/>
  <c r="L45" i="3"/>
  <c r="M61" i="3"/>
  <c r="M65" i="3" s="1"/>
  <c r="O55" i="3"/>
  <c r="O37" i="3"/>
  <c r="O14" i="3"/>
  <c r="P16" i="3"/>
  <c r="O13" i="3"/>
  <c r="M41" i="3"/>
  <c r="N39" i="3"/>
  <c r="P57" i="3" s="1"/>
  <c r="O18" i="3"/>
  <c r="N40" i="3"/>
  <c r="O58" i="3" s="1"/>
  <c r="O29" i="3" l="1"/>
  <c r="P26" i="3"/>
  <c r="P34" i="3"/>
  <c r="P32" i="3"/>
  <c r="P27" i="3"/>
  <c r="P33" i="3"/>
  <c r="P28" i="3"/>
  <c r="M66" i="3"/>
  <c r="M45" i="3"/>
  <c r="N61" i="3"/>
  <c r="N65" i="3" s="1"/>
  <c r="N41" i="3"/>
  <c r="P37" i="3"/>
  <c r="P55" i="3"/>
  <c r="Q16" i="3"/>
  <c r="P13" i="3"/>
  <c r="P14" i="3"/>
  <c r="P18" i="3"/>
  <c r="O40" i="3"/>
  <c r="P58" i="3" s="1"/>
  <c r="O39" i="3"/>
  <c r="Q57" i="3" s="1"/>
  <c r="P35" i="3" l="1"/>
  <c r="P49" i="3" s="1"/>
  <c r="Q26" i="3"/>
  <c r="Q34" i="3"/>
  <c r="Q32" i="3"/>
  <c r="Q27" i="3"/>
  <c r="Q28" i="3"/>
  <c r="Q33" i="3"/>
  <c r="P29" i="3"/>
  <c r="N66" i="3"/>
  <c r="N45" i="3"/>
  <c r="O61" i="3"/>
  <c r="O65" i="3" s="1"/>
  <c r="Q37" i="3"/>
  <c r="Q55" i="3"/>
  <c r="R16" i="3"/>
  <c r="Q14" i="3"/>
  <c r="Q13" i="3"/>
  <c r="O41" i="3"/>
  <c r="P39" i="3"/>
  <c r="R57" i="3" s="1"/>
  <c r="P40" i="3"/>
  <c r="Q58" i="3" s="1"/>
  <c r="Q18" i="3"/>
  <c r="Q35" i="3" l="1"/>
  <c r="Q49" i="3" s="1"/>
  <c r="R33" i="3"/>
  <c r="R28" i="3"/>
  <c r="R26" i="3"/>
  <c r="R34" i="3"/>
  <c r="R32" i="3"/>
  <c r="R27" i="3"/>
  <c r="Q29" i="3"/>
  <c r="O66" i="3"/>
  <c r="O45" i="3"/>
  <c r="P61" i="3"/>
  <c r="P65" i="3" s="1"/>
  <c r="Q39" i="3"/>
  <c r="S57" i="3" s="1"/>
  <c r="Q40" i="3"/>
  <c r="R58" i="3" s="1"/>
  <c r="R18" i="3"/>
  <c r="R55" i="3"/>
  <c r="R37" i="3"/>
  <c r="S16" i="3"/>
  <c r="R14" i="3"/>
  <c r="R13" i="3"/>
  <c r="P41" i="3"/>
  <c r="R35" i="3" l="1"/>
  <c r="R49" i="3" s="1"/>
  <c r="S33" i="3"/>
  <c r="S28" i="3"/>
  <c r="S26" i="3"/>
  <c r="S34" i="3"/>
  <c r="S32" i="3"/>
  <c r="S27" i="3"/>
  <c r="R29" i="3"/>
  <c r="P66" i="3"/>
  <c r="P45" i="3"/>
  <c r="Q61" i="3"/>
  <c r="Q65" i="3" s="1"/>
  <c r="R40" i="3"/>
  <c r="S58" i="3" s="1"/>
  <c r="R39" i="3"/>
  <c r="T57" i="3" s="1"/>
  <c r="S18" i="3"/>
  <c r="S55" i="3"/>
  <c r="S37" i="3"/>
  <c r="T16" i="3"/>
  <c r="S13" i="3"/>
  <c r="S14" i="3"/>
  <c r="Q41" i="3"/>
  <c r="S35" i="3" l="1"/>
  <c r="S49" i="3" s="1"/>
  <c r="Q66" i="3"/>
  <c r="T33" i="3"/>
  <c r="T28" i="3"/>
  <c r="T34" i="3"/>
  <c r="T32" i="3"/>
  <c r="T27" i="3"/>
  <c r="T26" i="3"/>
  <c r="S29" i="3"/>
  <c r="Q45" i="3"/>
  <c r="R61" i="3"/>
  <c r="R65" i="3" s="1"/>
  <c r="R66" i="3" s="1"/>
  <c r="R41" i="3"/>
  <c r="T55" i="3"/>
  <c r="T37" i="3"/>
  <c r="U16" i="3"/>
  <c r="T14" i="3"/>
  <c r="T13" i="3"/>
  <c r="S40" i="3"/>
  <c r="T58" i="3" s="1"/>
  <c r="S39" i="3"/>
  <c r="U57" i="3" s="1"/>
  <c r="T18" i="3"/>
  <c r="T35" i="3" l="1"/>
  <c r="T49" i="3" s="1"/>
  <c r="T29" i="3"/>
  <c r="U32" i="3"/>
  <c r="U27" i="3"/>
  <c r="U33" i="3"/>
  <c r="U28" i="3"/>
  <c r="U26" i="3"/>
  <c r="U29" i="3" s="1"/>
  <c r="U34" i="3"/>
  <c r="R45" i="3"/>
  <c r="S61" i="3"/>
  <c r="S65" i="3" s="1"/>
  <c r="V16" i="3"/>
  <c r="U14" i="3"/>
  <c r="U13" i="3"/>
  <c r="U55" i="3"/>
  <c r="U37" i="3"/>
  <c r="S41" i="3"/>
  <c r="T39" i="3"/>
  <c r="V57" i="3" s="1"/>
  <c r="U18" i="3"/>
  <c r="T40" i="3"/>
  <c r="U58" i="3" s="1"/>
  <c r="V32" i="3" l="1"/>
  <c r="V27" i="3"/>
  <c r="V33" i="3"/>
  <c r="V28" i="3"/>
  <c r="V26" i="3"/>
  <c r="V34" i="3"/>
  <c r="U35" i="3"/>
  <c r="U49" i="3" s="1"/>
  <c r="S45" i="3"/>
  <c r="T61" i="3"/>
  <c r="T65" i="3" s="1"/>
  <c r="S66" i="3"/>
  <c r="U39" i="3"/>
  <c r="W57" i="3" s="1"/>
  <c r="U40" i="3"/>
  <c r="V58" i="3" s="1"/>
  <c r="V18" i="3"/>
  <c r="T41" i="3"/>
  <c r="V55" i="3"/>
  <c r="V37" i="3"/>
  <c r="V14" i="3"/>
  <c r="W16" i="3"/>
  <c r="V13" i="3"/>
  <c r="V35" i="3" l="1"/>
  <c r="V49" i="3" s="1"/>
  <c r="V29" i="3"/>
  <c r="W34" i="3"/>
  <c r="W32" i="3"/>
  <c r="W27" i="3"/>
  <c r="W28" i="3"/>
  <c r="W26" i="3"/>
  <c r="W33" i="3"/>
  <c r="W35" i="3" s="1"/>
  <c r="W49" i="3" s="1"/>
  <c r="T66" i="3"/>
  <c r="T45" i="3"/>
  <c r="U61" i="3"/>
  <c r="U65" i="3" s="1"/>
  <c r="V39" i="3"/>
  <c r="X57" i="3" s="1"/>
  <c r="V40" i="3"/>
  <c r="W58" i="3" s="1"/>
  <c r="W18" i="3"/>
  <c r="X16" i="3"/>
  <c r="W14" i="3"/>
  <c r="W13" i="3"/>
  <c r="W37" i="3"/>
  <c r="W55" i="3"/>
  <c r="U41" i="3"/>
  <c r="W29" i="3" l="1"/>
  <c r="X26" i="3"/>
  <c r="X34" i="3"/>
  <c r="X32" i="3"/>
  <c r="X27" i="3"/>
  <c r="X33" i="3"/>
  <c r="X35" i="3" s="1"/>
  <c r="X49" i="3" s="1"/>
  <c r="X28" i="3"/>
  <c r="U66" i="3"/>
  <c r="U45" i="3"/>
  <c r="V61" i="3"/>
  <c r="V65" i="3" s="1"/>
  <c r="X37" i="3"/>
  <c r="Y16" i="3"/>
  <c r="X14" i="3"/>
  <c r="X13" i="3"/>
  <c r="X55" i="3"/>
  <c r="W39" i="3"/>
  <c r="Y57" i="3" s="1"/>
  <c r="W40" i="3"/>
  <c r="X58" i="3" s="1"/>
  <c r="X18" i="3"/>
  <c r="V41" i="3"/>
  <c r="X29" i="3" l="1"/>
  <c r="Y26" i="3"/>
  <c r="Y34" i="3"/>
  <c r="Y28" i="3"/>
  <c r="Y32" i="3"/>
  <c r="Y27" i="3"/>
  <c r="Y33" i="3"/>
  <c r="V66" i="3"/>
  <c r="V45" i="3"/>
  <c r="W61" i="3"/>
  <c r="W65" i="3" s="1"/>
  <c r="Y55" i="3"/>
  <c r="Y37" i="3"/>
  <c r="Z16" i="3"/>
  <c r="Y14" i="3"/>
  <c r="Y13" i="3"/>
  <c r="W41" i="3"/>
  <c r="X40" i="3"/>
  <c r="Y58" i="3" s="1"/>
  <c r="X39" i="3"/>
  <c r="Z57" i="3" s="1"/>
  <c r="Y18" i="3"/>
  <c r="Y35" i="3" l="1"/>
  <c r="Y49" i="3" s="1"/>
  <c r="Y29" i="3"/>
  <c r="Z33" i="3"/>
  <c r="Z28" i="3"/>
  <c r="Z26" i="3"/>
  <c r="Z32" i="3"/>
  <c r="Z27" i="3"/>
  <c r="Z34" i="3"/>
  <c r="W66" i="3"/>
  <c r="W45" i="3"/>
  <c r="X61" i="3"/>
  <c r="X65" i="3" s="1"/>
  <c r="X41" i="3"/>
  <c r="Y40" i="3"/>
  <c r="Z58" i="3" s="1"/>
  <c r="Y39" i="3"/>
  <c r="AA57" i="3" s="1"/>
  <c r="Z18" i="3"/>
  <c r="Z37" i="3"/>
  <c r="Z55" i="3"/>
  <c r="Z13" i="3"/>
  <c r="Z14" i="3"/>
  <c r="AA16" i="3"/>
  <c r="AA33" i="3" l="1"/>
  <c r="AA28" i="3"/>
  <c r="AA26" i="3"/>
  <c r="AA34" i="3"/>
  <c r="AA32" i="3"/>
  <c r="AA27" i="3"/>
  <c r="Z29" i="3"/>
  <c r="Z35" i="3"/>
  <c r="Z49" i="3" s="1"/>
  <c r="X66" i="3"/>
  <c r="X45" i="3"/>
  <c r="Y61" i="3"/>
  <c r="Y65" i="3" s="1"/>
  <c r="Y41" i="3"/>
  <c r="AA55" i="3"/>
  <c r="AA37" i="3"/>
  <c r="AB16" i="3"/>
  <c r="AA14" i="3"/>
  <c r="AA13" i="3"/>
  <c r="Z40" i="3"/>
  <c r="AA58" i="3" s="1"/>
  <c r="AA18" i="3"/>
  <c r="Z39" i="3"/>
  <c r="AB57" i="3" s="1"/>
  <c r="AA35" i="3" l="1"/>
  <c r="AA49" i="3" s="1"/>
  <c r="AB33" i="3"/>
  <c r="AB28" i="3"/>
  <c r="AB34" i="3"/>
  <c r="AB26" i="3"/>
  <c r="AB32" i="3"/>
  <c r="AB27" i="3"/>
  <c r="AA29" i="3"/>
  <c r="Y66" i="3"/>
  <c r="Y45" i="3"/>
  <c r="Z61" i="3"/>
  <c r="Z65" i="3" s="1"/>
  <c r="AB55" i="3"/>
  <c r="AB37" i="3"/>
  <c r="AC16" i="3"/>
  <c r="AB14" i="3"/>
  <c r="AB13" i="3"/>
  <c r="AA39" i="3"/>
  <c r="AC57" i="3" s="1"/>
  <c r="AA40" i="3"/>
  <c r="AB58" i="3" s="1"/>
  <c r="AB18" i="3"/>
  <c r="Z41" i="3"/>
  <c r="AB35" i="3" l="1"/>
  <c r="AB49" i="3" s="1"/>
  <c r="AB29" i="3"/>
  <c r="AC32" i="3"/>
  <c r="AC27" i="3"/>
  <c r="AC33" i="3"/>
  <c r="AC28" i="3"/>
  <c r="AC26" i="3"/>
  <c r="AC34" i="3"/>
  <c r="Z66" i="3"/>
  <c r="Z45" i="3"/>
  <c r="AA61" i="3"/>
  <c r="AA65" i="3" s="1"/>
  <c r="AB39" i="3"/>
  <c r="AD57" i="3" s="1"/>
  <c r="AC18" i="3"/>
  <c r="AB40" i="3"/>
  <c r="AC58" i="3" s="1"/>
  <c r="AA41" i="3"/>
  <c r="AC55" i="3"/>
  <c r="AD16" i="3"/>
  <c r="AC14" i="3"/>
  <c r="AC13" i="3"/>
  <c r="AC37" i="3"/>
  <c r="AC29" i="3" l="1"/>
  <c r="AC35" i="3"/>
  <c r="AC49" i="3" s="1"/>
  <c r="AD32" i="3"/>
  <c r="AD27" i="3"/>
  <c r="AD34" i="3"/>
  <c r="AD33" i="3"/>
  <c r="AD28" i="3"/>
  <c r="AD26" i="3"/>
  <c r="AA66" i="3"/>
  <c r="AA45" i="3"/>
  <c r="AB61" i="3"/>
  <c r="AB65" i="3" s="1"/>
  <c r="AD55" i="3"/>
  <c r="AD37" i="3"/>
  <c r="AD14" i="3"/>
  <c r="AE16" i="3"/>
  <c r="AD13" i="3"/>
  <c r="AC39" i="3"/>
  <c r="AE57" i="3" s="1"/>
  <c r="AD18" i="3"/>
  <c r="AC40" i="3"/>
  <c r="AD58" i="3" s="1"/>
  <c r="AB41" i="3"/>
  <c r="AD35" i="3" l="1"/>
  <c r="AD49" i="3" s="1"/>
  <c r="AE34" i="3"/>
  <c r="AE32" i="3"/>
  <c r="AE27" i="3"/>
  <c r="AE33" i="3"/>
  <c r="AE35" i="3" s="1"/>
  <c r="AE49" i="3" s="1"/>
  <c r="AE26" i="3"/>
  <c r="AE28" i="3"/>
  <c r="AD29" i="3"/>
  <c r="AB66" i="3"/>
  <c r="AB45" i="3"/>
  <c r="AC61" i="3"/>
  <c r="AC65" i="3" s="1"/>
  <c r="AD39" i="3"/>
  <c r="AF57" i="3" s="1"/>
  <c r="AD40" i="3"/>
  <c r="AE58" i="3" s="1"/>
  <c r="AE18" i="3"/>
  <c r="AC41" i="3"/>
  <c r="AE55" i="3"/>
  <c r="AE37" i="3"/>
  <c r="AE14" i="3"/>
  <c r="AF16" i="3"/>
  <c r="AE13" i="3"/>
  <c r="AF26" i="3" l="1"/>
  <c r="AF34" i="3"/>
  <c r="AF32" i="3"/>
  <c r="AF27" i="3"/>
  <c r="AF33" i="3"/>
  <c r="AF28" i="3"/>
  <c r="AE29" i="3"/>
  <c r="AC66" i="3"/>
  <c r="AC45" i="3"/>
  <c r="AD61" i="3"/>
  <c r="AD65" i="3" s="1"/>
  <c r="AF37" i="3"/>
  <c r="AF55" i="3"/>
  <c r="AG16" i="3"/>
  <c r="AF14" i="3"/>
  <c r="AF13" i="3"/>
  <c r="AE40" i="3"/>
  <c r="AF58" i="3" s="1"/>
  <c r="AE39" i="3"/>
  <c r="AG57" i="3" s="1"/>
  <c r="AF18" i="3"/>
  <c r="AD41" i="3"/>
  <c r="AF29" i="3" l="1"/>
  <c r="AG26" i="3"/>
  <c r="AG34" i="3"/>
  <c r="AG32" i="3"/>
  <c r="AG27" i="3"/>
  <c r="AG28" i="3"/>
  <c r="AG33" i="3"/>
  <c r="AF35" i="3"/>
  <c r="AF49" i="3" s="1"/>
  <c r="AD66" i="3"/>
  <c r="AD45" i="3"/>
  <c r="AE61" i="3"/>
  <c r="AE65" i="3" s="1"/>
  <c r="AE41" i="3"/>
  <c r="AG55" i="3"/>
  <c r="AG37" i="3"/>
  <c r="AH16" i="3"/>
  <c r="AG13" i="3"/>
  <c r="AG14" i="3"/>
  <c r="AF40" i="3"/>
  <c r="AG58" i="3" s="1"/>
  <c r="AG18" i="3"/>
  <c r="AF39" i="3"/>
  <c r="AH57" i="3" s="1"/>
  <c r="AH33" i="3" l="1"/>
  <c r="AH28" i="3"/>
  <c r="AH26" i="3"/>
  <c r="AH34" i="3"/>
  <c r="AH32" i="3"/>
  <c r="AH27" i="3"/>
  <c r="AG35" i="3"/>
  <c r="AG49" i="3" s="1"/>
  <c r="AG29" i="3"/>
  <c r="AE66" i="3"/>
  <c r="AE45" i="3"/>
  <c r="AF61" i="3"/>
  <c r="AF65" i="3" s="1"/>
  <c r="AH55" i="3"/>
  <c r="AH37" i="3"/>
  <c r="AI16" i="3"/>
  <c r="AH14" i="3"/>
  <c r="AH13" i="3"/>
  <c r="AF41" i="3"/>
  <c r="AG40" i="3"/>
  <c r="AH58" i="3" s="1"/>
  <c r="AG39" i="3"/>
  <c r="AI57" i="3" s="1"/>
  <c r="AH18" i="3"/>
  <c r="AH35" i="3" l="1"/>
  <c r="AH49" i="3" s="1"/>
  <c r="AI33" i="3"/>
  <c r="AI28" i="3"/>
  <c r="AI26" i="3"/>
  <c r="AI34" i="3"/>
  <c r="AI32" i="3"/>
  <c r="AI27" i="3"/>
  <c r="AH29" i="3"/>
  <c r="AF45" i="3"/>
  <c r="AG61" i="3"/>
  <c r="AG65" i="3" s="1"/>
  <c r="AG41" i="3"/>
  <c r="AJ16" i="3"/>
  <c r="AI14" i="3"/>
  <c r="AI13" i="3"/>
  <c r="AI55" i="3"/>
  <c r="AI37" i="3"/>
  <c r="AF66" i="3"/>
  <c r="AH39" i="3"/>
  <c r="AJ57" i="3" s="1"/>
  <c r="AH40" i="3"/>
  <c r="AI58" i="3" s="1"/>
  <c r="AI18" i="3"/>
  <c r="AI35" i="3" l="1"/>
  <c r="AI49" i="3" s="1"/>
  <c r="AJ33" i="3"/>
  <c r="AJ28" i="3"/>
  <c r="AJ27" i="3"/>
  <c r="AJ26" i="3"/>
  <c r="AJ29" i="3" s="1"/>
  <c r="AJ32" i="3"/>
  <c r="AJ34" i="3"/>
  <c r="AI29" i="3"/>
  <c r="AG45" i="3"/>
  <c r="AG66" i="3"/>
  <c r="AH61" i="3"/>
  <c r="AH65" i="3" s="1"/>
  <c r="AH41" i="3"/>
  <c r="AJ55" i="3"/>
  <c r="AJ37" i="3"/>
  <c r="AK16" i="3"/>
  <c r="AJ14" i="3"/>
  <c r="AJ13" i="3"/>
  <c r="AI40" i="3"/>
  <c r="AJ58" i="3" s="1"/>
  <c r="AJ18" i="3"/>
  <c r="AI39" i="3"/>
  <c r="AK57" i="3" s="1"/>
  <c r="AJ35" i="3" l="1"/>
  <c r="AJ49" i="3" s="1"/>
  <c r="AK32" i="3"/>
  <c r="AK27" i="3"/>
  <c r="AK33" i="3"/>
  <c r="AK28" i="3"/>
  <c r="AK26" i="3"/>
  <c r="AK34" i="3"/>
  <c r="AH66" i="3"/>
  <c r="AH45" i="3"/>
  <c r="AI61" i="3"/>
  <c r="AI65" i="3" s="1"/>
  <c r="AJ39" i="3"/>
  <c r="AL57" i="3" s="1"/>
  <c r="AK18" i="3"/>
  <c r="AJ40" i="3"/>
  <c r="AK58" i="3" s="1"/>
  <c r="AI41" i="3"/>
  <c r="AK55" i="3"/>
  <c r="AK37" i="3"/>
  <c r="AL16" i="3"/>
  <c r="AK13" i="3"/>
  <c r="AK14" i="3"/>
  <c r="AK29" i="3" l="1"/>
  <c r="AL32" i="3"/>
  <c r="AL27" i="3"/>
  <c r="AL33" i="3"/>
  <c r="AL28" i="3"/>
  <c r="AL26" i="3"/>
  <c r="AL34" i="3"/>
  <c r="AK35" i="3"/>
  <c r="AK49" i="3" s="1"/>
  <c r="AI66" i="3"/>
  <c r="AI45" i="3"/>
  <c r="AJ61" i="3"/>
  <c r="AJ65" i="3" s="1"/>
  <c r="AK40" i="3"/>
  <c r="AL58" i="3" s="1"/>
  <c r="AK39" i="3"/>
  <c r="AM57" i="3" s="1"/>
  <c r="AL18" i="3"/>
  <c r="AJ41" i="3"/>
  <c r="AL37" i="3"/>
  <c r="AL55" i="3"/>
  <c r="AL13" i="3"/>
  <c r="AL14" i="3"/>
  <c r="AM16" i="3"/>
  <c r="AL35" i="3" l="1"/>
  <c r="AL49" i="3" s="1"/>
  <c r="AM34" i="3"/>
  <c r="AM32" i="3"/>
  <c r="AM27" i="3"/>
  <c r="AM33" i="3"/>
  <c r="AM28" i="3"/>
  <c r="AM26" i="3"/>
  <c r="AL29" i="3"/>
  <c r="AJ66" i="3"/>
  <c r="AJ45" i="3"/>
  <c r="AK61" i="3"/>
  <c r="AK65" i="3" s="1"/>
  <c r="AL39" i="3"/>
  <c r="AM18" i="3"/>
  <c r="AL40" i="3"/>
  <c r="AM58" i="3" s="1"/>
  <c r="AK41" i="3"/>
  <c r="AM37" i="3"/>
  <c r="AM55" i="3"/>
  <c r="AM14" i="3"/>
  <c r="AM13" i="3"/>
  <c r="AM35" i="3" l="1"/>
  <c r="AM49" i="3" s="1"/>
  <c r="AM29" i="3"/>
  <c r="AK66" i="3"/>
  <c r="AK45" i="3"/>
  <c r="AL61" i="3"/>
  <c r="AL65" i="3" s="1"/>
  <c r="AM39" i="3"/>
  <c r="AQ39" i="3" s="1"/>
  <c r="AM40" i="3"/>
  <c r="AO40" i="3" s="1"/>
  <c r="AO63" i="3"/>
  <c r="AP40" i="3"/>
  <c r="AO59" i="3"/>
  <c r="AP63" i="3"/>
  <c r="AP18" i="3"/>
  <c r="AO18" i="3"/>
  <c r="AP43" i="3"/>
  <c r="AP58" i="3"/>
  <c r="AO43" i="3"/>
  <c r="AO57" i="3"/>
  <c r="AO58" i="3"/>
  <c r="AP39" i="3"/>
  <c r="AP59" i="3"/>
  <c r="AQ57" i="3"/>
  <c r="AQ58" i="3"/>
  <c r="AP57" i="3"/>
  <c r="AQ43" i="3"/>
  <c r="AQ18" i="3"/>
  <c r="AL41" i="3"/>
  <c r="AQ63" i="3"/>
  <c r="AP41" i="3" l="1"/>
  <c r="AP45" i="3" s="1"/>
  <c r="AL66" i="3"/>
  <c r="AQ40" i="3"/>
  <c r="AQ41" i="3" s="1"/>
  <c r="AQ45" i="3" s="1"/>
  <c r="AL45" i="3"/>
  <c r="AQ59" i="3"/>
  <c r="AQ61" i="3" s="1"/>
  <c r="AQ65" i="3" s="1"/>
  <c r="AP61" i="3"/>
  <c r="AP65" i="3" s="1"/>
  <c r="AO61" i="3"/>
  <c r="AO65" i="3" s="1"/>
  <c r="AM61" i="3"/>
  <c r="AM65" i="3" s="1"/>
  <c r="AM41" i="3"/>
  <c r="AM45" i="3" s="1"/>
  <c r="AO39" i="3"/>
  <c r="AO41" i="3" s="1"/>
  <c r="AO45" i="3" s="1"/>
  <c r="AM66" i="3" l="1"/>
  <c r="C68" i="3" s="1"/>
  <c r="AO66" i="3"/>
  <c r="AP66" i="3" s="1"/>
  <c r="AQ66" i="3" s="1"/>
</calcChain>
</file>

<file path=xl/sharedStrings.xml><?xml version="1.0" encoding="utf-8"?>
<sst xmlns="http://schemas.openxmlformats.org/spreadsheetml/2006/main" count="55" uniqueCount="46">
  <si>
    <t>Table d'hypothèses :</t>
  </si>
  <si>
    <t>Prix de vente des conserves (€)</t>
  </si>
  <si>
    <t>Prix d'achat des conserves (€)</t>
  </si>
  <si>
    <t># ##0_);(# ##0);-_)</t>
  </si>
  <si>
    <t>Ventes du 1er mois (#)</t>
  </si>
  <si>
    <t>Autres frais mensuels (€)</t>
  </si>
  <si>
    <t>Calculs intermédiaires</t>
  </si>
  <si>
    <t>Quantitées vendues</t>
  </si>
  <si>
    <t>Croissance des ventes des mois suivants (#)</t>
  </si>
  <si>
    <t>Compte de résultat</t>
  </si>
  <si>
    <t>Chiffre d'affaires</t>
  </si>
  <si>
    <t>Coûts directs</t>
  </si>
  <si>
    <t>Marge brute</t>
  </si>
  <si>
    <t>Coûts opérationnels</t>
  </si>
  <si>
    <t>EBITDA / EBE</t>
  </si>
  <si>
    <t>Earnings before interests, taxes, depreciation, amortization</t>
  </si>
  <si>
    <t>Excedent brut d'exploitation</t>
  </si>
  <si>
    <t>Tableau de trésorerie</t>
  </si>
  <si>
    <t>Encaissements des ventes</t>
  </si>
  <si>
    <t>Décaissements des achats</t>
  </si>
  <si>
    <t>Flux de trésorerie d'activité</t>
  </si>
  <si>
    <t>Flux de trésorerie d'investissement</t>
  </si>
  <si>
    <t>Free Cash Flow</t>
  </si>
  <si>
    <t>Free Cash Flow Cumulé</t>
  </si>
  <si>
    <t>Besoin de financement</t>
  </si>
  <si>
    <t>Ordinateur</t>
  </si>
  <si>
    <t>Logiciel #1</t>
  </si>
  <si>
    <t>Logiciel #2</t>
  </si>
  <si>
    <t>Montant (€)</t>
  </si>
  <si>
    <t>Date Inv.</t>
  </si>
  <si>
    <t>Date Fin</t>
  </si>
  <si>
    <t>Amort. (€)</t>
  </si>
  <si>
    <t>Capital Social (€)</t>
  </si>
  <si>
    <t>Taux de distribution (%)</t>
  </si>
  <si>
    <t>Année</t>
  </si>
  <si>
    <t>Mois</t>
  </si>
  <si>
    <t>Cas Perigord</t>
  </si>
  <si>
    <t>Hypothèses d'investissement :</t>
  </si>
  <si>
    <t>Durée (a)</t>
  </si>
  <si>
    <t>Durée (m)</t>
  </si>
  <si>
    <t>Décaissement de mes investissements :</t>
  </si>
  <si>
    <t>Total</t>
  </si>
  <si>
    <t>Amortissements comptabilisés :</t>
  </si>
  <si>
    <t>D&amp;A / Dotations aux Amortissements</t>
  </si>
  <si>
    <t>EBIT / REX</t>
  </si>
  <si>
    <t>Résultat d'Exploitation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</si>
</sst>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_);\(#,##0\);\-_)"/>
    <numFmt numFmtId="165" formatCode="#,##0.0_);\(#,##0.0\);\-_)"/>
    <numFmt numFmtId="166" formatCode="[$-40C]mmm\-yy;@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1"/>
      <name val="Segoe UI"/>
      <family val="2"/>
    </font>
    <font>
      <b/>
      <u/>
      <sz val="10"/>
      <color theme="1"/>
      <name val="Segoe UI"/>
      <family val="2"/>
    </font>
    <font>
      <b/>
      <sz val="10"/>
      <color rgb="FFFF0000"/>
      <name val="Segoe UI"/>
      <family val="2"/>
    </font>
    <font>
      <b/>
      <sz val="10"/>
      <color theme="0"/>
      <name val="Segoe UI"/>
      <family val="2"/>
    </font>
    <font>
      <sz val="10"/>
      <color theme="0"/>
      <name val="Segoe UI"/>
      <family val="2"/>
    </font>
    <font>
      <b/>
      <sz val="10"/>
      <name val="Segoe UI"/>
      <family val="2"/>
    </font>
    <font>
      <b/>
      <sz val="14"/>
      <color rgb="FFFF0000"/>
      <name val="Segoe UI"/>
      <family val="2"/>
    </font>
    <font>
      <i/>
      <sz val="10"/>
      <color theme="1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rgb="FFFCE4D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0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center"/>
    </xf>
    <xf numFmtId="165" fontId="2" fillId="2" borderId="0" xfId="0" applyNumberFormat="1" applyFont="1" applyFill="1" applyAlignment="1">
      <alignment horizontal="center"/>
    </xf>
    <xf numFmtId="164" fontId="2" fillId="2" borderId="0" xfId="0" applyNumberFormat="1" applyFont="1" applyFill="1" applyAlignment="1">
      <alignment horizontal="center"/>
    </xf>
    <xf numFmtId="166" fontId="3" fillId="2" borderId="0" xfId="0" applyNumberFormat="1" applyFont="1" applyFill="1"/>
    <xf numFmtId="164" fontId="2" fillId="0" borderId="0" xfId="0" applyNumberFormat="1" applyFont="1"/>
    <xf numFmtId="164" fontId="2" fillId="3" borderId="0" xfId="0" applyNumberFormat="1" applyFont="1" applyFill="1"/>
    <xf numFmtId="0" fontId="6" fillId="4" borderId="0" xfId="0" applyFont="1" applyFill="1"/>
    <xf numFmtId="0" fontId="7" fillId="4" borderId="0" xfId="0" applyFont="1" applyFill="1"/>
    <xf numFmtId="166" fontId="6" fillId="4" borderId="0" xfId="0" applyNumberFormat="1" applyFont="1" applyFill="1"/>
    <xf numFmtId="0" fontId="9" fillId="0" borderId="0" xfId="0" applyFont="1"/>
    <xf numFmtId="164" fontId="3" fillId="0" borderId="0" xfId="0" applyNumberFormat="1" applyFont="1"/>
    <xf numFmtId="0" fontId="10" fillId="0" borderId="0" xfId="0" applyFont="1"/>
    <xf numFmtId="0" fontId="3" fillId="5" borderId="0" xfId="0" applyFont="1" applyFill="1"/>
    <xf numFmtId="0" fontId="2" fillId="5" borderId="0" xfId="0" applyFont="1" applyFill="1"/>
    <xf numFmtId="164" fontId="3" fillId="5" borderId="0" xfId="0" applyNumberFormat="1" applyFont="1" applyFill="1"/>
    <xf numFmtId="164" fontId="5" fillId="0" borderId="0" xfId="0" applyNumberFormat="1" applyFont="1"/>
    <xf numFmtId="164" fontId="8" fillId="5" borderId="0" xfId="0" applyNumberFormat="1" applyFont="1" applyFill="1"/>
    <xf numFmtId="166" fontId="2" fillId="2" borderId="0" xfId="0" applyNumberFormat="1" applyFont="1" applyFill="1" applyAlignment="1">
      <alignment horizontal="center"/>
    </xf>
    <xf numFmtId="0" fontId="3" fillId="0" borderId="0" xfId="0" applyFont="1" applyAlignment="1">
      <alignment horizontal="center"/>
    </xf>
    <xf numFmtId="9" fontId="2" fillId="2" borderId="0" xfId="1" applyFont="1" applyFill="1" applyAlignment="1">
      <alignment horizontal="center"/>
    </xf>
    <xf numFmtId="0" fontId="3" fillId="3" borderId="0" xfId="0" applyFont="1" applyFill="1"/>
    <xf numFmtId="164" fontId="2" fillId="0" borderId="0" xfId="0" applyNumberFormat="1" applyFont="1" applyFill="1" applyAlignment="1">
      <alignment horizontal="center"/>
    </xf>
    <xf numFmtId="165" fontId="2" fillId="0" borderId="0" xfId="0" applyNumberFormat="1" applyFont="1" applyFill="1" applyAlignment="1">
      <alignment horizontal="center"/>
    </xf>
    <xf numFmtId="166" fontId="2" fillId="0" borderId="0" xfId="0" applyNumberFormat="1" applyFont="1" applyFill="1" applyAlignment="1">
      <alignment horizontal="center"/>
    </xf>
    <xf numFmtId="164" fontId="2" fillId="0" borderId="0" xfId="0" applyNumberFormat="1" applyFont="1" applyFill="1" applyAlignment="1">
      <alignment horizontal="right"/>
    </xf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colors>
    <mruColors>
      <color rgb="FFFCE4D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C552F-F630-43FE-BB85-A32265F8A1CD}">
  <dimension ref="B2:AQ68"/>
  <sheetViews>
    <sheetView showGridLines="0" tabSelected="1" zoomScaleNormal="100" workbookViewId="0">
      <pane xSplit="3" topLeftCell="D1" activePane="topRight" state="frozen"/>
      <selection pane="topRight"/>
    </sheetView>
  </sheetViews>
  <sheetFormatPr baseColWidth="10" defaultColWidth="10.73046875" defaultRowHeight="15" customHeight="1" x14ac:dyDescent="0.55000000000000004"/>
  <cols>
    <col min="1" max="1" width="2.73046875" style="1" customWidth="1"/>
    <col min="2" max="2" width="39.1328125" style="1" customWidth="1"/>
    <col min="3" max="39" width="10.73046875" style="1"/>
    <col min="40" max="40" width="2.73046875" style="1" customWidth="1"/>
    <col min="41" max="16384" width="10.73046875" style="1"/>
  </cols>
  <sheetData>
    <row r="2" spans="2:43" ht="15" customHeight="1" x14ac:dyDescent="0.7">
      <c r="B2" s="14" t="s">
        <v>36</v>
      </c>
    </row>
    <row r="4" spans="2:43" ht="15" customHeight="1" x14ac:dyDescent="0.55000000000000004">
      <c r="B4" s="3" t="s">
        <v>0</v>
      </c>
    </row>
    <row r="5" spans="2:43" ht="15" customHeight="1" x14ac:dyDescent="0.55000000000000004">
      <c r="B5" s="1" t="s">
        <v>1</v>
      </c>
      <c r="C5" s="6">
        <v>8</v>
      </c>
      <c r="E5" s="5" t="s">
        <v>3</v>
      </c>
    </row>
    <row r="6" spans="2:43" ht="15" customHeight="1" x14ac:dyDescent="0.55000000000000004">
      <c r="B6" s="1" t="s">
        <v>2</v>
      </c>
      <c r="C6" s="6">
        <v>5</v>
      </c>
    </row>
    <row r="7" spans="2:43" ht="15" customHeight="1" x14ac:dyDescent="0.55000000000000004">
      <c r="B7" s="1" t="s">
        <v>4</v>
      </c>
      <c r="C7" s="7">
        <v>48</v>
      </c>
    </row>
    <row r="8" spans="2:43" ht="15" customHeight="1" x14ac:dyDescent="0.55000000000000004">
      <c r="B8" s="1" t="s">
        <v>8</v>
      </c>
      <c r="C8" s="7">
        <v>21</v>
      </c>
    </row>
    <row r="9" spans="2:43" ht="15" customHeight="1" x14ac:dyDescent="0.55000000000000004">
      <c r="B9" s="1" t="s">
        <v>5</v>
      </c>
      <c r="C9" s="7">
        <v>700</v>
      </c>
    </row>
    <row r="10" spans="2:43" ht="15" customHeight="1" x14ac:dyDescent="0.55000000000000004">
      <c r="B10" s="1" t="s">
        <v>32</v>
      </c>
      <c r="C10" s="7">
        <v>10000</v>
      </c>
    </row>
    <row r="11" spans="2:43" ht="15" customHeight="1" x14ac:dyDescent="0.55000000000000004">
      <c r="B11" s="1" t="s">
        <v>33</v>
      </c>
      <c r="C11" s="24">
        <v>1</v>
      </c>
    </row>
    <row r="13" spans="2:43" ht="15" customHeight="1" x14ac:dyDescent="0.55000000000000004">
      <c r="B13" s="4" t="s">
        <v>34</v>
      </c>
      <c r="C13" s="4"/>
      <c r="D13" s="4">
        <f>YEAR(D16)</f>
        <v>2021</v>
      </c>
      <c r="E13" s="4">
        <f t="shared" ref="E13:AM13" si="0">YEAR(E16)</f>
        <v>2021</v>
      </c>
      <c r="F13" s="4">
        <f t="shared" si="0"/>
        <v>2021</v>
      </c>
      <c r="G13" s="4">
        <f t="shared" si="0"/>
        <v>2021</v>
      </c>
      <c r="H13" s="4">
        <f t="shared" si="0"/>
        <v>2021</v>
      </c>
      <c r="I13" s="4">
        <f t="shared" si="0"/>
        <v>2021</v>
      </c>
      <c r="J13" s="4">
        <f t="shared" si="0"/>
        <v>2021</v>
      </c>
      <c r="K13" s="4">
        <f t="shared" si="0"/>
        <v>2021</v>
      </c>
      <c r="L13" s="4">
        <f t="shared" si="0"/>
        <v>2021</v>
      </c>
      <c r="M13" s="4">
        <f t="shared" si="0"/>
        <v>2021</v>
      </c>
      <c r="N13" s="4">
        <f t="shared" si="0"/>
        <v>2021</v>
      </c>
      <c r="O13" s="4">
        <f t="shared" si="0"/>
        <v>2021</v>
      </c>
      <c r="P13" s="4">
        <f t="shared" si="0"/>
        <v>2022</v>
      </c>
      <c r="Q13" s="4">
        <f t="shared" si="0"/>
        <v>2022</v>
      </c>
      <c r="R13" s="4">
        <f t="shared" si="0"/>
        <v>2022</v>
      </c>
      <c r="S13" s="4">
        <f t="shared" si="0"/>
        <v>2022</v>
      </c>
      <c r="T13" s="4">
        <f t="shared" si="0"/>
        <v>2022</v>
      </c>
      <c r="U13" s="4">
        <f t="shared" si="0"/>
        <v>2022</v>
      </c>
      <c r="V13" s="4">
        <f t="shared" si="0"/>
        <v>2022</v>
      </c>
      <c r="W13" s="4">
        <f t="shared" si="0"/>
        <v>2022</v>
      </c>
      <c r="X13" s="4">
        <f t="shared" si="0"/>
        <v>2022</v>
      </c>
      <c r="Y13" s="4">
        <f t="shared" si="0"/>
        <v>2022</v>
      </c>
      <c r="Z13" s="4">
        <f t="shared" si="0"/>
        <v>2022</v>
      </c>
      <c r="AA13" s="4">
        <f t="shared" si="0"/>
        <v>2022</v>
      </c>
      <c r="AB13" s="4">
        <f t="shared" si="0"/>
        <v>2023</v>
      </c>
      <c r="AC13" s="4">
        <f t="shared" si="0"/>
        <v>2023</v>
      </c>
      <c r="AD13" s="4">
        <f t="shared" si="0"/>
        <v>2023</v>
      </c>
      <c r="AE13" s="4">
        <f t="shared" si="0"/>
        <v>2023</v>
      </c>
      <c r="AF13" s="4">
        <f t="shared" si="0"/>
        <v>2023</v>
      </c>
      <c r="AG13" s="4">
        <f t="shared" si="0"/>
        <v>2023</v>
      </c>
      <c r="AH13" s="4">
        <f t="shared" si="0"/>
        <v>2023</v>
      </c>
      <c r="AI13" s="4">
        <f t="shared" si="0"/>
        <v>2023</v>
      </c>
      <c r="AJ13" s="4">
        <f t="shared" si="0"/>
        <v>2023</v>
      </c>
      <c r="AK13" s="4">
        <f t="shared" si="0"/>
        <v>2023</v>
      </c>
      <c r="AL13" s="4">
        <f t="shared" si="0"/>
        <v>2023</v>
      </c>
      <c r="AM13" s="4">
        <f t="shared" si="0"/>
        <v>2023</v>
      </c>
    </row>
    <row r="14" spans="2:43" ht="15" customHeight="1" x14ac:dyDescent="0.55000000000000004">
      <c r="B14" s="4" t="s">
        <v>35</v>
      </c>
      <c r="C14" s="4"/>
      <c r="D14" s="4">
        <f>MONTH(D16)</f>
        <v>1</v>
      </c>
      <c r="E14" s="4">
        <f t="shared" ref="E14:AM14" si="1">MONTH(E16)</f>
        <v>2</v>
      </c>
      <c r="F14" s="4">
        <f t="shared" si="1"/>
        <v>3</v>
      </c>
      <c r="G14" s="4">
        <f t="shared" si="1"/>
        <v>4</v>
      </c>
      <c r="H14" s="4">
        <f t="shared" si="1"/>
        <v>5</v>
      </c>
      <c r="I14" s="4">
        <f t="shared" si="1"/>
        <v>6</v>
      </c>
      <c r="J14" s="4">
        <f t="shared" si="1"/>
        <v>7</v>
      </c>
      <c r="K14" s="4">
        <f t="shared" si="1"/>
        <v>8</v>
      </c>
      <c r="L14" s="4">
        <f t="shared" si="1"/>
        <v>9</v>
      </c>
      <c r="M14" s="4">
        <f t="shared" si="1"/>
        <v>10</v>
      </c>
      <c r="N14" s="4">
        <f t="shared" si="1"/>
        <v>11</v>
      </c>
      <c r="O14" s="4">
        <f t="shared" si="1"/>
        <v>12</v>
      </c>
      <c r="P14" s="4">
        <f t="shared" si="1"/>
        <v>1</v>
      </c>
      <c r="Q14" s="4">
        <f t="shared" si="1"/>
        <v>2</v>
      </c>
      <c r="R14" s="4">
        <f t="shared" si="1"/>
        <v>3</v>
      </c>
      <c r="S14" s="4">
        <f t="shared" si="1"/>
        <v>4</v>
      </c>
      <c r="T14" s="4">
        <f t="shared" si="1"/>
        <v>5</v>
      </c>
      <c r="U14" s="4">
        <f t="shared" si="1"/>
        <v>6</v>
      </c>
      <c r="V14" s="4">
        <f t="shared" si="1"/>
        <v>7</v>
      </c>
      <c r="W14" s="4">
        <f t="shared" si="1"/>
        <v>8</v>
      </c>
      <c r="X14" s="4">
        <f t="shared" si="1"/>
        <v>9</v>
      </c>
      <c r="Y14" s="4">
        <f t="shared" si="1"/>
        <v>10</v>
      </c>
      <c r="Z14" s="4">
        <f t="shared" si="1"/>
        <v>11</v>
      </c>
      <c r="AA14" s="4">
        <f t="shared" si="1"/>
        <v>12</v>
      </c>
      <c r="AB14" s="4">
        <f t="shared" si="1"/>
        <v>1</v>
      </c>
      <c r="AC14" s="4">
        <f t="shared" si="1"/>
        <v>2</v>
      </c>
      <c r="AD14" s="4">
        <f t="shared" si="1"/>
        <v>3</v>
      </c>
      <c r="AE14" s="4">
        <f t="shared" si="1"/>
        <v>4</v>
      </c>
      <c r="AF14" s="4">
        <f t="shared" si="1"/>
        <v>5</v>
      </c>
      <c r="AG14" s="4">
        <f t="shared" si="1"/>
        <v>6</v>
      </c>
      <c r="AH14" s="4">
        <f t="shared" si="1"/>
        <v>7</v>
      </c>
      <c r="AI14" s="4">
        <f t="shared" si="1"/>
        <v>8</v>
      </c>
      <c r="AJ14" s="4">
        <f t="shared" si="1"/>
        <v>9</v>
      </c>
      <c r="AK14" s="4">
        <f t="shared" si="1"/>
        <v>10</v>
      </c>
      <c r="AL14" s="4">
        <f t="shared" si="1"/>
        <v>11</v>
      </c>
      <c r="AM14" s="4">
        <f t="shared" si="1"/>
        <v>12</v>
      </c>
    </row>
    <row r="16" spans="2:43" ht="15" customHeight="1" x14ac:dyDescent="0.55000000000000004">
      <c r="B16" s="11" t="s">
        <v>6</v>
      </c>
      <c r="C16" s="12"/>
      <c r="D16" s="8">
        <v>44197</v>
      </c>
      <c r="E16" s="13">
        <f>EDATE(D16,1)</f>
        <v>44228</v>
      </c>
      <c r="F16" s="13">
        <f t="shared" ref="F16:AM16" si="2">EDATE(E16,1)</f>
        <v>44256</v>
      </c>
      <c r="G16" s="13">
        <f t="shared" si="2"/>
        <v>44287</v>
      </c>
      <c r="H16" s="13">
        <f t="shared" si="2"/>
        <v>44317</v>
      </c>
      <c r="I16" s="13">
        <f t="shared" si="2"/>
        <v>44348</v>
      </c>
      <c r="J16" s="13">
        <f t="shared" si="2"/>
        <v>44378</v>
      </c>
      <c r="K16" s="13">
        <f t="shared" si="2"/>
        <v>44409</v>
      </c>
      <c r="L16" s="13">
        <f t="shared" si="2"/>
        <v>44440</v>
      </c>
      <c r="M16" s="13">
        <f t="shared" si="2"/>
        <v>44470</v>
      </c>
      <c r="N16" s="13">
        <f t="shared" si="2"/>
        <v>44501</v>
      </c>
      <c r="O16" s="13">
        <f t="shared" si="2"/>
        <v>44531</v>
      </c>
      <c r="P16" s="13">
        <f t="shared" si="2"/>
        <v>44562</v>
      </c>
      <c r="Q16" s="13">
        <f t="shared" si="2"/>
        <v>44593</v>
      </c>
      <c r="R16" s="13">
        <f t="shared" si="2"/>
        <v>44621</v>
      </c>
      <c r="S16" s="13">
        <f t="shared" si="2"/>
        <v>44652</v>
      </c>
      <c r="T16" s="13">
        <f>EDATE(S16,1)</f>
        <v>44682</v>
      </c>
      <c r="U16" s="13">
        <f t="shared" si="2"/>
        <v>44713</v>
      </c>
      <c r="V16" s="13">
        <f t="shared" si="2"/>
        <v>44743</v>
      </c>
      <c r="W16" s="13">
        <f t="shared" si="2"/>
        <v>44774</v>
      </c>
      <c r="X16" s="13">
        <f t="shared" si="2"/>
        <v>44805</v>
      </c>
      <c r="Y16" s="13">
        <f t="shared" si="2"/>
        <v>44835</v>
      </c>
      <c r="Z16" s="13">
        <f t="shared" si="2"/>
        <v>44866</v>
      </c>
      <c r="AA16" s="13">
        <f t="shared" si="2"/>
        <v>44896</v>
      </c>
      <c r="AB16" s="13">
        <f t="shared" si="2"/>
        <v>44927</v>
      </c>
      <c r="AC16" s="13">
        <f t="shared" si="2"/>
        <v>44958</v>
      </c>
      <c r="AD16" s="13">
        <f>EDATE(AC16,1)</f>
        <v>44986</v>
      </c>
      <c r="AE16" s="13">
        <f t="shared" si="2"/>
        <v>45017</v>
      </c>
      <c r="AF16" s="13">
        <f t="shared" si="2"/>
        <v>45047</v>
      </c>
      <c r="AG16" s="13">
        <f t="shared" si="2"/>
        <v>45078</v>
      </c>
      <c r="AH16" s="13">
        <f t="shared" si="2"/>
        <v>45108</v>
      </c>
      <c r="AI16" s="13">
        <f t="shared" si="2"/>
        <v>45139</v>
      </c>
      <c r="AJ16" s="13">
        <f>EDATE(AI16,1)</f>
        <v>45170</v>
      </c>
      <c r="AK16" s="13">
        <f t="shared" si="2"/>
        <v>45200</v>
      </c>
      <c r="AL16" s="13">
        <f t="shared" si="2"/>
        <v>45231</v>
      </c>
      <c r="AM16" s="13">
        <f t="shared" si="2"/>
        <v>45261</v>
      </c>
      <c r="AO16" s="25">
        <f>YEAR(D16)</f>
        <v>2021</v>
      </c>
      <c r="AP16" s="11">
        <f>AO16+1</f>
        <v>2022</v>
      </c>
      <c r="AQ16" s="11">
        <f>AP16+1</f>
        <v>2023</v>
      </c>
    </row>
    <row r="18" spans="2:43" ht="15" customHeight="1" x14ac:dyDescent="0.55000000000000004">
      <c r="B18" s="1" t="s">
        <v>7</v>
      </c>
      <c r="D18" s="10">
        <f>C7</f>
        <v>48</v>
      </c>
      <c r="E18" s="9">
        <f>D18+$C$8</f>
        <v>69</v>
      </c>
      <c r="F18" s="9">
        <f t="shared" ref="F18:AM18" si="3">E18+$C$8</f>
        <v>90</v>
      </c>
      <c r="G18" s="9">
        <f t="shared" si="3"/>
        <v>111</v>
      </c>
      <c r="H18" s="9">
        <f t="shared" si="3"/>
        <v>132</v>
      </c>
      <c r="I18" s="9">
        <f t="shared" si="3"/>
        <v>153</v>
      </c>
      <c r="J18" s="9">
        <f t="shared" si="3"/>
        <v>174</v>
      </c>
      <c r="K18" s="9">
        <f t="shared" si="3"/>
        <v>195</v>
      </c>
      <c r="L18" s="9">
        <f t="shared" si="3"/>
        <v>216</v>
      </c>
      <c r="M18" s="9">
        <f t="shared" si="3"/>
        <v>237</v>
      </c>
      <c r="N18" s="9">
        <f t="shared" si="3"/>
        <v>258</v>
      </c>
      <c r="O18" s="9">
        <f t="shared" si="3"/>
        <v>279</v>
      </c>
      <c r="P18" s="9">
        <f t="shared" si="3"/>
        <v>300</v>
      </c>
      <c r="Q18" s="9">
        <f t="shared" si="3"/>
        <v>321</v>
      </c>
      <c r="R18" s="9">
        <f t="shared" si="3"/>
        <v>342</v>
      </c>
      <c r="S18" s="9">
        <f t="shared" si="3"/>
        <v>363</v>
      </c>
      <c r="T18" s="9">
        <f t="shared" si="3"/>
        <v>384</v>
      </c>
      <c r="U18" s="9">
        <f t="shared" si="3"/>
        <v>405</v>
      </c>
      <c r="V18" s="9">
        <f t="shared" si="3"/>
        <v>426</v>
      </c>
      <c r="W18" s="9">
        <f t="shared" si="3"/>
        <v>447</v>
      </c>
      <c r="X18" s="9">
        <f t="shared" si="3"/>
        <v>468</v>
      </c>
      <c r="Y18" s="9">
        <f t="shared" si="3"/>
        <v>489</v>
      </c>
      <c r="Z18" s="9">
        <f t="shared" si="3"/>
        <v>510</v>
      </c>
      <c r="AA18" s="9">
        <f t="shared" si="3"/>
        <v>531</v>
      </c>
      <c r="AB18" s="9">
        <f t="shared" si="3"/>
        <v>552</v>
      </c>
      <c r="AC18" s="9">
        <f t="shared" si="3"/>
        <v>573</v>
      </c>
      <c r="AD18" s="9">
        <f t="shared" si="3"/>
        <v>594</v>
      </c>
      <c r="AE18" s="9">
        <f t="shared" si="3"/>
        <v>615</v>
      </c>
      <c r="AF18" s="9">
        <f t="shared" si="3"/>
        <v>636</v>
      </c>
      <c r="AG18" s="9">
        <f t="shared" si="3"/>
        <v>657</v>
      </c>
      <c r="AH18" s="9">
        <f t="shared" si="3"/>
        <v>678</v>
      </c>
      <c r="AI18" s="9">
        <f t="shared" si="3"/>
        <v>699</v>
      </c>
      <c r="AJ18" s="9">
        <f t="shared" si="3"/>
        <v>720</v>
      </c>
      <c r="AK18" s="9">
        <f t="shared" si="3"/>
        <v>741</v>
      </c>
      <c r="AL18" s="9">
        <f t="shared" si="3"/>
        <v>762</v>
      </c>
      <c r="AM18" s="9">
        <f t="shared" si="3"/>
        <v>783</v>
      </c>
      <c r="AO18" s="9">
        <f>SUMIFS($D18:$AM18,$D$13:$AM$13,AO$16)</f>
        <v>1962</v>
      </c>
      <c r="AP18" s="9">
        <f>SUMIFS($D18:$AM18,$D$13:$AM$13,AP$16)</f>
        <v>4986</v>
      </c>
      <c r="AQ18" s="9">
        <f>SUMIFS($D18:$AM18,$D$13:$AM$13,AQ$16)</f>
        <v>8010</v>
      </c>
    </row>
    <row r="19" spans="2:43" ht="15" customHeight="1" x14ac:dyDescent="0.55000000000000004">
      <c r="F19" s="4"/>
    </row>
    <row r="20" spans="2:43" ht="15" customHeight="1" x14ac:dyDescent="0.55000000000000004">
      <c r="B20" s="3" t="s">
        <v>37</v>
      </c>
      <c r="C20" s="23" t="s">
        <v>28</v>
      </c>
      <c r="D20" s="23" t="s">
        <v>38</v>
      </c>
      <c r="E20" s="23" t="s">
        <v>39</v>
      </c>
      <c r="F20" s="23" t="s">
        <v>31</v>
      </c>
      <c r="G20" s="23" t="s">
        <v>29</v>
      </c>
      <c r="H20" s="23" t="s">
        <v>30</v>
      </c>
    </row>
    <row r="21" spans="2:43" ht="15" customHeight="1" x14ac:dyDescent="0.55000000000000004">
      <c r="B21" s="1" t="s">
        <v>25</v>
      </c>
      <c r="C21" s="7">
        <v>500</v>
      </c>
      <c r="D21" s="7">
        <v>3</v>
      </c>
      <c r="E21" s="26">
        <f>D21*12</f>
        <v>36</v>
      </c>
      <c r="F21" s="27">
        <f>C21/E21</f>
        <v>13.888888888888889</v>
      </c>
      <c r="G21" s="22">
        <v>44197</v>
      </c>
      <c r="H21" s="28">
        <f>EDATE(G21,E21-1)</f>
        <v>45261</v>
      </c>
    </row>
    <row r="22" spans="2:43" ht="15" customHeight="1" x14ac:dyDescent="0.55000000000000004">
      <c r="B22" s="1" t="s">
        <v>26</v>
      </c>
      <c r="C22" s="7">
        <v>180</v>
      </c>
      <c r="D22" s="7">
        <v>2</v>
      </c>
      <c r="E22" s="26">
        <f>D22*12</f>
        <v>24</v>
      </c>
      <c r="F22" s="27">
        <f>C22/E22</f>
        <v>7.5</v>
      </c>
      <c r="G22" s="22">
        <v>44348</v>
      </c>
      <c r="H22" s="28">
        <f>EDATE(G22,E22-1)</f>
        <v>45047</v>
      </c>
    </row>
    <row r="23" spans="2:43" ht="15" customHeight="1" x14ac:dyDescent="0.55000000000000004">
      <c r="B23" s="1" t="s">
        <v>27</v>
      </c>
      <c r="C23" s="7">
        <v>180</v>
      </c>
      <c r="D23" s="7">
        <v>3</v>
      </c>
      <c r="E23" s="26">
        <f>D23*12</f>
        <v>36</v>
      </c>
      <c r="F23" s="27">
        <f>C23/E23</f>
        <v>5</v>
      </c>
      <c r="G23" s="22">
        <v>44927</v>
      </c>
      <c r="H23" s="28">
        <f>EDATE(G23,E23-1)</f>
        <v>45992</v>
      </c>
    </row>
    <row r="24" spans="2:43" ht="15" customHeight="1" x14ac:dyDescent="0.55000000000000004">
      <c r="F24" s="4"/>
    </row>
    <row r="25" spans="2:43" ht="15" customHeight="1" x14ac:dyDescent="0.55000000000000004">
      <c r="B25" s="3" t="s">
        <v>40</v>
      </c>
      <c r="D25" s="4" t="str">
        <f ca="1">_xlfn.FORMULATEXT(D26)</f>
        <v>=SI(D$16=$G21;-$C21;0)</v>
      </c>
      <c r="F25" s="4"/>
    </row>
    <row r="26" spans="2:43" ht="15" customHeight="1" x14ac:dyDescent="0.55000000000000004">
      <c r="B26" s="1" t="s">
        <v>25</v>
      </c>
      <c r="D26" s="29">
        <f>IF(D$16=$G21,-$C21,0)</f>
        <v>-500</v>
      </c>
      <c r="E26" s="29">
        <f t="shared" ref="E26:AM28" si="4">IF(E$16=$G21,-$C21,0)</f>
        <v>0</v>
      </c>
      <c r="F26" s="29">
        <f t="shared" si="4"/>
        <v>0</v>
      </c>
      <c r="G26" s="29">
        <f t="shared" si="4"/>
        <v>0</v>
      </c>
      <c r="H26" s="29">
        <f t="shared" si="4"/>
        <v>0</v>
      </c>
      <c r="I26" s="29">
        <f t="shared" si="4"/>
        <v>0</v>
      </c>
      <c r="J26" s="29">
        <f t="shared" si="4"/>
        <v>0</v>
      </c>
      <c r="K26" s="29">
        <f t="shared" si="4"/>
        <v>0</v>
      </c>
      <c r="L26" s="29">
        <f t="shared" si="4"/>
        <v>0</v>
      </c>
      <c r="M26" s="29">
        <f t="shared" si="4"/>
        <v>0</v>
      </c>
      <c r="N26" s="29">
        <f t="shared" si="4"/>
        <v>0</v>
      </c>
      <c r="O26" s="29">
        <f t="shared" si="4"/>
        <v>0</v>
      </c>
      <c r="P26" s="29">
        <f t="shared" si="4"/>
        <v>0</v>
      </c>
      <c r="Q26" s="29">
        <f t="shared" si="4"/>
        <v>0</v>
      </c>
      <c r="R26" s="29">
        <f t="shared" si="4"/>
        <v>0</v>
      </c>
      <c r="S26" s="29">
        <f t="shared" si="4"/>
        <v>0</v>
      </c>
      <c r="T26" s="29">
        <f t="shared" si="4"/>
        <v>0</v>
      </c>
      <c r="U26" s="29">
        <f t="shared" si="4"/>
        <v>0</v>
      </c>
      <c r="V26" s="29">
        <f t="shared" si="4"/>
        <v>0</v>
      </c>
      <c r="W26" s="29">
        <f t="shared" si="4"/>
        <v>0</v>
      </c>
      <c r="X26" s="29">
        <f t="shared" si="4"/>
        <v>0</v>
      </c>
      <c r="Y26" s="29">
        <f t="shared" si="4"/>
        <v>0</v>
      </c>
      <c r="Z26" s="29">
        <f t="shared" si="4"/>
        <v>0</v>
      </c>
      <c r="AA26" s="29">
        <f t="shared" si="4"/>
        <v>0</v>
      </c>
      <c r="AB26" s="29">
        <f t="shared" si="4"/>
        <v>0</v>
      </c>
      <c r="AC26" s="29">
        <f t="shared" si="4"/>
        <v>0</v>
      </c>
      <c r="AD26" s="29">
        <f t="shared" si="4"/>
        <v>0</v>
      </c>
      <c r="AE26" s="29">
        <f t="shared" si="4"/>
        <v>0</v>
      </c>
      <c r="AF26" s="29">
        <f t="shared" si="4"/>
        <v>0</v>
      </c>
      <c r="AG26" s="29">
        <f t="shared" si="4"/>
        <v>0</v>
      </c>
      <c r="AH26" s="29">
        <f t="shared" si="4"/>
        <v>0</v>
      </c>
      <c r="AI26" s="29">
        <f t="shared" si="4"/>
        <v>0</v>
      </c>
      <c r="AJ26" s="29">
        <f t="shared" si="4"/>
        <v>0</v>
      </c>
      <c r="AK26" s="29">
        <f t="shared" si="4"/>
        <v>0</v>
      </c>
      <c r="AL26" s="29">
        <f t="shared" si="4"/>
        <v>0</v>
      </c>
      <c r="AM26" s="29">
        <f t="shared" si="4"/>
        <v>0</v>
      </c>
    </row>
    <row r="27" spans="2:43" ht="15" customHeight="1" x14ac:dyDescent="0.55000000000000004">
      <c r="B27" s="1" t="s">
        <v>26</v>
      </c>
      <c r="D27" s="29">
        <f t="shared" ref="D27:S28" si="5">IF(D$16=$G22,-$C22,0)</f>
        <v>0</v>
      </c>
      <c r="E27" s="29">
        <f t="shared" si="5"/>
        <v>0</v>
      </c>
      <c r="F27" s="29">
        <f t="shared" si="5"/>
        <v>0</v>
      </c>
      <c r="G27" s="29">
        <f t="shared" si="5"/>
        <v>0</v>
      </c>
      <c r="H27" s="29">
        <f t="shared" si="5"/>
        <v>0</v>
      </c>
      <c r="I27" s="29">
        <f t="shared" si="5"/>
        <v>-180</v>
      </c>
      <c r="J27" s="29">
        <f t="shared" si="5"/>
        <v>0</v>
      </c>
      <c r="K27" s="29">
        <f t="shared" si="5"/>
        <v>0</v>
      </c>
      <c r="L27" s="29">
        <f t="shared" si="5"/>
        <v>0</v>
      </c>
      <c r="M27" s="29">
        <f t="shared" si="5"/>
        <v>0</v>
      </c>
      <c r="N27" s="29">
        <f t="shared" si="5"/>
        <v>0</v>
      </c>
      <c r="O27" s="29">
        <f t="shared" si="5"/>
        <v>0</v>
      </c>
      <c r="P27" s="29">
        <f t="shared" si="5"/>
        <v>0</v>
      </c>
      <c r="Q27" s="29">
        <f t="shared" si="5"/>
        <v>0</v>
      </c>
      <c r="R27" s="29">
        <f t="shared" si="5"/>
        <v>0</v>
      </c>
      <c r="S27" s="29">
        <f t="shared" si="5"/>
        <v>0</v>
      </c>
      <c r="T27" s="29">
        <f t="shared" si="4"/>
        <v>0</v>
      </c>
      <c r="U27" s="29">
        <f t="shared" si="4"/>
        <v>0</v>
      </c>
      <c r="V27" s="29">
        <f t="shared" si="4"/>
        <v>0</v>
      </c>
      <c r="W27" s="29">
        <f t="shared" si="4"/>
        <v>0</v>
      </c>
      <c r="X27" s="29">
        <f t="shared" si="4"/>
        <v>0</v>
      </c>
      <c r="Y27" s="29">
        <f t="shared" si="4"/>
        <v>0</v>
      </c>
      <c r="Z27" s="29">
        <f t="shared" si="4"/>
        <v>0</v>
      </c>
      <c r="AA27" s="29">
        <f t="shared" si="4"/>
        <v>0</v>
      </c>
      <c r="AB27" s="29">
        <f t="shared" si="4"/>
        <v>0</v>
      </c>
      <c r="AC27" s="29">
        <f t="shared" si="4"/>
        <v>0</v>
      </c>
      <c r="AD27" s="29">
        <f t="shared" si="4"/>
        <v>0</v>
      </c>
      <c r="AE27" s="29">
        <f t="shared" si="4"/>
        <v>0</v>
      </c>
      <c r="AF27" s="29">
        <f t="shared" si="4"/>
        <v>0</v>
      </c>
      <c r="AG27" s="29">
        <f t="shared" si="4"/>
        <v>0</v>
      </c>
      <c r="AH27" s="29">
        <f t="shared" si="4"/>
        <v>0</v>
      </c>
      <c r="AI27" s="29">
        <f t="shared" si="4"/>
        <v>0</v>
      </c>
      <c r="AJ27" s="29">
        <f t="shared" si="4"/>
        <v>0</v>
      </c>
      <c r="AK27" s="29">
        <f t="shared" si="4"/>
        <v>0</v>
      </c>
      <c r="AL27" s="29">
        <f t="shared" si="4"/>
        <v>0</v>
      </c>
      <c r="AM27" s="29">
        <f t="shared" si="4"/>
        <v>0</v>
      </c>
    </row>
    <row r="28" spans="2:43" ht="15" customHeight="1" x14ac:dyDescent="0.55000000000000004">
      <c r="B28" s="1" t="s">
        <v>27</v>
      </c>
      <c r="D28" s="29">
        <f t="shared" si="5"/>
        <v>0</v>
      </c>
      <c r="E28" s="29">
        <f t="shared" si="4"/>
        <v>0</v>
      </c>
      <c r="F28" s="29">
        <f t="shared" si="4"/>
        <v>0</v>
      </c>
      <c r="G28" s="29">
        <f t="shared" si="4"/>
        <v>0</v>
      </c>
      <c r="H28" s="29">
        <f t="shared" si="4"/>
        <v>0</v>
      </c>
      <c r="I28" s="29">
        <f t="shared" si="4"/>
        <v>0</v>
      </c>
      <c r="J28" s="29">
        <f t="shared" si="4"/>
        <v>0</v>
      </c>
      <c r="K28" s="29">
        <f t="shared" si="4"/>
        <v>0</v>
      </c>
      <c r="L28" s="29">
        <f t="shared" si="4"/>
        <v>0</v>
      </c>
      <c r="M28" s="29">
        <f t="shared" si="4"/>
        <v>0</v>
      </c>
      <c r="N28" s="29">
        <f t="shared" si="4"/>
        <v>0</v>
      </c>
      <c r="O28" s="29">
        <f t="shared" si="4"/>
        <v>0</v>
      </c>
      <c r="P28" s="29">
        <f t="shared" si="4"/>
        <v>0</v>
      </c>
      <c r="Q28" s="29">
        <f t="shared" si="4"/>
        <v>0</v>
      </c>
      <c r="R28" s="29">
        <f t="shared" si="4"/>
        <v>0</v>
      </c>
      <c r="S28" s="29">
        <f t="shared" si="4"/>
        <v>0</v>
      </c>
      <c r="T28" s="29">
        <f t="shared" si="4"/>
        <v>0</v>
      </c>
      <c r="U28" s="29">
        <f t="shared" si="4"/>
        <v>0</v>
      </c>
      <c r="V28" s="29">
        <f t="shared" si="4"/>
        <v>0</v>
      </c>
      <c r="W28" s="29">
        <f t="shared" si="4"/>
        <v>0</v>
      </c>
      <c r="X28" s="29">
        <f t="shared" si="4"/>
        <v>0</v>
      </c>
      <c r="Y28" s="29">
        <f t="shared" si="4"/>
        <v>0</v>
      </c>
      <c r="Z28" s="29">
        <f t="shared" si="4"/>
        <v>0</v>
      </c>
      <c r="AA28" s="29">
        <f t="shared" si="4"/>
        <v>0</v>
      </c>
      <c r="AB28" s="29">
        <f t="shared" si="4"/>
        <v>-180</v>
      </c>
      <c r="AC28" s="29">
        <f t="shared" si="4"/>
        <v>0</v>
      </c>
      <c r="AD28" s="29">
        <f t="shared" si="4"/>
        <v>0</v>
      </c>
      <c r="AE28" s="29">
        <f t="shared" si="4"/>
        <v>0</v>
      </c>
      <c r="AF28" s="29">
        <f t="shared" si="4"/>
        <v>0</v>
      </c>
      <c r="AG28" s="29">
        <f t="shared" si="4"/>
        <v>0</v>
      </c>
      <c r="AH28" s="29">
        <f t="shared" si="4"/>
        <v>0</v>
      </c>
      <c r="AI28" s="29">
        <f t="shared" si="4"/>
        <v>0</v>
      </c>
      <c r="AJ28" s="29">
        <f t="shared" si="4"/>
        <v>0</v>
      </c>
      <c r="AK28" s="29">
        <f t="shared" si="4"/>
        <v>0</v>
      </c>
      <c r="AL28" s="29">
        <f t="shared" si="4"/>
        <v>0</v>
      </c>
      <c r="AM28" s="29">
        <f t="shared" si="4"/>
        <v>0</v>
      </c>
    </row>
    <row r="29" spans="2:43" ht="15" customHeight="1" x14ac:dyDescent="0.55000000000000004">
      <c r="B29" s="2" t="s">
        <v>41</v>
      </c>
      <c r="D29" s="15">
        <f>SUM(D26:D28)</f>
        <v>-500</v>
      </c>
      <c r="E29" s="15">
        <f t="shared" ref="E29:AM29" si="6">SUM(E26:E28)</f>
        <v>0</v>
      </c>
      <c r="F29" s="15">
        <f t="shared" si="6"/>
        <v>0</v>
      </c>
      <c r="G29" s="15">
        <f t="shared" si="6"/>
        <v>0</v>
      </c>
      <c r="H29" s="15">
        <f t="shared" si="6"/>
        <v>0</v>
      </c>
      <c r="I29" s="15">
        <f t="shared" si="6"/>
        <v>-180</v>
      </c>
      <c r="J29" s="15">
        <f t="shared" si="6"/>
        <v>0</v>
      </c>
      <c r="K29" s="15">
        <f t="shared" si="6"/>
        <v>0</v>
      </c>
      <c r="L29" s="15">
        <f t="shared" si="6"/>
        <v>0</v>
      </c>
      <c r="M29" s="15">
        <f t="shared" si="6"/>
        <v>0</v>
      </c>
      <c r="N29" s="15">
        <f t="shared" si="6"/>
        <v>0</v>
      </c>
      <c r="O29" s="15">
        <f t="shared" si="6"/>
        <v>0</v>
      </c>
      <c r="P29" s="15">
        <f t="shared" si="6"/>
        <v>0</v>
      </c>
      <c r="Q29" s="15">
        <f t="shared" si="6"/>
        <v>0</v>
      </c>
      <c r="R29" s="15">
        <f t="shared" si="6"/>
        <v>0</v>
      </c>
      <c r="S29" s="15">
        <f t="shared" si="6"/>
        <v>0</v>
      </c>
      <c r="T29" s="15">
        <f t="shared" si="6"/>
        <v>0</v>
      </c>
      <c r="U29" s="15">
        <f t="shared" si="6"/>
        <v>0</v>
      </c>
      <c r="V29" s="15">
        <f t="shared" si="6"/>
        <v>0</v>
      </c>
      <c r="W29" s="15">
        <f t="shared" si="6"/>
        <v>0</v>
      </c>
      <c r="X29" s="15">
        <f t="shared" si="6"/>
        <v>0</v>
      </c>
      <c r="Y29" s="15">
        <f t="shared" si="6"/>
        <v>0</v>
      </c>
      <c r="Z29" s="15">
        <f t="shared" si="6"/>
        <v>0</v>
      </c>
      <c r="AA29" s="15">
        <f t="shared" si="6"/>
        <v>0</v>
      </c>
      <c r="AB29" s="15">
        <f t="shared" si="6"/>
        <v>-180</v>
      </c>
      <c r="AC29" s="15">
        <f t="shared" si="6"/>
        <v>0</v>
      </c>
      <c r="AD29" s="15">
        <f t="shared" si="6"/>
        <v>0</v>
      </c>
      <c r="AE29" s="15">
        <f t="shared" si="6"/>
        <v>0</v>
      </c>
      <c r="AF29" s="15">
        <f t="shared" si="6"/>
        <v>0</v>
      </c>
      <c r="AG29" s="15">
        <f t="shared" si="6"/>
        <v>0</v>
      </c>
      <c r="AH29" s="15">
        <f t="shared" si="6"/>
        <v>0</v>
      </c>
      <c r="AI29" s="15">
        <f t="shared" si="6"/>
        <v>0</v>
      </c>
      <c r="AJ29" s="15">
        <f t="shared" si="6"/>
        <v>0</v>
      </c>
      <c r="AK29" s="15">
        <f t="shared" si="6"/>
        <v>0</v>
      </c>
      <c r="AL29" s="15">
        <f t="shared" si="6"/>
        <v>0</v>
      </c>
      <c r="AM29" s="15">
        <f t="shared" si="6"/>
        <v>0</v>
      </c>
    </row>
    <row r="30" spans="2:43" ht="15" customHeight="1" x14ac:dyDescent="0.55000000000000004">
      <c r="F30" s="4"/>
    </row>
    <row r="31" spans="2:43" ht="15" customHeight="1" x14ac:dyDescent="0.55000000000000004">
      <c r="B31" s="3" t="s">
        <v>42</v>
      </c>
      <c r="D31" s="4" t="str">
        <f ca="1">_xlfn.FORMULATEXT(D32)</f>
        <v>=SI(D$16&gt;=$G21;SI(D$16&lt;=$H21;-$F21;0);0)</v>
      </c>
      <c r="F31" s="4"/>
    </row>
    <row r="32" spans="2:43" ht="15" customHeight="1" x14ac:dyDescent="0.55000000000000004">
      <c r="B32" s="1" t="s">
        <v>25</v>
      </c>
      <c r="D32" s="29">
        <f>IF(D$16&gt;=$G21,IF(D$16&lt;=$H21,-$F21,0),0)</f>
        <v>-13.888888888888889</v>
      </c>
      <c r="E32" s="29">
        <f t="shared" ref="E32:AM34" si="7">IF(E$16&gt;=$G21,IF(E$16&lt;=$H21,-$F21,0),0)</f>
        <v>-13.888888888888889</v>
      </c>
      <c r="F32" s="29">
        <f t="shared" si="7"/>
        <v>-13.888888888888889</v>
      </c>
      <c r="G32" s="29">
        <f t="shared" si="7"/>
        <v>-13.888888888888889</v>
      </c>
      <c r="H32" s="29">
        <f t="shared" si="7"/>
        <v>-13.888888888888889</v>
      </c>
      <c r="I32" s="29">
        <f t="shared" si="7"/>
        <v>-13.888888888888889</v>
      </c>
      <c r="J32" s="29">
        <f t="shared" si="7"/>
        <v>-13.888888888888889</v>
      </c>
      <c r="K32" s="29">
        <f t="shared" si="7"/>
        <v>-13.888888888888889</v>
      </c>
      <c r="L32" s="29">
        <f t="shared" si="7"/>
        <v>-13.888888888888889</v>
      </c>
      <c r="M32" s="29">
        <f t="shared" si="7"/>
        <v>-13.888888888888889</v>
      </c>
      <c r="N32" s="29">
        <f t="shared" si="7"/>
        <v>-13.888888888888889</v>
      </c>
      <c r="O32" s="29">
        <f t="shared" si="7"/>
        <v>-13.888888888888889</v>
      </c>
      <c r="P32" s="29">
        <f t="shared" si="7"/>
        <v>-13.888888888888889</v>
      </c>
      <c r="Q32" s="29">
        <f t="shared" si="7"/>
        <v>-13.888888888888889</v>
      </c>
      <c r="R32" s="29">
        <f t="shared" si="7"/>
        <v>-13.888888888888889</v>
      </c>
      <c r="S32" s="29">
        <f t="shared" si="7"/>
        <v>-13.888888888888889</v>
      </c>
      <c r="T32" s="29">
        <f t="shared" si="7"/>
        <v>-13.888888888888889</v>
      </c>
      <c r="U32" s="29">
        <f t="shared" si="7"/>
        <v>-13.888888888888889</v>
      </c>
      <c r="V32" s="29">
        <f t="shared" si="7"/>
        <v>-13.888888888888889</v>
      </c>
      <c r="W32" s="29">
        <f t="shared" si="7"/>
        <v>-13.888888888888889</v>
      </c>
      <c r="X32" s="29">
        <f t="shared" si="7"/>
        <v>-13.888888888888889</v>
      </c>
      <c r="Y32" s="29">
        <f t="shared" si="7"/>
        <v>-13.888888888888889</v>
      </c>
      <c r="Z32" s="29">
        <f t="shared" si="7"/>
        <v>-13.888888888888889</v>
      </c>
      <c r="AA32" s="29">
        <f t="shared" si="7"/>
        <v>-13.888888888888889</v>
      </c>
      <c r="AB32" s="29">
        <f t="shared" si="7"/>
        <v>-13.888888888888889</v>
      </c>
      <c r="AC32" s="29">
        <f t="shared" si="7"/>
        <v>-13.888888888888889</v>
      </c>
      <c r="AD32" s="29">
        <f t="shared" si="7"/>
        <v>-13.888888888888889</v>
      </c>
      <c r="AE32" s="29">
        <f t="shared" si="7"/>
        <v>-13.888888888888889</v>
      </c>
      <c r="AF32" s="29">
        <f t="shared" si="7"/>
        <v>-13.888888888888889</v>
      </c>
      <c r="AG32" s="29">
        <f t="shared" si="7"/>
        <v>-13.888888888888889</v>
      </c>
      <c r="AH32" s="29">
        <f t="shared" si="7"/>
        <v>-13.888888888888889</v>
      </c>
      <c r="AI32" s="29">
        <f t="shared" si="7"/>
        <v>-13.888888888888889</v>
      </c>
      <c r="AJ32" s="29">
        <f t="shared" si="7"/>
        <v>-13.888888888888889</v>
      </c>
      <c r="AK32" s="29">
        <f t="shared" si="7"/>
        <v>-13.888888888888889</v>
      </c>
      <c r="AL32" s="29">
        <f t="shared" si="7"/>
        <v>-13.888888888888889</v>
      </c>
      <c r="AM32" s="29">
        <f t="shared" si="7"/>
        <v>-13.888888888888889</v>
      </c>
    </row>
    <row r="33" spans="2:43" ht="15" customHeight="1" x14ac:dyDescent="0.55000000000000004">
      <c r="B33" s="1" t="s">
        <v>26</v>
      </c>
      <c r="D33" s="29">
        <f t="shared" ref="D33:S34" si="8">IF(D$16&gt;=$G22,IF(D$16&lt;=$H22,-$F22,0),0)</f>
        <v>0</v>
      </c>
      <c r="E33" s="29">
        <f t="shared" si="8"/>
        <v>0</v>
      </c>
      <c r="F33" s="29">
        <f t="shared" si="8"/>
        <v>0</v>
      </c>
      <c r="G33" s="29">
        <f t="shared" si="8"/>
        <v>0</v>
      </c>
      <c r="H33" s="29">
        <f t="shared" si="8"/>
        <v>0</v>
      </c>
      <c r="I33" s="29">
        <f t="shared" si="8"/>
        <v>-7.5</v>
      </c>
      <c r="J33" s="29">
        <f t="shared" si="8"/>
        <v>-7.5</v>
      </c>
      <c r="K33" s="29">
        <f t="shared" si="8"/>
        <v>-7.5</v>
      </c>
      <c r="L33" s="29">
        <f t="shared" si="8"/>
        <v>-7.5</v>
      </c>
      <c r="M33" s="29">
        <f t="shared" si="8"/>
        <v>-7.5</v>
      </c>
      <c r="N33" s="29">
        <f t="shared" si="8"/>
        <v>-7.5</v>
      </c>
      <c r="O33" s="29">
        <f t="shared" si="8"/>
        <v>-7.5</v>
      </c>
      <c r="P33" s="29">
        <f t="shared" si="8"/>
        <v>-7.5</v>
      </c>
      <c r="Q33" s="29">
        <f t="shared" si="8"/>
        <v>-7.5</v>
      </c>
      <c r="R33" s="29">
        <f t="shared" si="8"/>
        <v>-7.5</v>
      </c>
      <c r="S33" s="29">
        <f t="shared" si="8"/>
        <v>-7.5</v>
      </c>
      <c r="T33" s="29">
        <f t="shared" si="7"/>
        <v>-7.5</v>
      </c>
      <c r="U33" s="29">
        <f t="shared" si="7"/>
        <v>-7.5</v>
      </c>
      <c r="V33" s="29">
        <f t="shared" si="7"/>
        <v>-7.5</v>
      </c>
      <c r="W33" s="29">
        <f t="shared" si="7"/>
        <v>-7.5</v>
      </c>
      <c r="X33" s="29">
        <f t="shared" si="7"/>
        <v>-7.5</v>
      </c>
      <c r="Y33" s="29">
        <f t="shared" si="7"/>
        <v>-7.5</v>
      </c>
      <c r="Z33" s="29">
        <f t="shared" si="7"/>
        <v>-7.5</v>
      </c>
      <c r="AA33" s="29">
        <f t="shared" si="7"/>
        <v>-7.5</v>
      </c>
      <c r="AB33" s="29">
        <f t="shared" si="7"/>
        <v>-7.5</v>
      </c>
      <c r="AC33" s="29">
        <f t="shared" si="7"/>
        <v>-7.5</v>
      </c>
      <c r="AD33" s="29">
        <f t="shared" si="7"/>
        <v>-7.5</v>
      </c>
      <c r="AE33" s="29">
        <f t="shared" si="7"/>
        <v>-7.5</v>
      </c>
      <c r="AF33" s="29">
        <f t="shared" si="7"/>
        <v>-7.5</v>
      </c>
      <c r="AG33" s="29">
        <f t="shared" si="7"/>
        <v>0</v>
      </c>
      <c r="AH33" s="29">
        <f t="shared" si="7"/>
        <v>0</v>
      </c>
      <c r="AI33" s="29">
        <f t="shared" si="7"/>
        <v>0</v>
      </c>
      <c r="AJ33" s="29">
        <f t="shared" si="7"/>
        <v>0</v>
      </c>
      <c r="AK33" s="29">
        <f t="shared" si="7"/>
        <v>0</v>
      </c>
      <c r="AL33" s="29">
        <f t="shared" si="7"/>
        <v>0</v>
      </c>
      <c r="AM33" s="29">
        <f t="shared" si="7"/>
        <v>0</v>
      </c>
    </row>
    <row r="34" spans="2:43" ht="15" customHeight="1" x14ac:dyDescent="0.55000000000000004">
      <c r="B34" s="1" t="s">
        <v>27</v>
      </c>
      <c r="D34" s="29">
        <f t="shared" si="8"/>
        <v>0</v>
      </c>
      <c r="E34" s="29">
        <f t="shared" si="7"/>
        <v>0</v>
      </c>
      <c r="F34" s="29">
        <f t="shared" si="7"/>
        <v>0</v>
      </c>
      <c r="G34" s="29">
        <f t="shared" si="7"/>
        <v>0</v>
      </c>
      <c r="H34" s="29">
        <f t="shared" si="7"/>
        <v>0</v>
      </c>
      <c r="I34" s="29">
        <f t="shared" si="7"/>
        <v>0</v>
      </c>
      <c r="J34" s="29">
        <f t="shared" si="7"/>
        <v>0</v>
      </c>
      <c r="K34" s="29">
        <f t="shared" si="7"/>
        <v>0</v>
      </c>
      <c r="L34" s="29">
        <f t="shared" si="7"/>
        <v>0</v>
      </c>
      <c r="M34" s="29">
        <f t="shared" si="7"/>
        <v>0</v>
      </c>
      <c r="N34" s="29">
        <f t="shared" si="7"/>
        <v>0</v>
      </c>
      <c r="O34" s="29">
        <f t="shared" si="7"/>
        <v>0</v>
      </c>
      <c r="P34" s="29">
        <f t="shared" si="7"/>
        <v>0</v>
      </c>
      <c r="Q34" s="29">
        <f t="shared" si="7"/>
        <v>0</v>
      </c>
      <c r="R34" s="29">
        <f t="shared" si="7"/>
        <v>0</v>
      </c>
      <c r="S34" s="29">
        <f t="shared" si="7"/>
        <v>0</v>
      </c>
      <c r="T34" s="29">
        <f t="shared" si="7"/>
        <v>0</v>
      </c>
      <c r="U34" s="29">
        <f t="shared" si="7"/>
        <v>0</v>
      </c>
      <c r="V34" s="29">
        <f t="shared" si="7"/>
        <v>0</v>
      </c>
      <c r="W34" s="29">
        <f t="shared" si="7"/>
        <v>0</v>
      </c>
      <c r="X34" s="29">
        <f t="shared" si="7"/>
        <v>0</v>
      </c>
      <c r="Y34" s="29">
        <f t="shared" si="7"/>
        <v>0</v>
      </c>
      <c r="Z34" s="29">
        <f t="shared" si="7"/>
        <v>0</v>
      </c>
      <c r="AA34" s="29">
        <f t="shared" si="7"/>
        <v>0</v>
      </c>
      <c r="AB34" s="29">
        <f t="shared" si="7"/>
        <v>-5</v>
      </c>
      <c r="AC34" s="29">
        <f t="shared" si="7"/>
        <v>-5</v>
      </c>
      <c r="AD34" s="29">
        <f t="shared" si="7"/>
        <v>-5</v>
      </c>
      <c r="AE34" s="29">
        <f t="shared" si="7"/>
        <v>-5</v>
      </c>
      <c r="AF34" s="29">
        <f t="shared" si="7"/>
        <v>-5</v>
      </c>
      <c r="AG34" s="29">
        <f t="shared" si="7"/>
        <v>-5</v>
      </c>
      <c r="AH34" s="29">
        <f t="shared" si="7"/>
        <v>-5</v>
      </c>
      <c r="AI34" s="29">
        <f t="shared" si="7"/>
        <v>-5</v>
      </c>
      <c r="AJ34" s="29">
        <f t="shared" si="7"/>
        <v>-5</v>
      </c>
      <c r="AK34" s="29">
        <f t="shared" si="7"/>
        <v>-5</v>
      </c>
      <c r="AL34" s="29">
        <f t="shared" si="7"/>
        <v>-5</v>
      </c>
      <c r="AM34" s="29">
        <f t="shared" si="7"/>
        <v>-5</v>
      </c>
    </row>
    <row r="35" spans="2:43" ht="15" customHeight="1" x14ac:dyDescent="0.55000000000000004">
      <c r="B35" s="2" t="s">
        <v>41</v>
      </c>
      <c r="D35" s="15">
        <f>SUM(D32:D34)</f>
        <v>-13.888888888888889</v>
      </c>
      <c r="E35" s="15">
        <f t="shared" ref="E35:AM35" si="9">SUM(E32:E34)</f>
        <v>-13.888888888888889</v>
      </c>
      <c r="F35" s="15">
        <f t="shared" si="9"/>
        <v>-13.888888888888889</v>
      </c>
      <c r="G35" s="15">
        <f t="shared" si="9"/>
        <v>-13.888888888888889</v>
      </c>
      <c r="H35" s="15">
        <f t="shared" si="9"/>
        <v>-13.888888888888889</v>
      </c>
      <c r="I35" s="15">
        <f t="shared" si="9"/>
        <v>-21.388888888888889</v>
      </c>
      <c r="J35" s="15">
        <f t="shared" si="9"/>
        <v>-21.388888888888889</v>
      </c>
      <c r="K35" s="15">
        <f t="shared" si="9"/>
        <v>-21.388888888888889</v>
      </c>
      <c r="L35" s="15">
        <f t="shared" si="9"/>
        <v>-21.388888888888889</v>
      </c>
      <c r="M35" s="15">
        <f t="shared" si="9"/>
        <v>-21.388888888888889</v>
      </c>
      <c r="N35" s="15">
        <f t="shared" si="9"/>
        <v>-21.388888888888889</v>
      </c>
      <c r="O35" s="15">
        <f t="shared" si="9"/>
        <v>-21.388888888888889</v>
      </c>
      <c r="P35" s="15">
        <f t="shared" si="9"/>
        <v>-21.388888888888889</v>
      </c>
      <c r="Q35" s="15">
        <f t="shared" si="9"/>
        <v>-21.388888888888889</v>
      </c>
      <c r="R35" s="15">
        <f t="shared" si="9"/>
        <v>-21.388888888888889</v>
      </c>
      <c r="S35" s="15">
        <f t="shared" si="9"/>
        <v>-21.388888888888889</v>
      </c>
      <c r="T35" s="15">
        <f t="shared" si="9"/>
        <v>-21.388888888888889</v>
      </c>
      <c r="U35" s="15">
        <f t="shared" si="9"/>
        <v>-21.388888888888889</v>
      </c>
      <c r="V35" s="15">
        <f t="shared" si="9"/>
        <v>-21.388888888888889</v>
      </c>
      <c r="W35" s="15">
        <f t="shared" si="9"/>
        <v>-21.388888888888889</v>
      </c>
      <c r="X35" s="15">
        <f t="shared" si="9"/>
        <v>-21.388888888888889</v>
      </c>
      <c r="Y35" s="15">
        <f t="shared" si="9"/>
        <v>-21.388888888888889</v>
      </c>
      <c r="Z35" s="15">
        <f t="shared" si="9"/>
        <v>-21.388888888888889</v>
      </c>
      <c r="AA35" s="15">
        <f t="shared" si="9"/>
        <v>-21.388888888888889</v>
      </c>
      <c r="AB35" s="15">
        <f t="shared" si="9"/>
        <v>-26.388888888888889</v>
      </c>
      <c r="AC35" s="15">
        <f t="shared" si="9"/>
        <v>-26.388888888888889</v>
      </c>
      <c r="AD35" s="15">
        <f t="shared" si="9"/>
        <v>-26.388888888888889</v>
      </c>
      <c r="AE35" s="15">
        <f t="shared" si="9"/>
        <v>-26.388888888888889</v>
      </c>
      <c r="AF35" s="15">
        <f t="shared" si="9"/>
        <v>-26.388888888888889</v>
      </c>
      <c r="AG35" s="15">
        <f t="shared" si="9"/>
        <v>-18.888888888888889</v>
      </c>
      <c r="AH35" s="15">
        <f t="shared" si="9"/>
        <v>-18.888888888888889</v>
      </c>
      <c r="AI35" s="15">
        <f t="shared" si="9"/>
        <v>-18.888888888888889</v>
      </c>
      <c r="AJ35" s="15">
        <f t="shared" si="9"/>
        <v>-18.888888888888889</v>
      </c>
      <c r="AK35" s="15">
        <f t="shared" si="9"/>
        <v>-18.888888888888889</v>
      </c>
      <c r="AL35" s="15">
        <f t="shared" si="9"/>
        <v>-18.888888888888889</v>
      </c>
      <c r="AM35" s="15">
        <f t="shared" si="9"/>
        <v>-18.888888888888889</v>
      </c>
    </row>
    <row r="36" spans="2:43" ht="15" customHeight="1" x14ac:dyDescent="0.55000000000000004">
      <c r="F36" s="4"/>
    </row>
    <row r="37" spans="2:43" ht="15" customHeight="1" x14ac:dyDescent="0.55000000000000004">
      <c r="B37" s="11" t="s">
        <v>9</v>
      </c>
      <c r="C37" s="12"/>
      <c r="D37" s="13">
        <f>D$16</f>
        <v>44197</v>
      </c>
      <c r="E37" s="13">
        <f t="shared" ref="E37:AM37" si="10">E$16</f>
        <v>44228</v>
      </c>
      <c r="F37" s="13">
        <f t="shared" si="10"/>
        <v>44256</v>
      </c>
      <c r="G37" s="13">
        <f t="shared" si="10"/>
        <v>44287</v>
      </c>
      <c r="H37" s="13">
        <f t="shared" si="10"/>
        <v>44317</v>
      </c>
      <c r="I37" s="13">
        <f t="shared" si="10"/>
        <v>44348</v>
      </c>
      <c r="J37" s="13">
        <f t="shared" si="10"/>
        <v>44378</v>
      </c>
      <c r="K37" s="13">
        <f t="shared" si="10"/>
        <v>44409</v>
      </c>
      <c r="L37" s="13">
        <f t="shared" si="10"/>
        <v>44440</v>
      </c>
      <c r="M37" s="13">
        <f t="shared" si="10"/>
        <v>44470</v>
      </c>
      <c r="N37" s="13">
        <f t="shared" si="10"/>
        <v>44501</v>
      </c>
      <c r="O37" s="13">
        <f t="shared" si="10"/>
        <v>44531</v>
      </c>
      <c r="P37" s="13">
        <f t="shared" si="10"/>
        <v>44562</v>
      </c>
      <c r="Q37" s="13">
        <f t="shared" si="10"/>
        <v>44593</v>
      </c>
      <c r="R37" s="13">
        <f t="shared" si="10"/>
        <v>44621</v>
      </c>
      <c r="S37" s="13">
        <f t="shared" si="10"/>
        <v>44652</v>
      </c>
      <c r="T37" s="13">
        <f t="shared" si="10"/>
        <v>44682</v>
      </c>
      <c r="U37" s="13">
        <f t="shared" si="10"/>
        <v>44713</v>
      </c>
      <c r="V37" s="13">
        <f t="shared" si="10"/>
        <v>44743</v>
      </c>
      <c r="W37" s="13">
        <f t="shared" si="10"/>
        <v>44774</v>
      </c>
      <c r="X37" s="13">
        <f t="shared" si="10"/>
        <v>44805</v>
      </c>
      <c r="Y37" s="13">
        <f t="shared" si="10"/>
        <v>44835</v>
      </c>
      <c r="Z37" s="13">
        <f t="shared" si="10"/>
        <v>44866</v>
      </c>
      <c r="AA37" s="13">
        <f t="shared" si="10"/>
        <v>44896</v>
      </c>
      <c r="AB37" s="13">
        <f t="shared" si="10"/>
        <v>44927</v>
      </c>
      <c r="AC37" s="13">
        <f t="shared" si="10"/>
        <v>44958</v>
      </c>
      <c r="AD37" s="13">
        <f t="shared" si="10"/>
        <v>44986</v>
      </c>
      <c r="AE37" s="13">
        <f t="shared" si="10"/>
        <v>45017</v>
      </c>
      <c r="AF37" s="13">
        <f t="shared" si="10"/>
        <v>45047</v>
      </c>
      <c r="AG37" s="13">
        <f t="shared" si="10"/>
        <v>45078</v>
      </c>
      <c r="AH37" s="13">
        <f t="shared" si="10"/>
        <v>45108</v>
      </c>
      <c r="AI37" s="13">
        <f t="shared" si="10"/>
        <v>45139</v>
      </c>
      <c r="AJ37" s="13">
        <f t="shared" si="10"/>
        <v>45170</v>
      </c>
      <c r="AK37" s="13">
        <f t="shared" si="10"/>
        <v>45200</v>
      </c>
      <c r="AL37" s="13">
        <f t="shared" si="10"/>
        <v>45231</v>
      </c>
      <c r="AM37" s="13">
        <f t="shared" si="10"/>
        <v>45261</v>
      </c>
      <c r="AO37" s="11">
        <f>AO$16</f>
        <v>2021</v>
      </c>
      <c r="AP37" s="11">
        <f>AP$16</f>
        <v>2022</v>
      </c>
      <c r="AQ37" s="11">
        <f>AQ$16</f>
        <v>2023</v>
      </c>
    </row>
    <row r="39" spans="2:43" ht="15" customHeight="1" x14ac:dyDescent="0.55000000000000004">
      <c r="B39" s="1" t="s">
        <v>10</v>
      </c>
      <c r="D39" s="9">
        <f t="shared" ref="D39:AM39" si="11">D18*$C5</f>
        <v>384</v>
      </c>
      <c r="E39" s="9">
        <f t="shared" si="11"/>
        <v>552</v>
      </c>
      <c r="F39" s="9">
        <f t="shared" si="11"/>
        <v>720</v>
      </c>
      <c r="G39" s="9">
        <f t="shared" si="11"/>
        <v>888</v>
      </c>
      <c r="H39" s="9">
        <f t="shared" si="11"/>
        <v>1056</v>
      </c>
      <c r="I39" s="9">
        <f t="shared" si="11"/>
        <v>1224</v>
      </c>
      <c r="J39" s="9">
        <f t="shared" si="11"/>
        <v>1392</v>
      </c>
      <c r="K39" s="9">
        <f t="shared" si="11"/>
        <v>1560</v>
      </c>
      <c r="L39" s="9">
        <f t="shared" si="11"/>
        <v>1728</v>
      </c>
      <c r="M39" s="9">
        <f t="shared" si="11"/>
        <v>1896</v>
      </c>
      <c r="N39" s="9">
        <f t="shared" si="11"/>
        <v>2064</v>
      </c>
      <c r="O39" s="9">
        <f t="shared" si="11"/>
        <v>2232</v>
      </c>
      <c r="P39" s="9">
        <f t="shared" si="11"/>
        <v>2400</v>
      </c>
      <c r="Q39" s="9">
        <f t="shared" si="11"/>
        <v>2568</v>
      </c>
      <c r="R39" s="9">
        <f t="shared" si="11"/>
        <v>2736</v>
      </c>
      <c r="S39" s="9">
        <f t="shared" si="11"/>
        <v>2904</v>
      </c>
      <c r="T39" s="9">
        <f t="shared" si="11"/>
        <v>3072</v>
      </c>
      <c r="U39" s="9">
        <f t="shared" si="11"/>
        <v>3240</v>
      </c>
      <c r="V39" s="9">
        <f t="shared" si="11"/>
        <v>3408</v>
      </c>
      <c r="W39" s="9">
        <f t="shared" si="11"/>
        <v>3576</v>
      </c>
      <c r="X39" s="9">
        <f t="shared" si="11"/>
        <v>3744</v>
      </c>
      <c r="Y39" s="9">
        <f t="shared" si="11"/>
        <v>3912</v>
      </c>
      <c r="Z39" s="9">
        <f t="shared" si="11"/>
        <v>4080</v>
      </c>
      <c r="AA39" s="9">
        <f t="shared" si="11"/>
        <v>4248</v>
      </c>
      <c r="AB39" s="9">
        <f t="shared" si="11"/>
        <v>4416</v>
      </c>
      <c r="AC39" s="9">
        <f t="shared" si="11"/>
        <v>4584</v>
      </c>
      <c r="AD39" s="9">
        <f t="shared" si="11"/>
        <v>4752</v>
      </c>
      <c r="AE39" s="9">
        <f t="shared" si="11"/>
        <v>4920</v>
      </c>
      <c r="AF39" s="9">
        <f t="shared" si="11"/>
        <v>5088</v>
      </c>
      <c r="AG39" s="9">
        <f t="shared" si="11"/>
        <v>5256</v>
      </c>
      <c r="AH39" s="9">
        <f t="shared" si="11"/>
        <v>5424</v>
      </c>
      <c r="AI39" s="9">
        <f t="shared" si="11"/>
        <v>5592</v>
      </c>
      <c r="AJ39" s="9">
        <f t="shared" si="11"/>
        <v>5760</v>
      </c>
      <c r="AK39" s="9">
        <f t="shared" si="11"/>
        <v>5928</v>
      </c>
      <c r="AL39" s="9">
        <f t="shared" si="11"/>
        <v>6096</v>
      </c>
      <c r="AM39" s="9">
        <f t="shared" si="11"/>
        <v>6264</v>
      </c>
      <c r="AO39" s="9">
        <f t="shared" ref="AO39:AQ40" si="12">SUMIFS($D39:$AM39,$D$13:$AM$13,AO$16)</f>
        <v>15696</v>
      </c>
      <c r="AP39" s="9">
        <f t="shared" si="12"/>
        <v>39888</v>
      </c>
      <c r="AQ39" s="9">
        <f t="shared" si="12"/>
        <v>64080</v>
      </c>
    </row>
    <row r="40" spans="2:43" ht="15" customHeight="1" x14ac:dyDescent="0.55000000000000004">
      <c r="B40" s="1" t="s">
        <v>11</v>
      </c>
      <c r="D40" s="9">
        <f t="shared" ref="D40:AM40" si="13">-$C6*D18</f>
        <v>-240</v>
      </c>
      <c r="E40" s="9">
        <f t="shared" si="13"/>
        <v>-345</v>
      </c>
      <c r="F40" s="9">
        <f t="shared" si="13"/>
        <v>-450</v>
      </c>
      <c r="G40" s="9">
        <f t="shared" si="13"/>
        <v>-555</v>
      </c>
      <c r="H40" s="9">
        <f t="shared" si="13"/>
        <v>-660</v>
      </c>
      <c r="I40" s="9">
        <f t="shared" si="13"/>
        <v>-765</v>
      </c>
      <c r="J40" s="9">
        <f t="shared" si="13"/>
        <v>-870</v>
      </c>
      <c r="K40" s="9">
        <f t="shared" si="13"/>
        <v>-975</v>
      </c>
      <c r="L40" s="9">
        <f t="shared" si="13"/>
        <v>-1080</v>
      </c>
      <c r="M40" s="9">
        <f t="shared" si="13"/>
        <v>-1185</v>
      </c>
      <c r="N40" s="9">
        <f t="shared" si="13"/>
        <v>-1290</v>
      </c>
      <c r="O40" s="9">
        <f t="shared" si="13"/>
        <v>-1395</v>
      </c>
      <c r="P40" s="9">
        <f t="shared" si="13"/>
        <v>-1500</v>
      </c>
      <c r="Q40" s="9">
        <f t="shared" si="13"/>
        <v>-1605</v>
      </c>
      <c r="R40" s="9">
        <f t="shared" si="13"/>
        <v>-1710</v>
      </c>
      <c r="S40" s="9">
        <f t="shared" si="13"/>
        <v>-1815</v>
      </c>
      <c r="T40" s="9">
        <f t="shared" si="13"/>
        <v>-1920</v>
      </c>
      <c r="U40" s="9">
        <f t="shared" si="13"/>
        <v>-2025</v>
      </c>
      <c r="V40" s="9">
        <f t="shared" si="13"/>
        <v>-2130</v>
      </c>
      <c r="W40" s="9">
        <f t="shared" si="13"/>
        <v>-2235</v>
      </c>
      <c r="X40" s="9">
        <f t="shared" si="13"/>
        <v>-2340</v>
      </c>
      <c r="Y40" s="9">
        <f t="shared" si="13"/>
        <v>-2445</v>
      </c>
      <c r="Z40" s="9">
        <f t="shared" si="13"/>
        <v>-2550</v>
      </c>
      <c r="AA40" s="9">
        <f t="shared" si="13"/>
        <v>-2655</v>
      </c>
      <c r="AB40" s="9">
        <f t="shared" si="13"/>
        <v>-2760</v>
      </c>
      <c r="AC40" s="9">
        <f t="shared" si="13"/>
        <v>-2865</v>
      </c>
      <c r="AD40" s="9">
        <f t="shared" si="13"/>
        <v>-2970</v>
      </c>
      <c r="AE40" s="9">
        <f t="shared" si="13"/>
        <v>-3075</v>
      </c>
      <c r="AF40" s="9">
        <f t="shared" si="13"/>
        <v>-3180</v>
      </c>
      <c r="AG40" s="9">
        <f t="shared" si="13"/>
        <v>-3285</v>
      </c>
      <c r="AH40" s="9">
        <f t="shared" si="13"/>
        <v>-3390</v>
      </c>
      <c r="AI40" s="9">
        <f t="shared" si="13"/>
        <v>-3495</v>
      </c>
      <c r="AJ40" s="9">
        <f t="shared" si="13"/>
        <v>-3600</v>
      </c>
      <c r="AK40" s="9">
        <f t="shared" si="13"/>
        <v>-3705</v>
      </c>
      <c r="AL40" s="9">
        <f t="shared" si="13"/>
        <v>-3810</v>
      </c>
      <c r="AM40" s="9">
        <f t="shared" si="13"/>
        <v>-3915</v>
      </c>
      <c r="AO40" s="9">
        <f t="shared" si="12"/>
        <v>-9810</v>
      </c>
      <c r="AP40" s="9">
        <f t="shared" si="12"/>
        <v>-24930</v>
      </c>
      <c r="AQ40" s="9">
        <f t="shared" si="12"/>
        <v>-40050</v>
      </c>
    </row>
    <row r="41" spans="2:43" ht="15" customHeight="1" x14ac:dyDescent="0.55000000000000004">
      <c r="B41" s="2" t="s">
        <v>12</v>
      </c>
      <c r="C41" s="2"/>
      <c r="D41" s="15">
        <f>SUM(D39:D40)</f>
        <v>144</v>
      </c>
      <c r="E41" s="15">
        <f t="shared" ref="E41:AQ41" si="14">SUM(E39:E40)</f>
        <v>207</v>
      </c>
      <c r="F41" s="15">
        <f t="shared" si="14"/>
        <v>270</v>
      </c>
      <c r="G41" s="15">
        <f t="shared" si="14"/>
        <v>333</v>
      </c>
      <c r="H41" s="15">
        <f t="shared" si="14"/>
        <v>396</v>
      </c>
      <c r="I41" s="15">
        <f t="shared" si="14"/>
        <v>459</v>
      </c>
      <c r="J41" s="15">
        <f t="shared" si="14"/>
        <v>522</v>
      </c>
      <c r="K41" s="15">
        <f t="shared" si="14"/>
        <v>585</v>
      </c>
      <c r="L41" s="15">
        <f t="shared" si="14"/>
        <v>648</v>
      </c>
      <c r="M41" s="15">
        <f t="shared" si="14"/>
        <v>711</v>
      </c>
      <c r="N41" s="15">
        <f t="shared" si="14"/>
        <v>774</v>
      </c>
      <c r="O41" s="15">
        <f t="shared" si="14"/>
        <v>837</v>
      </c>
      <c r="P41" s="15">
        <f t="shared" si="14"/>
        <v>900</v>
      </c>
      <c r="Q41" s="15">
        <f t="shared" si="14"/>
        <v>963</v>
      </c>
      <c r="R41" s="15">
        <f t="shared" si="14"/>
        <v>1026</v>
      </c>
      <c r="S41" s="15">
        <f t="shared" si="14"/>
        <v>1089</v>
      </c>
      <c r="T41" s="15">
        <f t="shared" si="14"/>
        <v>1152</v>
      </c>
      <c r="U41" s="15">
        <f t="shared" si="14"/>
        <v>1215</v>
      </c>
      <c r="V41" s="15">
        <f t="shared" si="14"/>
        <v>1278</v>
      </c>
      <c r="W41" s="15">
        <f t="shared" si="14"/>
        <v>1341</v>
      </c>
      <c r="X41" s="15">
        <f t="shared" si="14"/>
        <v>1404</v>
      </c>
      <c r="Y41" s="15">
        <f t="shared" si="14"/>
        <v>1467</v>
      </c>
      <c r="Z41" s="15">
        <f t="shared" si="14"/>
        <v>1530</v>
      </c>
      <c r="AA41" s="15">
        <f t="shared" si="14"/>
        <v>1593</v>
      </c>
      <c r="AB41" s="15">
        <f t="shared" si="14"/>
        <v>1656</v>
      </c>
      <c r="AC41" s="15">
        <f t="shared" si="14"/>
        <v>1719</v>
      </c>
      <c r="AD41" s="15">
        <f t="shared" si="14"/>
        <v>1782</v>
      </c>
      <c r="AE41" s="15">
        <f t="shared" si="14"/>
        <v>1845</v>
      </c>
      <c r="AF41" s="15">
        <f t="shared" si="14"/>
        <v>1908</v>
      </c>
      <c r="AG41" s="15">
        <f t="shared" si="14"/>
        <v>1971</v>
      </c>
      <c r="AH41" s="15">
        <f t="shared" si="14"/>
        <v>2034</v>
      </c>
      <c r="AI41" s="15">
        <f t="shared" si="14"/>
        <v>2097</v>
      </c>
      <c r="AJ41" s="15">
        <f t="shared" si="14"/>
        <v>2160</v>
      </c>
      <c r="AK41" s="15">
        <f t="shared" si="14"/>
        <v>2223</v>
      </c>
      <c r="AL41" s="15">
        <f t="shared" si="14"/>
        <v>2286</v>
      </c>
      <c r="AM41" s="15">
        <f t="shared" si="14"/>
        <v>2349</v>
      </c>
      <c r="AO41" s="15">
        <f t="shared" si="14"/>
        <v>5886</v>
      </c>
      <c r="AP41" s="15">
        <f t="shared" si="14"/>
        <v>14958</v>
      </c>
      <c r="AQ41" s="15">
        <f t="shared" si="14"/>
        <v>24030</v>
      </c>
    </row>
    <row r="43" spans="2:43" ht="15" customHeight="1" x14ac:dyDescent="0.55000000000000004">
      <c r="B43" s="1" t="s">
        <v>13</v>
      </c>
      <c r="D43" s="9">
        <f t="shared" ref="D43:AM43" si="15">-$C9</f>
        <v>-700</v>
      </c>
      <c r="E43" s="9">
        <f t="shared" si="15"/>
        <v>-700</v>
      </c>
      <c r="F43" s="9">
        <f t="shared" si="15"/>
        <v>-700</v>
      </c>
      <c r="G43" s="9">
        <f t="shared" si="15"/>
        <v>-700</v>
      </c>
      <c r="H43" s="9">
        <f t="shared" si="15"/>
        <v>-700</v>
      </c>
      <c r="I43" s="9">
        <f t="shared" si="15"/>
        <v>-700</v>
      </c>
      <c r="J43" s="9">
        <f t="shared" si="15"/>
        <v>-700</v>
      </c>
      <c r="K43" s="9">
        <f t="shared" si="15"/>
        <v>-700</v>
      </c>
      <c r="L43" s="9">
        <f t="shared" si="15"/>
        <v>-700</v>
      </c>
      <c r="M43" s="9">
        <f t="shared" si="15"/>
        <v>-700</v>
      </c>
      <c r="N43" s="9">
        <f t="shared" si="15"/>
        <v>-700</v>
      </c>
      <c r="O43" s="9">
        <f t="shared" si="15"/>
        <v>-700</v>
      </c>
      <c r="P43" s="9">
        <f t="shared" si="15"/>
        <v>-700</v>
      </c>
      <c r="Q43" s="9">
        <f t="shared" si="15"/>
        <v>-700</v>
      </c>
      <c r="R43" s="9">
        <f t="shared" si="15"/>
        <v>-700</v>
      </c>
      <c r="S43" s="9">
        <f t="shared" si="15"/>
        <v>-700</v>
      </c>
      <c r="T43" s="9">
        <f t="shared" si="15"/>
        <v>-700</v>
      </c>
      <c r="U43" s="9">
        <f t="shared" si="15"/>
        <v>-700</v>
      </c>
      <c r="V43" s="9">
        <f t="shared" si="15"/>
        <v>-700</v>
      </c>
      <c r="W43" s="9">
        <f t="shared" si="15"/>
        <v>-700</v>
      </c>
      <c r="X43" s="9">
        <f t="shared" si="15"/>
        <v>-700</v>
      </c>
      <c r="Y43" s="9">
        <f t="shared" si="15"/>
        <v>-700</v>
      </c>
      <c r="Z43" s="9">
        <f t="shared" si="15"/>
        <v>-700</v>
      </c>
      <c r="AA43" s="9">
        <f t="shared" si="15"/>
        <v>-700</v>
      </c>
      <c r="AB43" s="9">
        <f t="shared" si="15"/>
        <v>-700</v>
      </c>
      <c r="AC43" s="9">
        <f t="shared" si="15"/>
        <v>-700</v>
      </c>
      <c r="AD43" s="9">
        <f t="shared" si="15"/>
        <v>-700</v>
      </c>
      <c r="AE43" s="9">
        <f t="shared" si="15"/>
        <v>-700</v>
      </c>
      <c r="AF43" s="9">
        <f t="shared" si="15"/>
        <v>-700</v>
      </c>
      <c r="AG43" s="9">
        <f t="shared" si="15"/>
        <v>-700</v>
      </c>
      <c r="AH43" s="9">
        <f t="shared" si="15"/>
        <v>-700</v>
      </c>
      <c r="AI43" s="9">
        <f t="shared" si="15"/>
        <v>-700</v>
      </c>
      <c r="AJ43" s="9">
        <f t="shared" si="15"/>
        <v>-700</v>
      </c>
      <c r="AK43" s="9">
        <f t="shared" si="15"/>
        <v>-700</v>
      </c>
      <c r="AL43" s="9">
        <f t="shared" si="15"/>
        <v>-700</v>
      </c>
      <c r="AM43" s="9">
        <f t="shared" si="15"/>
        <v>-700</v>
      </c>
      <c r="AO43" s="9">
        <f>SUMIFS($D43:$AM43,$D$13:$AM$13,AO$16)</f>
        <v>-8400</v>
      </c>
      <c r="AP43" s="9">
        <f>SUMIFS($D43:$AM43,$D$13:$AM$13,AP$16)</f>
        <v>-8400</v>
      </c>
      <c r="AQ43" s="9">
        <f>SUMIFS($D43:$AM43,$D$13:$AM$13,AQ$16)</f>
        <v>-8400</v>
      </c>
    </row>
    <row r="45" spans="2:43" ht="15" customHeight="1" x14ac:dyDescent="0.55000000000000004">
      <c r="B45" s="2" t="s">
        <v>14</v>
      </c>
      <c r="C45" s="2"/>
      <c r="D45" s="15">
        <f>SUM(D41,D43)</f>
        <v>-556</v>
      </c>
      <c r="E45" s="15">
        <f t="shared" ref="E45:AQ45" si="16">SUM(E41,E43)</f>
        <v>-493</v>
      </c>
      <c r="F45" s="15">
        <f t="shared" si="16"/>
        <v>-430</v>
      </c>
      <c r="G45" s="15">
        <f t="shared" si="16"/>
        <v>-367</v>
      </c>
      <c r="H45" s="15">
        <f t="shared" si="16"/>
        <v>-304</v>
      </c>
      <c r="I45" s="15">
        <f t="shared" si="16"/>
        <v>-241</v>
      </c>
      <c r="J45" s="15">
        <f t="shared" si="16"/>
        <v>-178</v>
      </c>
      <c r="K45" s="15">
        <f t="shared" si="16"/>
        <v>-115</v>
      </c>
      <c r="L45" s="15">
        <f t="shared" si="16"/>
        <v>-52</v>
      </c>
      <c r="M45" s="15">
        <f t="shared" si="16"/>
        <v>11</v>
      </c>
      <c r="N45" s="15">
        <f t="shared" si="16"/>
        <v>74</v>
      </c>
      <c r="O45" s="15">
        <f t="shared" si="16"/>
        <v>137</v>
      </c>
      <c r="P45" s="15">
        <f t="shared" si="16"/>
        <v>200</v>
      </c>
      <c r="Q45" s="15">
        <f t="shared" si="16"/>
        <v>263</v>
      </c>
      <c r="R45" s="15">
        <f t="shared" si="16"/>
        <v>326</v>
      </c>
      <c r="S45" s="15">
        <f t="shared" si="16"/>
        <v>389</v>
      </c>
      <c r="T45" s="15">
        <f t="shared" si="16"/>
        <v>452</v>
      </c>
      <c r="U45" s="15">
        <f t="shared" si="16"/>
        <v>515</v>
      </c>
      <c r="V45" s="15">
        <f t="shared" si="16"/>
        <v>578</v>
      </c>
      <c r="W45" s="15">
        <f t="shared" si="16"/>
        <v>641</v>
      </c>
      <c r="X45" s="15">
        <f t="shared" si="16"/>
        <v>704</v>
      </c>
      <c r="Y45" s="15">
        <f t="shared" si="16"/>
        <v>767</v>
      </c>
      <c r="Z45" s="15">
        <f t="shared" si="16"/>
        <v>830</v>
      </c>
      <c r="AA45" s="15">
        <f t="shared" si="16"/>
        <v>893</v>
      </c>
      <c r="AB45" s="15">
        <f t="shared" si="16"/>
        <v>956</v>
      </c>
      <c r="AC45" s="15">
        <f t="shared" si="16"/>
        <v>1019</v>
      </c>
      <c r="AD45" s="15">
        <f t="shared" si="16"/>
        <v>1082</v>
      </c>
      <c r="AE45" s="15">
        <f t="shared" si="16"/>
        <v>1145</v>
      </c>
      <c r="AF45" s="15">
        <f t="shared" si="16"/>
        <v>1208</v>
      </c>
      <c r="AG45" s="15">
        <f t="shared" si="16"/>
        <v>1271</v>
      </c>
      <c r="AH45" s="15">
        <f t="shared" si="16"/>
        <v>1334</v>
      </c>
      <c r="AI45" s="15">
        <f t="shared" si="16"/>
        <v>1397</v>
      </c>
      <c r="AJ45" s="15">
        <f t="shared" si="16"/>
        <v>1460</v>
      </c>
      <c r="AK45" s="15">
        <f t="shared" si="16"/>
        <v>1523</v>
      </c>
      <c r="AL45" s="15">
        <f t="shared" si="16"/>
        <v>1586</v>
      </c>
      <c r="AM45" s="15">
        <f t="shared" si="16"/>
        <v>1649</v>
      </c>
      <c r="AO45" s="15">
        <f t="shared" si="16"/>
        <v>-2514</v>
      </c>
      <c r="AP45" s="15">
        <f t="shared" si="16"/>
        <v>6558</v>
      </c>
      <c r="AQ45" s="15">
        <f t="shared" si="16"/>
        <v>15630</v>
      </c>
    </row>
    <row r="46" spans="2:43" ht="15" customHeight="1" x14ac:dyDescent="0.55000000000000004">
      <c r="B46" s="16" t="s">
        <v>15</v>
      </c>
    </row>
    <row r="47" spans="2:43" ht="15" customHeight="1" x14ac:dyDescent="0.55000000000000004">
      <c r="B47" s="16" t="s">
        <v>16</v>
      </c>
    </row>
    <row r="49" spans="2:43" ht="15" customHeight="1" x14ac:dyDescent="0.55000000000000004">
      <c r="B49" s="1" t="s">
        <v>43</v>
      </c>
      <c r="D49" s="9">
        <f>D35</f>
        <v>-13.888888888888889</v>
      </c>
      <c r="E49" s="9">
        <f t="shared" ref="E49:AM49" si="17">E35</f>
        <v>-13.888888888888889</v>
      </c>
      <c r="F49" s="9">
        <f t="shared" si="17"/>
        <v>-13.888888888888889</v>
      </c>
      <c r="G49" s="9">
        <f t="shared" si="17"/>
        <v>-13.888888888888889</v>
      </c>
      <c r="H49" s="9">
        <f t="shared" si="17"/>
        <v>-13.888888888888889</v>
      </c>
      <c r="I49" s="9">
        <f t="shared" si="17"/>
        <v>-21.388888888888889</v>
      </c>
      <c r="J49" s="9">
        <f t="shared" si="17"/>
        <v>-21.388888888888889</v>
      </c>
      <c r="K49" s="9">
        <f t="shared" si="17"/>
        <v>-21.388888888888889</v>
      </c>
      <c r="L49" s="9">
        <f t="shared" si="17"/>
        <v>-21.388888888888889</v>
      </c>
      <c r="M49" s="9">
        <f t="shared" si="17"/>
        <v>-21.388888888888889</v>
      </c>
      <c r="N49" s="9">
        <f t="shared" si="17"/>
        <v>-21.388888888888889</v>
      </c>
      <c r="O49" s="9">
        <f t="shared" si="17"/>
        <v>-21.388888888888889</v>
      </c>
      <c r="P49" s="9">
        <f t="shared" si="17"/>
        <v>-21.388888888888889</v>
      </c>
      <c r="Q49" s="9">
        <f t="shared" si="17"/>
        <v>-21.388888888888889</v>
      </c>
      <c r="R49" s="9">
        <f t="shared" si="17"/>
        <v>-21.388888888888889</v>
      </c>
      <c r="S49" s="9">
        <f t="shared" si="17"/>
        <v>-21.388888888888889</v>
      </c>
      <c r="T49" s="9">
        <f t="shared" si="17"/>
        <v>-21.388888888888889</v>
      </c>
      <c r="U49" s="9">
        <f t="shared" si="17"/>
        <v>-21.388888888888889</v>
      </c>
      <c r="V49" s="9">
        <f t="shared" si="17"/>
        <v>-21.388888888888889</v>
      </c>
      <c r="W49" s="9">
        <f t="shared" si="17"/>
        <v>-21.388888888888889</v>
      </c>
      <c r="X49" s="9">
        <f t="shared" si="17"/>
        <v>-21.388888888888889</v>
      </c>
      <c r="Y49" s="9">
        <f t="shared" si="17"/>
        <v>-21.388888888888889</v>
      </c>
      <c r="Z49" s="9">
        <f t="shared" si="17"/>
        <v>-21.388888888888889</v>
      </c>
      <c r="AA49" s="9">
        <f t="shared" si="17"/>
        <v>-21.388888888888889</v>
      </c>
      <c r="AB49" s="9">
        <f t="shared" si="17"/>
        <v>-26.388888888888889</v>
      </c>
      <c r="AC49" s="9">
        <f t="shared" si="17"/>
        <v>-26.388888888888889</v>
      </c>
      <c r="AD49" s="9">
        <f t="shared" si="17"/>
        <v>-26.388888888888889</v>
      </c>
      <c r="AE49" s="9">
        <f t="shared" si="17"/>
        <v>-26.388888888888889</v>
      </c>
      <c r="AF49" s="9">
        <f t="shared" si="17"/>
        <v>-26.388888888888889</v>
      </c>
      <c r="AG49" s="9">
        <f t="shared" si="17"/>
        <v>-18.888888888888889</v>
      </c>
      <c r="AH49" s="9">
        <f t="shared" si="17"/>
        <v>-18.888888888888889</v>
      </c>
      <c r="AI49" s="9">
        <f t="shared" si="17"/>
        <v>-18.888888888888889</v>
      </c>
      <c r="AJ49" s="9">
        <f t="shared" si="17"/>
        <v>-18.888888888888889</v>
      </c>
      <c r="AK49" s="9">
        <f t="shared" si="17"/>
        <v>-18.888888888888889</v>
      </c>
      <c r="AL49" s="9">
        <f t="shared" si="17"/>
        <v>-18.888888888888889</v>
      </c>
      <c r="AM49" s="9">
        <f t="shared" si="17"/>
        <v>-18.888888888888889</v>
      </c>
    </row>
    <row r="51" spans="2:43" ht="15" customHeight="1" x14ac:dyDescent="0.55000000000000004">
      <c r="B51" s="2" t="s">
        <v>44</v>
      </c>
      <c r="D51" s="15">
        <f>SUM(D45,D49)</f>
        <v>-569.88888888888891</v>
      </c>
      <c r="E51" s="15">
        <f t="shared" ref="E51:AM51" si="18">SUM(E45,E49)</f>
        <v>-506.88888888888891</v>
      </c>
      <c r="F51" s="15">
        <f t="shared" si="18"/>
        <v>-443.88888888888891</v>
      </c>
      <c r="G51" s="15">
        <f t="shared" si="18"/>
        <v>-380.88888888888891</v>
      </c>
      <c r="H51" s="15">
        <f t="shared" si="18"/>
        <v>-317.88888888888891</v>
      </c>
      <c r="I51" s="15">
        <f t="shared" si="18"/>
        <v>-262.38888888888891</v>
      </c>
      <c r="J51" s="15">
        <f t="shared" si="18"/>
        <v>-199.38888888888889</v>
      </c>
      <c r="K51" s="15">
        <f t="shared" si="18"/>
        <v>-136.38888888888889</v>
      </c>
      <c r="L51" s="15">
        <f t="shared" si="18"/>
        <v>-73.388888888888886</v>
      </c>
      <c r="M51" s="15">
        <f t="shared" si="18"/>
        <v>-10.388888888888889</v>
      </c>
      <c r="N51" s="15">
        <f t="shared" si="18"/>
        <v>52.611111111111114</v>
      </c>
      <c r="O51" s="15">
        <f t="shared" si="18"/>
        <v>115.61111111111111</v>
      </c>
      <c r="P51" s="15">
        <f t="shared" si="18"/>
        <v>178.61111111111111</v>
      </c>
      <c r="Q51" s="15">
        <f t="shared" si="18"/>
        <v>241.61111111111111</v>
      </c>
      <c r="R51" s="15">
        <f t="shared" si="18"/>
        <v>304.61111111111109</v>
      </c>
      <c r="S51" s="15">
        <f t="shared" si="18"/>
        <v>367.61111111111109</v>
      </c>
      <c r="T51" s="15">
        <f t="shared" si="18"/>
        <v>430.61111111111109</v>
      </c>
      <c r="U51" s="15">
        <f t="shared" si="18"/>
        <v>493.61111111111109</v>
      </c>
      <c r="V51" s="15">
        <f t="shared" si="18"/>
        <v>556.61111111111109</v>
      </c>
      <c r="W51" s="15">
        <f t="shared" si="18"/>
        <v>619.61111111111109</v>
      </c>
      <c r="X51" s="15">
        <f t="shared" si="18"/>
        <v>682.61111111111109</v>
      </c>
      <c r="Y51" s="15">
        <f t="shared" si="18"/>
        <v>745.61111111111109</v>
      </c>
      <c r="Z51" s="15">
        <f t="shared" si="18"/>
        <v>808.61111111111109</v>
      </c>
      <c r="AA51" s="15">
        <f t="shared" si="18"/>
        <v>871.61111111111109</v>
      </c>
      <c r="AB51" s="15">
        <f t="shared" si="18"/>
        <v>929.61111111111109</v>
      </c>
      <c r="AC51" s="15">
        <f t="shared" si="18"/>
        <v>992.61111111111109</v>
      </c>
      <c r="AD51" s="15">
        <f t="shared" si="18"/>
        <v>1055.6111111111111</v>
      </c>
      <c r="AE51" s="15">
        <f t="shared" si="18"/>
        <v>1118.6111111111111</v>
      </c>
      <c r="AF51" s="15">
        <f t="shared" si="18"/>
        <v>1181.6111111111111</v>
      </c>
      <c r="AG51" s="15">
        <f t="shared" si="18"/>
        <v>1252.1111111111111</v>
      </c>
      <c r="AH51" s="15">
        <f t="shared" si="18"/>
        <v>1315.1111111111111</v>
      </c>
      <c r="AI51" s="15">
        <f t="shared" si="18"/>
        <v>1378.1111111111111</v>
      </c>
      <c r="AJ51" s="15">
        <f t="shared" si="18"/>
        <v>1441.1111111111111</v>
      </c>
      <c r="AK51" s="15">
        <f t="shared" si="18"/>
        <v>1504.1111111111111</v>
      </c>
      <c r="AL51" s="15">
        <f t="shared" si="18"/>
        <v>1567.1111111111111</v>
      </c>
      <c r="AM51" s="15">
        <f t="shared" si="18"/>
        <v>1630.1111111111111</v>
      </c>
    </row>
    <row r="52" spans="2:43" ht="15" customHeight="1" x14ac:dyDescent="0.55000000000000004">
      <c r="B52" s="1" t="s">
        <v>15</v>
      </c>
    </row>
    <row r="53" spans="2:43" ht="15" customHeight="1" x14ac:dyDescent="0.55000000000000004">
      <c r="B53" s="1" t="s">
        <v>45</v>
      </c>
    </row>
    <row r="55" spans="2:43" ht="15" customHeight="1" x14ac:dyDescent="0.55000000000000004">
      <c r="B55" s="11" t="s">
        <v>17</v>
      </c>
      <c r="C55" s="12"/>
      <c r="D55" s="13">
        <f>D$16</f>
        <v>44197</v>
      </c>
      <c r="E55" s="13">
        <f t="shared" ref="E55:AM55" si="19">E$16</f>
        <v>44228</v>
      </c>
      <c r="F55" s="13">
        <f t="shared" si="19"/>
        <v>44256</v>
      </c>
      <c r="G55" s="13">
        <f t="shared" si="19"/>
        <v>44287</v>
      </c>
      <c r="H55" s="13">
        <f t="shared" si="19"/>
        <v>44317</v>
      </c>
      <c r="I55" s="13">
        <f t="shared" si="19"/>
        <v>44348</v>
      </c>
      <c r="J55" s="13">
        <f t="shared" si="19"/>
        <v>44378</v>
      </c>
      <c r="K55" s="13">
        <f t="shared" si="19"/>
        <v>44409</v>
      </c>
      <c r="L55" s="13">
        <f t="shared" si="19"/>
        <v>44440</v>
      </c>
      <c r="M55" s="13">
        <f t="shared" si="19"/>
        <v>44470</v>
      </c>
      <c r="N55" s="13">
        <f t="shared" si="19"/>
        <v>44501</v>
      </c>
      <c r="O55" s="13">
        <f t="shared" si="19"/>
        <v>44531</v>
      </c>
      <c r="P55" s="13">
        <f t="shared" si="19"/>
        <v>44562</v>
      </c>
      <c r="Q55" s="13">
        <f t="shared" si="19"/>
        <v>44593</v>
      </c>
      <c r="R55" s="13">
        <f t="shared" si="19"/>
        <v>44621</v>
      </c>
      <c r="S55" s="13">
        <f t="shared" si="19"/>
        <v>44652</v>
      </c>
      <c r="T55" s="13">
        <f t="shared" si="19"/>
        <v>44682</v>
      </c>
      <c r="U55" s="13">
        <f t="shared" si="19"/>
        <v>44713</v>
      </c>
      <c r="V55" s="13">
        <f t="shared" si="19"/>
        <v>44743</v>
      </c>
      <c r="W55" s="13">
        <f t="shared" si="19"/>
        <v>44774</v>
      </c>
      <c r="X55" s="13">
        <f t="shared" si="19"/>
        <v>44805</v>
      </c>
      <c r="Y55" s="13">
        <f t="shared" si="19"/>
        <v>44835</v>
      </c>
      <c r="Z55" s="13">
        <f t="shared" si="19"/>
        <v>44866</v>
      </c>
      <c r="AA55" s="13">
        <f t="shared" si="19"/>
        <v>44896</v>
      </c>
      <c r="AB55" s="13">
        <f t="shared" si="19"/>
        <v>44927</v>
      </c>
      <c r="AC55" s="13">
        <f t="shared" si="19"/>
        <v>44958</v>
      </c>
      <c r="AD55" s="13">
        <f t="shared" si="19"/>
        <v>44986</v>
      </c>
      <c r="AE55" s="13">
        <f t="shared" si="19"/>
        <v>45017</v>
      </c>
      <c r="AF55" s="13">
        <f t="shared" si="19"/>
        <v>45047</v>
      </c>
      <c r="AG55" s="13">
        <f t="shared" si="19"/>
        <v>45078</v>
      </c>
      <c r="AH55" s="13">
        <f t="shared" si="19"/>
        <v>45108</v>
      </c>
      <c r="AI55" s="13">
        <f t="shared" si="19"/>
        <v>45139</v>
      </c>
      <c r="AJ55" s="13">
        <f t="shared" si="19"/>
        <v>45170</v>
      </c>
      <c r="AK55" s="13">
        <f t="shared" si="19"/>
        <v>45200</v>
      </c>
      <c r="AL55" s="13">
        <f t="shared" si="19"/>
        <v>45231</v>
      </c>
      <c r="AM55" s="13">
        <f t="shared" si="19"/>
        <v>45261</v>
      </c>
      <c r="AO55" s="11">
        <f>AO$16</f>
        <v>2021</v>
      </c>
      <c r="AP55" s="11">
        <f>AP$16</f>
        <v>2022</v>
      </c>
      <c r="AQ55" s="11">
        <f>AQ$16</f>
        <v>2023</v>
      </c>
    </row>
    <row r="57" spans="2:43" ht="15" customHeight="1" x14ac:dyDescent="0.55000000000000004">
      <c r="B57" s="1" t="s">
        <v>18</v>
      </c>
      <c r="D57" s="10"/>
      <c r="E57" s="10"/>
      <c r="F57" s="9">
        <f>D39</f>
        <v>384</v>
      </c>
      <c r="G57" s="9">
        <f t="shared" ref="G57:AM57" si="20">E39</f>
        <v>552</v>
      </c>
      <c r="H57" s="9">
        <f t="shared" si="20"/>
        <v>720</v>
      </c>
      <c r="I57" s="9">
        <f t="shared" si="20"/>
        <v>888</v>
      </c>
      <c r="J57" s="9">
        <f t="shared" si="20"/>
        <v>1056</v>
      </c>
      <c r="K57" s="9">
        <f t="shared" si="20"/>
        <v>1224</v>
      </c>
      <c r="L57" s="9">
        <f t="shared" si="20"/>
        <v>1392</v>
      </c>
      <c r="M57" s="9">
        <f t="shared" si="20"/>
        <v>1560</v>
      </c>
      <c r="N57" s="9">
        <f t="shared" si="20"/>
        <v>1728</v>
      </c>
      <c r="O57" s="9">
        <f t="shared" si="20"/>
        <v>1896</v>
      </c>
      <c r="P57" s="9">
        <f t="shared" si="20"/>
        <v>2064</v>
      </c>
      <c r="Q57" s="9">
        <f t="shared" si="20"/>
        <v>2232</v>
      </c>
      <c r="R57" s="9">
        <f t="shared" si="20"/>
        <v>2400</v>
      </c>
      <c r="S57" s="9">
        <f t="shared" si="20"/>
        <v>2568</v>
      </c>
      <c r="T57" s="9">
        <f t="shared" si="20"/>
        <v>2736</v>
      </c>
      <c r="U57" s="9">
        <f t="shared" si="20"/>
        <v>2904</v>
      </c>
      <c r="V57" s="9">
        <f t="shared" si="20"/>
        <v>3072</v>
      </c>
      <c r="W57" s="9">
        <f t="shared" si="20"/>
        <v>3240</v>
      </c>
      <c r="X57" s="9">
        <f t="shared" si="20"/>
        <v>3408</v>
      </c>
      <c r="Y57" s="9">
        <f t="shared" si="20"/>
        <v>3576</v>
      </c>
      <c r="Z57" s="9">
        <f t="shared" si="20"/>
        <v>3744</v>
      </c>
      <c r="AA57" s="9">
        <f t="shared" si="20"/>
        <v>3912</v>
      </c>
      <c r="AB57" s="9">
        <f t="shared" si="20"/>
        <v>4080</v>
      </c>
      <c r="AC57" s="9">
        <f t="shared" si="20"/>
        <v>4248</v>
      </c>
      <c r="AD57" s="9">
        <f t="shared" si="20"/>
        <v>4416</v>
      </c>
      <c r="AE57" s="9">
        <f t="shared" si="20"/>
        <v>4584</v>
      </c>
      <c r="AF57" s="9">
        <f t="shared" si="20"/>
        <v>4752</v>
      </c>
      <c r="AG57" s="9">
        <f t="shared" si="20"/>
        <v>4920</v>
      </c>
      <c r="AH57" s="9">
        <f t="shared" si="20"/>
        <v>5088</v>
      </c>
      <c r="AI57" s="9">
        <f t="shared" si="20"/>
        <v>5256</v>
      </c>
      <c r="AJ57" s="9">
        <f t="shared" si="20"/>
        <v>5424</v>
      </c>
      <c r="AK57" s="9">
        <f t="shared" si="20"/>
        <v>5592</v>
      </c>
      <c r="AL57" s="9">
        <f t="shared" si="20"/>
        <v>5760</v>
      </c>
      <c r="AM57" s="9">
        <f t="shared" si="20"/>
        <v>5928</v>
      </c>
      <c r="AO57" s="9">
        <f t="shared" ref="AO57:AQ59" si="21">SUMIFS($D57:$AM57,$D$13:$AM$13,AO$16)</f>
        <v>11400</v>
      </c>
      <c r="AP57" s="9">
        <f t="shared" si="21"/>
        <v>35856</v>
      </c>
      <c r="AQ57" s="9">
        <f t="shared" si="21"/>
        <v>60048</v>
      </c>
    </row>
    <row r="58" spans="2:43" ht="15" customHeight="1" x14ac:dyDescent="0.55000000000000004">
      <c r="B58" s="1" t="s">
        <v>19</v>
      </c>
      <c r="D58" s="10"/>
      <c r="E58" s="9">
        <f>D40</f>
        <v>-240</v>
      </c>
      <c r="F58" s="9">
        <f t="shared" ref="F58:AM58" si="22">E40</f>
        <v>-345</v>
      </c>
      <c r="G58" s="9">
        <f t="shared" si="22"/>
        <v>-450</v>
      </c>
      <c r="H58" s="9">
        <f t="shared" si="22"/>
        <v>-555</v>
      </c>
      <c r="I58" s="9">
        <f t="shared" si="22"/>
        <v>-660</v>
      </c>
      <c r="J58" s="9">
        <f t="shared" si="22"/>
        <v>-765</v>
      </c>
      <c r="K58" s="9">
        <f t="shared" si="22"/>
        <v>-870</v>
      </c>
      <c r="L58" s="9">
        <f t="shared" si="22"/>
        <v>-975</v>
      </c>
      <c r="M58" s="9">
        <f t="shared" si="22"/>
        <v>-1080</v>
      </c>
      <c r="N58" s="9">
        <f t="shared" si="22"/>
        <v>-1185</v>
      </c>
      <c r="O58" s="9">
        <f t="shared" si="22"/>
        <v>-1290</v>
      </c>
      <c r="P58" s="9">
        <f t="shared" si="22"/>
        <v>-1395</v>
      </c>
      <c r="Q58" s="9">
        <f t="shared" si="22"/>
        <v>-1500</v>
      </c>
      <c r="R58" s="9">
        <f t="shared" si="22"/>
        <v>-1605</v>
      </c>
      <c r="S58" s="9">
        <f t="shared" si="22"/>
        <v>-1710</v>
      </c>
      <c r="T58" s="9">
        <f t="shared" si="22"/>
        <v>-1815</v>
      </c>
      <c r="U58" s="9">
        <f t="shared" si="22"/>
        <v>-1920</v>
      </c>
      <c r="V58" s="9">
        <f t="shared" si="22"/>
        <v>-2025</v>
      </c>
      <c r="W58" s="9">
        <f t="shared" si="22"/>
        <v>-2130</v>
      </c>
      <c r="X58" s="9">
        <f t="shared" si="22"/>
        <v>-2235</v>
      </c>
      <c r="Y58" s="9">
        <f t="shared" si="22"/>
        <v>-2340</v>
      </c>
      <c r="Z58" s="9">
        <f t="shared" si="22"/>
        <v>-2445</v>
      </c>
      <c r="AA58" s="9">
        <f t="shared" si="22"/>
        <v>-2550</v>
      </c>
      <c r="AB58" s="9">
        <f t="shared" si="22"/>
        <v>-2655</v>
      </c>
      <c r="AC58" s="9">
        <f t="shared" si="22"/>
        <v>-2760</v>
      </c>
      <c r="AD58" s="9">
        <f t="shared" si="22"/>
        <v>-2865</v>
      </c>
      <c r="AE58" s="9">
        <f t="shared" si="22"/>
        <v>-2970</v>
      </c>
      <c r="AF58" s="9">
        <f t="shared" si="22"/>
        <v>-3075</v>
      </c>
      <c r="AG58" s="9">
        <f t="shared" si="22"/>
        <v>-3180</v>
      </c>
      <c r="AH58" s="9">
        <f t="shared" si="22"/>
        <v>-3285</v>
      </c>
      <c r="AI58" s="9">
        <f t="shared" si="22"/>
        <v>-3390</v>
      </c>
      <c r="AJ58" s="9">
        <f t="shared" si="22"/>
        <v>-3495</v>
      </c>
      <c r="AK58" s="9">
        <f t="shared" si="22"/>
        <v>-3600</v>
      </c>
      <c r="AL58" s="9">
        <f t="shared" si="22"/>
        <v>-3705</v>
      </c>
      <c r="AM58" s="9">
        <f t="shared" si="22"/>
        <v>-3810</v>
      </c>
      <c r="AO58" s="9">
        <f t="shared" si="21"/>
        <v>-8415</v>
      </c>
      <c r="AP58" s="9">
        <f t="shared" si="21"/>
        <v>-23670</v>
      </c>
      <c r="AQ58" s="9">
        <f t="shared" si="21"/>
        <v>-38790</v>
      </c>
    </row>
    <row r="59" spans="2:43" ht="15" customHeight="1" x14ac:dyDescent="0.55000000000000004">
      <c r="B59" s="1" t="s">
        <v>13</v>
      </c>
      <c r="D59" s="9">
        <f>D43</f>
        <v>-700</v>
      </c>
      <c r="E59" s="9">
        <f t="shared" ref="E59:AM59" si="23">E43</f>
        <v>-700</v>
      </c>
      <c r="F59" s="9">
        <f t="shared" si="23"/>
        <v>-700</v>
      </c>
      <c r="G59" s="9">
        <f t="shared" si="23"/>
        <v>-700</v>
      </c>
      <c r="H59" s="9">
        <f t="shared" si="23"/>
        <v>-700</v>
      </c>
      <c r="I59" s="9">
        <f t="shared" si="23"/>
        <v>-700</v>
      </c>
      <c r="J59" s="9">
        <f t="shared" si="23"/>
        <v>-700</v>
      </c>
      <c r="K59" s="9">
        <f t="shared" si="23"/>
        <v>-700</v>
      </c>
      <c r="L59" s="9">
        <f t="shared" si="23"/>
        <v>-700</v>
      </c>
      <c r="M59" s="9">
        <f t="shared" si="23"/>
        <v>-700</v>
      </c>
      <c r="N59" s="9">
        <f t="shared" si="23"/>
        <v>-700</v>
      </c>
      <c r="O59" s="9">
        <f t="shared" si="23"/>
        <v>-700</v>
      </c>
      <c r="P59" s="9">
        <f t="shared" si="23"/>
        <v>-700</v>
      </c>
      <c r="Q59" s="9">
        <f t="shared" si="23"/>
        <v>-700</v>
      </c>
      <c r="R59" s="9">
        <f t="shared" si="23"/>
        <v>-700</v>
      </c>
      <c r="S59" s="9">
        <f t="shared" si="23"/>
        <v>-700</v>
      </c>
      <c r="T59" s="9">
        <f t="shared" si="23"/>
        <v>-700</v>
      </c>
      <c r="U59" s="9">
        <f t="shared" si="23"/>
        <v>-700</v>
      </c>
      <c r="V59" s="9">
        <f t="shared" si="23"/>
        <v>-700</v>
      </c>
      <c r="W59" s="9">
        <f t="shared" si="23"/>
        <v>-700</v>
      </c>
      <c r="X59" s="9">
        <f t="shared" si="23"/>
        <v>-700</v>
      </c>
      <c r="Y59" s="9">
        <f t="shared" si="23"/>
        <v>-700</v>
      </c>
      <c r="Z59" s="9">
        <f t="shared" si="23"/>
        <v>-700</v>
      </c>
      <c r="AA59" s="9">
        <f t="shared" si="23"/>
        <v>-700</v>
      </c>
      <c r="AB59" s="9">
        <f t="shared" si="23"/>
        <v>-700</v>
      </c>
      <c r="AC59" s="9">
        <f t="shared" si="23"/>
        <v>-700</v>
      </c>
      <c r="AD59" s="9">
        <f t="shared" si="23"/>
        <v>-700</v>
      </c>
      <c r="AE59" s="9">
        <f t="shared" si="23"/>
        <v>-700</v>
      </c>
      <c r="AF59" s="9">
        <f t="shared" si="23"/>
        <v>-700</v>
      </c>
      <c r="AG59" s="9">
        <f t="shared" si="23"/>
        <v>-700</v>
      </c>
      <c r="AH59" s="9">
        <f t="shared" si="23"/>
        <v>-700</v>
      </c>
      <c r="AI59" s="9">
        <f t="shared" si="23"/>
        <v>-700</v>
      </c>
      <c r="AJ59" s="9">
        <f t="shared" si="23"/>
        <v>-700</v>
      </c>
      <c r="AK59" s="9">
        <f t="shared" si="23"/>
        <v>-700</v>
      </c>
      <c r="AL59" s="9">
        <f t="shared" si="23"/>
        <v>-700</v>
      </c>
      <c r="AM59" s="9">
        <f t="shared" si="23"/>
        <v>-700</v>
      </c>
      <c r="AO59" s="9">
        <f t="shared" si="21"/>
        <v>-8400</v>
      </c>
      <c r="AP59" s="9">
        <f t="shared" si="21"/>
        <v>-8400</v>
      </c>
      <c r="AQ59" s="9">
        <f t="shared" si="21"/>
        <v>-8400</v>
      </c>
    </row>
    <row r="61" spans="2:43" ht="15" customHeight="1" x14ac:dyDescent="0.55000000000000004">
      <c r="B61" s="2" t="s">
        <v>20</v>
      </c>
      <c r="D61" s="15">
        <f t="shared" ref="D61:AM61" si="24">SUM(D57:D60)</f>
        <v>-700</v>
      </c>
      <c r="E61" s="15">
        <f t="shared" si="24"/>
        <v>-940</v>
      </c>
      <c r="F61" s="15">
        <f t="shared" si="24"/>
        <v>-661</v>
      </c>
      <c r="G61" s="15">
        <f t="shared" si="24"/>
        <v>-598</v>
      </c>
      <c r="H61" s="15">
        <f t="shared" si="24"/>
        <v>-535</v>
      </c>
      <c r="I61" s="15">
        <f t="shared" si="24"/>
        <v>-472</v>
      </c>
      <c r="J61" s="15">
        <f t="shared" si="24"/>
        <v>-409</v>
      </c>
      <c r="K61" s="15">
        <f t="shared" si="24"/>
        <v>-346</v>
      </c>
      <c r="L61" s="15">
        <f t="shared" si="24"/>
        <v>-283</v>
      </c>
      <c r="M61" s="15">
        <f t="shared" si="24"/>
        <v>-220</v>
      </c>
      <c r="N61" s="15">
        <f t="shared" si="24"/>
        <v>-157</v>
      </c>
      <c r="O61" s="15">
        <f t="shared" si="24"/>
        <v>-94</v>
      </c>
      <c r="P61" s="15">
        <f t="shared" si="24"/>
        <v>-31</v>
      </c>
      <c r="Q61" s="15">
        <f t="shared" si="24"/>
        <v>32</v>
      </c>
      <c r="R61" s="15">
        <f t="shared" si="24"/>
        <v>95</v>
      </c>
      <c r="S61" s="15">
        <f t="shared" si="24"/>
        <v>158</v>
      </c>
      <c r="T61" s="15">
        <f t="shared" si="24"/>
        <v>221</v>
      </c>
      <c r="U61" s="15">
        <f t="shared" si="24"/>
        <v>284</v>
      </c>
      <c r="V61" s="15">
        <f t="shared" si="24"/>
        <v>347</v>
      </c>
      <c r="W61" s="15">
        <f t="shared" si="24"/>
        <v>410</v>
      </c>
      <c r="X61" s="15">
        <f t="shared" si="24"/>
        <v>473</v>
      </c>
      <c r="Y61" s="15">
        <f t="shared" si="24"/>
        <v>536</v>
      </c>
      <c r="Z61" s="15">
        <f t="shared" si="24"/>
        <v>599</v>
      </c>
      <c r="AA61" s="15">
        <f t="shared" si="24"/>
        <v>662</v>
      </c>
      <c r="AB61" s="15">
        <f t="shared" si="24"/>
        <v>725</v>
      </c>
      <c r="AC61" s="15">
        <f t="shared" si="24"/>
        <v>788</v>
      </c>
      <c r="AD61" s="15">
        <f t="shared" si="24"/>
        <v>851</v>
      </c>
      <c r="AE61" s="15">
        <f t="shared" si="24"/>
        <v>914</v>
      </c>
      <c r="AF61" s="15">
        <f t="shared" si="24"/>
        <v>977</v>
      </c>
      <c r="AG61" s="15">
        <f t="shared" si="24"/>
        <v>1040</v>
      </c>
      <c r="AH61" s="15">
        <f t="shared" si="24"/>
        <v>1103</v>
      </c>
      <c r="AI61" s="15">
        <f t="shared" si="24"/>
        <v>1166</v>
      </c>
      <c r="AJ61" s="15">
        <f t="shared" si="24"/>
        <v>1229</v>
      </c>
      <c r="AK61" s="15">
        <f t="shared" si="24"/>
        <v>1292</v>
      </c>
      <c r="AL61" s="15">
        <f t="shared" si="24"/>
        <v>1355</v>
      </c>
      <c r="AM61" s="15">
        <f t="shared" si="24"/>
        <v>1418</v>
      </c>
      <c r="AO61" s="15">
        <f>SUM(AO57:AO60)</f>
        <v>-5415</v>
      </c>
      <c r="AP61" s="15">
        <f>SUM(AP57:AP60)</f>
        <v>3786</v>
      </c>
      <c r="AQ61" s="15">
        <f>SUM(AQ57:AQ60)</f>
        <v>12858</v>
      </c>
    </row>
    <row r="63" spans="2:43" ht="15" customHeight="1" x14ac:dyDescent="0.55000000000000004">
      <c r="B63" s="2" t="s">
        <v>21</v>
      </c>
      <c r="D63" s="15">
        <f>D29</f>
        <v>-500</v>
      </c>
      <c r="E63" s="15">
        <f t="shared" ref="E63:AM63" si="25">E29</f>
        <v>0</v>
      </c>
      <c r="F63" s="15">
        <f t="shared" si="25"/>
        <v>0</v>
      </c>
      <c r="G63" s="15">
        <f t="shared" si="25"/>
        <v>0</v>
      </c>
      <c r="H63" s="15">
        <f t="shared" si="25"/>
        <v>0</v>
      </c>
      <c r="I63" s="15">
        <f t="shared" si="25"/>
        <v>-180</v>
      </c>
      <c r="J63" s="15">
        <f t="shared" si="25"/>
        <v>0</v>
      </c>
      <c r="K63" s="15">
        <f t="shared" si="25"/>
        <v>0</v>
      </c>
      <c r="L63" s="15">
        <f t="shared" si="25"/>
        <v>0</v>
      </c>
      <c r="M63" s="15">
        <f t="shared" si="25"/>
        <v>0</v>
      </c>
      <c r="N63" s="15">
        <f t="shared" si="25"/>
        <v>0</v>
      </c>
      <c r="O63" s="15">
        <f t="shared" si="25"/>
        <v>0</v>
      </c>
      <c r="P63" s="15">
        <f t="shared" si="25"/>
        <v>0</v>
      </c>
      <c r="Q63" s="15">
        <f t="shared" si="25"/>
        <v>0</v>
      </c>
      <c r="R63" s="15">
        <f t="shared" si="25"/>
        <v>0</v>
      </c>
      <c r="S63" s="15">
        <f t="shared" si="25"/>
        <v>0</v>
      </c>
      <c r="T63" s="15">
        <f t="shared" si="25"/>
        <v>0</v>
      </c>
      <c r="U63" s="15">
        <f t="shared" si="25"/>
        <v>0</v>
      </c>
      <c r="V63" s="15">
        <f t="shared" si="25"/>
        <v>0</v>
      </c>
      <c r="W63" s="15">
        <f t="shared" si="25"/>
        <v>0</v>
      </c>
      <c r="X63" s="15">
        <f t="shared" si="25"/>
        <v>0</v>
      </c>
      <c r="Y63" s="15">
        <f t="shared" si="25"/>
        <v>0</v>
      </c>
      <c r="Z63" s="15">
        <f t="shared" si="25"/>
        <v>0</v>
      </c>
      <c r="AA63" s="15">
        <f t="shared" si="25"/>
        <v>0</v>
      </c>
      <c r="AB63" s="15">
        <f t="shared" si="25"/>
        <v>-180</v>
      </c>
      <c r="AC63" s="15">
        <f t="shared" si="25"/>
        <v>0</v>
      </c>
      <c r="AD63" s="15">
        <f t="shared" si="25"/>
        <v>0</v>
      </c>
      <c r="AE63" s="15">
        <f t="shared" si="25"/>
        <v>0</v>
      </c>
      <c r="AF63" s="15">
        <f t="shared" si="25"/>
        <v>0</v>
      </c>
      <c r="AG63" s="15">
        <f t="shared" si="25"/>
        <v>0</v>
      </c>
      <c r="AH63" s="15">
        <f t="shared" si="25"/>
        <v>0</v>
      </c>
      <c r="AI63" s="15">
        <f t="shared" si="25"/>
        <v>0</v>
      </c>
      <c r="AJ63" s="15">
        <f t="shared" si="25"/>
        <v>0</v>
      </c>
      <c r="AK63" s="15">
        <f t="shared" si="25"/>
        <v>0</v>
      </c>
      <c r="AL63" s="15">
        <f t="shared" si="25"/>
        <v>0</v>
      </c>
      <c r="AM63" s="15">
        <f t="shared" si="25"/>
        <v>0</v>
      </c>
      <c r="AO63" s="15">
        <f>SUMIFS($D63:$AM63,$D$13:$AM$13,AO$16)</f>
        <v>-680</v>
      </c>
      <c r="AP63" s="15">
        <f>SUMIFS($D63:$AM63,$D$13:$AM$13,AP$16)</f>
        <v>0</v>
      </c>
      <c r="AQ63" s="15">
        <f>SUMIFS($D63:$AM63,$D$13:$AM$13,AQ$16)</f>
        <v>-180</v>
      </c>
    </row>
    <row r="65" spans="2:43" ht="15" customHeight="1" x14ac:dyDescent="0.55000000000000004">
      <c r="B65" s="17" t="s">
        <v>22</v>
      </c>
      <c r="C65" s="18"/>
      <c r="D65" s="19">
        <f>SUM(D61,D63)</f>
        <v>-1200</v>
      </c>
      <c r="E65" s="19">
        <f t="shared" ref="E65:AM65" si="26">SUM(E61,E63)</f>
        <v>-940</v>
      </c>
      <c r="F65" s="19">
        <f t="shared" si="26"/>
        <v>-661</v>
      </c>
      <c r="G65" s="19">
        <f t="shared" si="26"/>
        <v>-598</v>
      </c>
      <c r="H65" s="19">
        <f t="shared" si="26"/>
        <v>-535</v>
      </c>
      <c r="I65" s="19">
        <f t="shared" si="26"/>
        <v>-652</v>
      </c>
      <c r="J65" s="19">
        <f t="shared" si="26"/>
        <v>-409</v>
      </c>
      <c r="K65" s="19">
        <f t="shared" si="26"/>
        <v>-346</v>
      </c>
      <c r="L65" s="19">
        <f t="shared" si="26"/>
        <v>-283</v>
      </c>
      <c r="M65" s="19">
        <f t="shared" si="26"/>
        <v>-220</v>
      </c>
      <c r="N65" s="19">
        <f t="shared" si="26"/>
        <v>-157</v>
      </c>
      <c r="O65" s="19">
        <f t="shared" si="26"/>
        <v>-94</v>
      </c>
      <c r="P65" s="19">
        <f t="shared" si="26"/>
        <v>-31</v>
      </c>
      <c r="Q65" s="19">
        <f t="shared" si="26"/>
        <v>32</v>
      </c>
      <c r="R65" s="19">
        <f t="shared" si="26"/>
        <v>95</v>
      </c>
      <c r="S65" s="19">
        <f t="shared" si="26"/>
        <v>158</v>
      </c>
      <c r="T65" s="19">
        <f t="shared" si="26"/>
        <v>221</v>
      </c>
      <c r="U65" s="19">
        <f t="shared" si="26"/>
        <v>284</v>
      </c>
      <c r="V65" s="19">
        <f t="shared" si="26"/>
        <v>347</v>
      </c>
      <c r="W65" s="19">
        <f t="shared" si="26"/>
        <v>410</v>
      </c>
      <c r="X65" s="19">
        <f t="shared" si="26"/>
        <v>473</v>
      </c>
      <c r="Y65" s="19">
        <f t="shared" si="26"/>
        <v>536</v>
      </c>
      <c r="Z65" s="19">
        <f t="shared" si="26"/>
        <v>599</v>
      </c>
      <c r="AA65" s="19">
        <f t="shared" si="26"/>
        <v>662</v>
      </c>
      <c r="AB65" s="19">
        <f t="shared" si="26"/>
        <v>545</v>
      </c>
      <c r="AC65" s="19">
        <f t="shared" si="26"/>
        <v>788</v>
      </c>
      <c r="AD65" s="19">
        <f t="shared" si="26"/>
        <v>851</v>
      </c>
      <c r="AE65" s="19">
        <f t="shared" si="26"/>
        <v>914</v>
      </c>
      <c r="AF65" s="19">
        <f t="shared" si="26"/>
        <v>977</v>
      </c>
      <c r="AG65" s="19">
        <f t="shared" si="26"/>
        <v>1040</v>
      </c>
      <c r="AH65" s="19">
        <f t="shared" si="26"/>
        <v>1103</v>
      </c>
      <c r="AI65" s="19">
        <f t="shared" si="26"/>
        <v>1166</v>
      </c>
      <c r="AJ65" s="19">
        <f t="shared" si="26"/>
        <v>1229</v>
      </c>
      <c r="AK65" s="19">
        <f t="shared" si="26"/>
        <v>1292</v>
      </c>
      <c r="AL65" s="19">
        <f t="shared" si="26"/>
        <v>1355</v>
      </c>
      <c r="AM65" s="19">
        <f t="shared" si="26"/>
        <v>1418</v>
      </c>
      <c r="AO65" s="19">
        <f t="shared" ref="AO65:AQ65" si="27">SUM(AO61,AO63)</f>
        <v>-6095</v>
      </c>
      <c r="AP65" s="19">
        <f t="shared" si="27"/>
        <v>3786</v>
      </c>
      <c r="AQ65" s="19">
        <f t="shared" si="27"/>
        <v>12678</v>
      </c>
    </row>
    <row r="66" spans="2:43" ht="15" customHeight="1" x14ac:dyDescent="0.55000000000000004">
      <c r="B66" s="17" t="s">
        <v>23</v>
      </c>
      <c r="C66" s="18"/>
      <c r="D66" s="21">
        <f>C66+D65</f>
        <v>-1200</v>
      </c>
      <c r="E66" s="19">
        <f>D66+E65</f>
        <v>-2140</v>
      </c>
      <c r="F66" s="19">
        <f t="shared" ref="F66:AQ66" si="28">E66+F65</f>
        <v>-2801</v>
      </c>
      <c r="G66" s="19">
        <f t="shared" si="28"/>
        <v>-3399</v>
      </c>
      <c r="H66" s="19">
        <f t="shared" si="28"/>
        <v>-3934</v>
      </c>
      <c r="I66" s="19">
        <f t="shared" si="28"/>
        <v>-4586</v>
      </c>
      <c r="J66" s="19">
        <f t="shared" si="28"/>
        <v>-4995</v>
      </c>
      <c r="K66" s="19">
        <f t="shared" si="28"/>
        <v>-5341</v>
      </c>
      <c r="L66" s="19">
        <f t="shared" si="28"/>
        <v>-5624</v>
      </c>
      <c r="M66" s="19">
        <f t="shared" si="28"/>
        <v>-5844</v>
      </c>
      <c r="N66" s="19">
        <f t="shared" si="28"/>
        <v>-6001</v>
      </c>
      <c r="O66" s="19">
        <f t="shared" si="28"/>
        <v>-6095</v>
      </c>
      <c r="P66" s="19">
        <f t="shared" si="28"/>
        <v>-6126</v>
      </c>
      <c r="Q66" s="19">
        <f t="shared" si="28"/>
        <v>-6094</v>
      </c>
      <c r="R66" s="19">
        <f t="shared" si="28"/>
        <v>-5999</v>
      </c>
      <c r="S66" s="19">
        <f t="shared" si="28"/>
        <v>-5841</v>
      </c>
      <c r="T66" s="19">
        <f t="shared" si="28"/>
        <v>-5620</v>
      </c>
      <c r="U66" s="19">
        <f t="shared" si="28"/>
        <v>-5336</v>
      </c>
      <c r="V66" s="19">
        <f t="shared" si="28"/>
        <v>-4989</v>
      </c>
      <c r="W66" s="19">
        <f t="shared" si="28"/>
        <v>-4579</v>
      </c>
      <c r="X66" s="19">
        <f t="shared" si="28"/>
        <v>-4106</v>
      </c>
      <c r="Y66" s="19">
        <f t="shared" si="28"/>
        <v>-3570</v>
      </c>
      <c r="Z66" s="19">
        <f t="shared" si="28"/>
        <v>-2971</v>
      </c>
      <c r="AA66" s="19">
        <f t="shared" si="28"/>
        <v>-2309</v>
      </c>
      <c r="AB66" s="19">
        <f t="shared" si="28"/>
        <v>-1764</v>
      </c>
      <c r="AC66" s="19">
        <f t="shared" si="28"/>
        <v>-976</v>
      </c>
      <c r="AD66" s="19">
        <f t="shared" si="28"/>
        <v>-125</v>
      </c>
      <c r="AE66" s="19">
        <f t="shared" si="28"/>
        <v>789</v>
      </c>
      <c r="AF66" s="19">
        <f t="shared" si="28"/>
        <v>1766</v>
      </c>
      <c r="AG66" s="19">
        <f t="shared" si="28"/>
        <v>2806</v>
      </c>
      <c r="AH66" s="19">
        <f t="shared" si="28"/>
        <v>3909</v>
      </c>
      <c r="AI66" s="19">
        <f t="shared" si="28"/>
        <v>5075</v>
      </c>
      <c r="AJ66" s="19">
        <f t="shared" si="28"/>
        <v>6304</v>
      </c>
      <c r="AK66" s="19">
        <f t="shared" si="28"/>
        <v>7596</v>
      </c>
      <c r="AL66" s="19">
        <f t="shared" si="28"/>
        <v>8951</v>
      </c>
      <c r="AM66" s="19">
        <f t="shared" si="28"/>
        <v>10369</v>
      </c>
      <c r="AO66" s="19">
        <f t="shared" si="28"/>
        <v>-6095</v>
      </c>
      <c r="AP66" s="19">
        <f t="shared" si="28"/>
        <v>-2309</v>
      </c>
      <c r="AQ66" s="19">
        <f t="shared" si="28"/>
        <v>10369</v>
      </c>
    </row>
    <row r="68" spans="2:43" ht="15" customHeight="1" x14ac:dyDescent="0.55000000000000004">
      <c r="B68" s="4" t="s">
        <v>24</v>
      </c>
      <c r="C68" s="20">
        <f>MIN(D66:AM66)</f>
        <v>-6126</v>
      </c>
    </row>
  </sheetData>
  <printOptions horizontalCentered="1" verticalCentered="1"/>
  <pageMargins left="0.31496062992125984" right="0.31496062992125984" top="0.74803149606299213" bottom="0.74803149606299213" header="0.31496062992125984" footer="0.31496062992125984"/>
  <pageSetup paperSize="9" scale="85" orientation="portrait" r:id="rId1"/>
  <headerFooter>
    <oddHeader>&amp;LConfidentiel&amp;CCas Perigord&amp;RDiffusion Restreinte</oddHeader>
    <oddFooter>&amp;LAlexis Joulié&amp;C&amp;D&amp;R&amp;P/&amp;N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2</vt:i4>
      </vt:variant>
    </vt:vector>
  </HeadingPairs>
  <TitlesOfParts>
    <vt:vector size="3" baseType="lpstr">
      <vt:lpstr>Cas Perigord avant Invest</vt:lpstr>
      <vt:lpstr>'Cas Perigord avant Invest'!Impression_des_titres</vt:lpstr>
      <vt:lpstr>'Cas Perigord avant Invest'!Zone_d_impression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Alexis Joulié</dc:creator>
  <cp:lastModifiedBy>Alexis Joulié</cp:lastModifiedBy>
  <cp:lastPrinted>2022-08-20T14:10:09Z</cp:lastPrinted>
  <dcterms:created xsi:type="dcterms:W3CDTF">2022-05-17T06:40:09Z</dcterms:created>
  <dcterms:modified xsi:type="dcterms:W3CDTF">2024-05-21T09:43:14Z</dcterms:modified>
</cp:coreProperties>
</file>