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enturistic-my.sharepoint.com/personal/alexis_joulie_venturistic_onmicrosoft_com/Documents/Venturistic/1 - Missions/26 - HEC/4 - Course Material/Business Plan sur Excel/1 - Cas/6. Cas Loctudy/Français/"/>
    </mc:Choice>
  </mc:AlternateContent>
  <xr:revisionPtr revIDLastSave="226" documentId="13_ncr:1_{E5CD4586-96B6-453D-A81D-A9D0F41872B4}" xr6:coauthVersionLast="47" xr6:coauthVersionMax="47" xr10:uidLastSave="{B316FB8D-DD59-4C3B-9164-A9BF5D05C750}"/>
  <bookViews>
    <workbookView xWindow="-98" yWindow="-98" windowWidth="20715" windowHeight="13276" activeTab="1" xr2:uid="{00000000-000D-0000-FFFF-FFFF00000000}"/>
  </bookViews>
  <sheets>
    <sheet name="page de garde" sheetId="1" r:id="rId1"/>
    <sheet name="BP Loctudy" sheetId="16" r:id="rId2"/>
    <sheet name="UPSLIDE_UndoFormatting" sheetId="12" state="hidden" r:id="rId3"/>
    <sheet name="UPSLIDE_Undo" sheetId="11" state="hidden" r:id="rId4"/>
  </sheets>
  <definedNames>
    <definedName name="_UNDO_UPS_" localSheetId="1" hidden="1">'BP Loctudy'!$F$15</definedName>
    <definedName name="_UNDO_UPS_" hidden="1">#REF!</definedName>
    <definedName name="_UNDO_UPS_SEL_" localSheetId="1" hidden="1">'BP Loctudy'!$F$15</definedName>
    <definedName name="_UNDO_UPS_SEL_" hidden="1">#REF!</definedName>
    <definedName name="_UNDO31X31X_" localSheetId="1" hidden="1">'BP Loctudy'!$F$15</definedName>
    <definedName name="_UNDO31X31X_" hidden="1">#REF!</definedName>
    <definedName name="_xlnm.Print_Titles" localSheetId="1">'BP Loctudy'!$B:$B,'BP Loctudy'!$1:$1</definedName>
    <definedName name="TVA" localSheetId="1">'BP Loctudy'!$F$15</definedName>
    <definedName name="TVA">#REF!</definedName>
    <definedName name="_xlnm.Print_Area" localSheetId="1">'BP Loctudy'!$BP$32:$BT$108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6" i="16" l="1"/>
  <c r="BP22" i="16"/>
  <c r="G19" i="16"/>
  <c r="G18" i="16"/>
  <c r="BP88" i="16" l="1"/>
  <c r="BP60" i="16"/>
  <c r="BP33" i="16"/>
  <c r="BP38" i="16"/>
  <c r="BQ22" i="16"/>
  <c r="H45" i="16"/>
  <c r="H64" i="16" s="1"/>
  <c r="I45" i="16"/>
  <c r="J66" i="16" s="1"/>
  <c r="J45" i="16"/>
  <c r="J64" i="16" s="1"/>
  <c r="K45" i="16"/>
  <c r="L66" i="16" s="1"/>
  <c r="L45" i="16"/>
  <c r="L64" i="16" s="1"/>
  <c r="M45" i="16"/>
  <c r="N66" i="16" s="1"/>
  <c r="N45" i="16"/>
  <c r="N64" i="16" s="1"/>
  <c r="O45" i="16"/>
  <c r="P66" i="16" s="1"/>
  <c r="P45" i="16"/>
  <c r="P64" i="16" s="1"/>
  <c r="Q45" i="16"/>
  <c r="R66" i="16" s="1"/>
  <c r="R45" i="16"/>
  <c r="R64" i="16" s="1"/>
  <c r="S45" i="16"/>
  <c r="T66" i="16" s="1"/>
  <c r="T45" i="16"/>
  <c r="T64" i="16" s="1"/>
  <c r="U45" i="16"/>
  <c r="V66" i="16" s="1"/>
  <c r="V45" i="16"/>
  <c r="V64" i="16" s="1"/>
  <c r="W45" i="16"/>
  <c r="X66" i="16" s="1"/>
  <c r="X45" i="16"/>
  <c r="X64" i="16" s="1"/>
  <c r="Y45" i="16"/>
  <c r="Z66" i="16" s="1"/>
  <c r="Z45" i="16"/>
  <c r="Z64" i="16" s="1"/>
  <c r="AA45" i="16"/>
  <c r="AB66" i="16" s="1"/>
  <c r="AB45" i="16"/>
  <c r="AB64" i="16" s="1"/>
  <c r="AC45" i="16"/>
  <c r="AD66" i="16" s="1"/>
  <c r="AD45" i="16"/>
  <c r="AD64" i="16" s="1"/>
  <c r="AE45" i="16"/>
  <c r="AF66" i="16" s="1"/>
  <c r="AF45" i="16"/>
  <c r="AF64" i="16" s="1"/>
  <c r="AG45" i="16"/>
  <c r="AH66" i="16" s="1"/>
  <c r="AH45" i="16"/>
  <c r="AH64" i="16" s="1"/>
  <c r="AI45" i="16"/>
  <c r="AJ66" i="16" s="1"/>
  <c r="AJ45" i="16"/>
  <c r="AJ64" i="16" s="1"/>
  <c r="AK45" i="16"/>
  <c r="AL66" i="16" s="1"/>
  <c r="AL45" i="16"/>
  <c r="AL64" i="16" s="1"/>
  <c r="AM45" i="16"/>
  <c r="AM64" i="16" s="1"/>
  <c r="AN45" i="16"/>
  <c r="AN64" i="16" s="1"/>
  <c r="AO45" i="16"/>
  <c r="AP66" i="16" s="1"/>
  <c r="AP45" i="16"/>
  <c r="AP64" i="16" s="1"/>
  <c r="AQ45" i="16"/>
  <c r="AQ64" i="16" s="1"/>
  <c r="AR45" i="16"/>
  <c r="AR64" i="16" s="1"/>
  <c r="AS45" i="16"/>
  <c r="AT66" i="16" s="1"/>
  <c r="AT45" i="16"/>
  <c r="AT64" i="16" s="1"/>
  <c r="AU45" i="16"/>
  <c r="AU64" i="16" s="1"/>
  <c r="AV45" i="16"/>
  <c r="AV64" i="16" s="1"/>
  <c r="AW45" i="16"/>
  <c r="AW64" i="16" s="1"/>
  <c r="AX45" i="16"/>
  <c r="AX64" i="16" s="1"/>
  <c r="AY45" i="16"/>
  <c r="AY64" i="16" s="1"/>
  <c r="AZ45" i="16"/>
  <c r="AZ64" i="16" s="1"/>
  <c r="BA45" i="16"/>
  <c r="BB66" i="16" s="1"/>
  <c r="BB45" i="16"/>
  <c r="BB64" i="16" s="1"/>
  <c r="BC45" i="16"/>
  <c r="BC64" i="16" s="1"/>
  <c r="BD45" i="16"/>
  <c r="BD64" i="16" s="1"/>
  <c r="BE45" i="16"/>
  <c r="BF66" i="16" s="1"/>
  <c r="BF45" i="16"/>
  <c r="BF64" i="16" s="1"/>
  <c r="BG45" i="16"/>
  <c r="BG64" i="16" s="1"/>
  <c r="BH45" i="16"/>
  <c r="BH64" i="16" s="1"/>
  <c r="BI45" i="16"/>
  <c r="BJ66" i="16" s="1"/>
  <c r="BJ45" i="16"/>
  <c r="BJ64" i="16" s="1"/>
  <c r="BK45" i="16"/>
  <c r="BK64" i="16" s="1"/>
  <c r="BL45" i="16"/>
  <c r="BL64" i="16" s="1"/>
  <c r="BM45" i="16"/>
  <c r="BN66" i="16" s="1"/>
  <c r="BN45" i="16"/>
  <c r="BN64" i="16" s="1"/>
  <c r="G45" i="16"/>
  <c r="G46" i="16" s="1"/>
  <c r="H65" i="16" s="1"/>
  <c r="G44" i="16"/>
  <c r="BQ38" i="16" l="1"/>
  <c r="BQ33" i="16"/>
  <c r="BR22" i="16"/>
  <c r="BQ88" i="16"/>
  <c r="BQ60" i="16"/>
  <c r="V46" i="16"/>
  <c r="W65" i="16" s="1"/>
  <c r="AN66" i="16"/>
  <c r="BD66" i="16"/>
  <c r="G96" i="16"/>
  <c r="H63" i="16"/>
  <c r="Q64" i="16"/>
  <c r="AZ66" i="16"/>
  <c r="AX66" i="16"/>
  <c r="BB46" i="16"/>
  <c r="BC65" i="16" s="1"/>
  <c r="BL66" i="16"/>
  <c r="AV66" i="16"/>
  <c r="AL46" i="16"/>
  <c r="AM65" i="16" s="1"/>
  <c r="BH66" i="16"/>
  <c r="AR66" i="16"/>
  <c r="BJ46" i="16"/>
  <c r="BK65" i="16" s="1"/>
  <c r="AT46" i="16"/>
  <c r="AU65" i="16" s="1"/>
  <c r="AD46" i="16"/>
  <c r="AE65" i="16" s="1"/>
  <c r="N46" i="16"/>
  <c r="O65" i="16" s="1"/>
  <c r="H66" i="16"/>
  <c r="BM66" i="16"/>
  <c r="BK66" i="16"/>
  <c r="BI66" i="16"/>
  <c r="BG66" i="16"/>
  <c r="BE66" i="16"/>
  <c r="BC66" i="16"/>
  <c r="BA66" i="16"/>
  <c r="AY66" i="16"/>
  <c r="AW66" i="16"/>
  <c r="AU66" i="16"/>
  <c r="AS66" i="16"/>
  <c r="AQ66" i="16"/>
  <c r="AO66" i="16"/>
  <c r="AM66" i="16"/>
  <c r="AK66" i="16"/>
  <c r="AI66" i="16"/>
  <c r="AG66" i="16"/>
  <c r="AE66" i="16"/>
  <c r="AC66" i="16"/>
  <c r="AA66" i="16"/>
  <c r="Y66" i="16"/>
  <c r="W66" i="16"/>
  <c r="U66" i="16"/>
  <c r="S66" i="16"/>
  <c r="Q66" i="16"/>
  <c r="O66" i="16"/>
  <c r="M66" i="16"/>
  <c r="K66" i="16"/>
  <c r="I66" i="16"/>
  <c r="BI64" i="16"/>
  <c r="BE64" i="16"/>
  <c r="BA64" i="16"/>
  <c r="AS64" i="16"/>
  <c r="AO64" i="16"/>
  <c r="AK64" i="16"/>
  <c r="AI64" i="16"/>
  <c r="AE64" i="16"/>
  <c r="AC64" i="16"/>
  <c r="AA64" i="16"/>
  <c r="Y64" i="16"/>
  <c r="W64" i="16"/>
  <c r="U64" i="16"/>
  <c r="S64" i="16"/>
  <c r="Q46" i="16"/>
  <c r="R65" i="16" s="1"/>
  <c r="O64" i="16"/>
  <c r="K64" i="16"/>
  <c r="BM64" i="16"/>
  <c r="AG64" i="16"/>
  <c r="BN46" i="16"/>
  <c r="BF46" i="16"/>
  <c r="BG65" i="16" s="1"/>
  <c r="AX46" i="16"/>
  <c r="AY65" i="16" s="1"/>
  <c r="AP46" i="16"/>
  <c r="AQ65" i="16" s="1"/>
  <c r="AH46" i="16"/>
  <c r="AI65" i="16" s="1"/>
  <c r="Z46" i="16"/>
  <c r="AA65" i="16" s="1"/>
  <c r="R46" i="16"/>
  <c r="S65" i="16" s="1"/>
  <c r="J46" i="16"/>
  <c r="K65" i="16" s="1"/>
  <c r="G64" i="16"/>
  <c r="M46" i="16"/>
  <c r="N65" i="16" s="1"/>
  <c r="M64" i="16"/>
  <c r="I46" i="16"/>
  <c r="J65" i="16" s="1"/>
  <c r="I64" i="16"/>
  <c r="BM46" i="16"/>
  <c r="BN65" i="16" s="1"/>
  <c r="BK46" i="16"/>
  <c r="BL65" i="16" s="1"/>
  <c r="BI46" i="16"/>
  <c r="BJ65" i="16" s="1"/>
  <c r="BG46" i="16"/>
  <c r="BH65" i="16" s="1"/>
  <c r="BE46" i="16"/>
  <c r="BF65" i="16" s="1"/>
  <c r="BC46" i="16"/>
  <c r="BD65" i="16" s="1"/>
  <c r="BA46" i="16"/>
  <c r="BB65" i="16" s="1"/>
  <c r="AY46" i="16"/>
  <c r="AZ65" i="16" s="1"/>
  <c r="AW46" i="16"/>
  <c r="AX65" i="16" s="1"/>
  <c r="AU46" i="16"/>
  <c r="AV65" i="16" s="1"/>
  <c r="AS46" i="16"/>
  <c r="AT65" i="16" s="1"/>
  <c r="AQ46" i="16"/>
  <c r="AR65" i="16" s="1"/>
  <c r="AO46" i="16"/>
  <c r="AP65" i="16" s="1"/>
  <c r="AM46" i="16"/>
  <c r="AN65" i="16" s="1"/>
  <c r="AK46" i="16"/>
  <c r="AL65" i="16" s="1"/>
  <c r="AI46" i="16"/>
  <c r="AJ65" i="16" s="1"/>
  <c r="AG46" i="16"/>
  <c r="AH65" i="16" s="1"/>
  <c r="AE46" i="16"/>
  <c r="AF65" i="16" s="1"/>
  <c r="AC46" i="16"/>
  <c r="AD65" i="16" s="1"/>
  <c r="AA46" i="16"/>
  <c r="AB65" i="16" s="1"/>
  <c r="Y46" i="16"/>
  <c r="Z65" i="16" s="1"/>
  <c r="W46" i="16"/>
  <c r="X65" i="16" s="1"/>
  <c r="U46" i="16"/>
  <c r="V65" i="16" s="1"/>
  <c r="S46" i="16"/>
  <c r="T65" i="16" s="1"/>
  <c r="O46" i="16"/>
  <c r="P65" i="16" s="1"/>
  <c r="K46" i="16"/>
  <c r="L65" i="16" s="1"/>
  <c r="BL46" i="16"/>
  <c r="BM65" i="16" s="1"/>
  <c r="BH46" i="16"/>
  <c r="BI65" i="16" s="1"/>
  <c r="BD46" i="16"/>
  <c r="BE65" i="16" s="1"/>
  <c r="AZ46" i="16"/>
  <c r="BA65" i="16" s="1"/>
  <c r="AV46" i="16"/>
  <c r="AW65" i="16" s="1"/>
  <c r="AR46" i="16"/>
  <c r="AS65" i="16" s="1"/>
  <c r="AN46" i="16"/>
  <c r="AO65" i="16" s="1"/>
  <c r="AJ46" i="16"/>
  <c r="AK65" i="16" s="1"/>
  <c r="AF46" i="16"/>
  <c r="AG65" i="16" s="1"/>
  <c r="AB46" i="16"/>
  <c r="AC65" i="16" s="1"/>
  <c r="X46" i="16"/>
  <c r="Y65" i="16" s="1"/>
  <c r="T46" i="16"/>
  <c r="U65" i="16" s="1"/>
  <c r="P46" i="16"/>
  <c r="Q65" i="16" s="1"/>
  <c r="L46" i="16"/>
  <c r="M65" i="16" s="1"/>
  <c r="H46" i="16"/>
  <c r="I65" i="16" s="1"/>
  <c r="H43" i="16"/>
  <c r="H62" i="16" s="1"/>
  <c r="I43" i="16"/>
  <c r="I62" i="16" s="1"/>
  <c r="J43" i="16"/>
  <c r="J62" i="16" s="1"/>
  <c r="K43" i="16"/>
  <c r="K62" i="16" s="1"/>
  <c r="L43" i="16"/>
  <c r="L62" i="16" s="1"/>
  <c r="M43" i="16"/>
  <c r="M62" i="16" s="1"/>
  <c r="N43" i="16"/>
  <c r="N62" i="16" s="1"/>
  <c r="O43" i="16"/>
  <c r="O62" i="16" s="1"/>
  <c r="P43" i="16"/>
  <c r="P62" i="16" s="1"/>
  <c r="Q43" i="16"/>
  <c r="Q62" i="16" s="1"/>
  <c r="R43" i="16"/>
  <c r="R62" i="16" s="1"/>
  <c r="S43" i="16"/>
  <c r="S62" i="16" s="1"/>
  <c r="T43" i="16"/>
  <c r="T62" i="16" s="1"/>
  <c r="U43" i="16"/>
  <c r="U62" i="16" s="1"/>
  <c r="V43" i="16"/>
  <c r="V62" i="16" s="1"/>
  <c r="W43" i="16"/>
  <c r="W62" i="16" s="1"/>
  <c r="X43" i="16"/>
  <c r="X62" i="16" s="1"/>
  <c r="Y43" i="16"/>
  <c r="Y62" i="16" s="1"/>
  <c r="Z43" i="16"/>
  <c r="Z62" i="16" s="1"/>
  <c r="AA43" i="16"/>
  <c r="AA62" i="16" s="1"/>
  <c r="AB43" i="16"/>
  <c r="AB62" i="16" s="1"/>
  <c r="AC43" i="16"/>
  <c r="AC62" i="16" s="1"/>
  <c r="AD43" i="16"/>
  <c r="AD62" i="16" s="1"/>
  <c r="AE43" i="16"/>
  <c r="AE62" i="16" s="1"/>
  <c r="AF43" i="16"/>
  <c r="AF62" i="16" s="1"/>
  <c r="AG43" i="16"/>
  <c r="AG62" i="16" s="1"/>
  <c r="AH43" i="16"/>
  <c r="AH62" i="16" s="1"/>
  <c r="AI43" i="16"/>
  <c r="AI62" i="16" s="1"/>
  <c r="AJ43" i="16"/>
  <c r="AJ62" i="16" s="1"/>
  <c r="AK43" i="16"/>
  <c r="AK62" i="16" s="1"/>
  <c r="AL43" i="16"/>
  <c r="AL62" i="16" s="1"/>
  <c r="AM43" i="16"/>
  <c r="AM62" i="16" s="1"/>
  <c r="AN43" i="16"/>
  <c r="AN62" i="16" s="1"/>
  <c r="AO43" i="16"/>
  <c r="AO62" i="16" s="1"/>
  <c r="AP43" i="16"/>
  <c r="AP62" i="16" s="1"/>
  <c r="AQ43" i="16"/>
  <c r="AQ62" i="16" s="1"/>
  <c r="AR43" i="16"/>
  <c r="AR62" i="16" s="1"/>
  <c r="AS43" i="16"/>
  <c r="AS62" i="16" s="1"/>
  <c r="AT43" i="16"/>
  <c r="AT62" i="16" s="1"/>
  <c r="AU43" i="16"/>
  <c r="AU62" i="16" s="1"/>
  <c r="AV43" i="16"/>
  <c r="AV62" i="16" s="1"/>
  <c r="AW43" i="16"/>
  <c r="AW62" i="16" s="1"/>
  <c r="AX43" i="16"/>
  <c r="AX62" i="16" s="1"/>
  <c r="AY43" i="16"/>
  <c r="AY62" i="16" s="1"/>
  <c r="AZ43" i="16"/>
  <c r="AZ62" i="16" s="1"/>
  <c r="BA43" i="16"/>
  <c r="BA62" i="16" s="1"/>
  <c r="BB43" i="16"/>
  <c r="BB62" i="16" s="1"/>
  <c r="BC43" i="16"/>
  <c r="BC62" i="16" s="1"/>
  <c r="BD43" i="16"/>
  <c r="BD62" i="16" s="1"/>
  <c r="BE43" i="16"/>
  <c r="BE62" i="16" s="1"/>
  <c r="BF43" i="16"/>
  <c r="BF62" i="16" s="1"/>
  <c r="BG43" i="16"/>
  <c r="BG62" i="16" s="1"/>
  <c r="BH43" i="16"/>
  <c r="BH62" i="16" s="1"/>
  <c r="BI43" i="16"/>
  <c r="BI62" i="16" s="1"/>
  <c r="BJ43" i="16"/>
  <c r="BJ62" i="16" s="1"/>
  <c r="BK43" i="16"/>
  <c r="BK62" i="16" s="1"/>
  <c r="BL43" i="16"/>
  <c r="BL62" i="16" s="1"/>
  <c r="BM43" i="16"/>
  <c r="BM62" i="16" s="1"/>
  <c r="BN43" i="16"/>
  <c r="BN62" i="16" s="1"/>
  <c r="G43" i="16"/>
  <c r="G80" i="16"/>
  <c r="G78" i="16"/>
  <c r="F26" i="16"/>
  <c r="F25" i="16"/>
  <c r="F24" i="16"/>
  <c r="F23" i="16"/>
  <c r="G62" i="16" l="1"/>
  <c r="G97" i="16"/>
  <c r="BS22" i="16"/>
  <c r="BR60" i="16"/>
  <c r="BR38" i="16"/>
  <c r="BR88" i="16"/>
  <c r="BR33" i="16"/>
  <c r="H97" i="16"/>
  <c r="I97" i="16" s="1"/>
  <c r="J97" i="16" s="1"/>
  <c r="K97" i="16" s="1"/>
  <c r="L97" i="16" s="1"/>
  <c r="M97" i="16" s="1"/>
  <c r="N97" i="16" s="1"/>
  <c r="O97" i="16" s="1"/>
  <c r="P97" i="16" s="1"/>
  <c r="Q97" i="16" s="1"/>
  <c r="R97" i="16" s="1"/>
  <c r="S97" i="16" s="1"/>
  <c r="T97" i="16" s="1"/>
  <c r="U97" i="16" s="1"/>
  <c r="V97" i="16" s="1"/>
  <c r="W97" i="16" s="1"/>
  <c r="X97" i="16" s="1"/>
  <c r="Y97" i="16" s="1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R97" i="16" s="1"/>
  <c r="AS97" i="16" s="1"/>
  <c r="AT97" i="16" s="1"/>
  <c r="AU97" i="16" s="1"/>
  <c r="AV97" i="16" s="1"/>
  <c r="AW97" i="16" s="1"/>
  <c r="AX97" i="16" s="1"/>
  <c r="AY97" i="16" s="1"/>
  <c r="AZ97" i="16" s="1"/>
  <c r="BA97" i="16" s="1"/>
  <c r="BB97" i="16" s="1"/>
  <c r="BC97" i="16" s="1"/>
  <c r="BD97" i="16" s="1"/>
  <c r="BE97" i="16" s="1"/>
  <c r="BF97" i="16" s="1"/>
  <c r="BG97" i="16" s="1"/>
  <c r="BH97" i="16" s="1"/>
  <c r="BI97" i="16" s="1"/>
  <c r="BJ97" i="16" s="1"/>
  <c r="BK97" i="16" s="1"/>
  <c r="BL97" i="16" s="1"/>
  <c r="BM97" i="16" s="1"/>
  <c r="BN97" i="16" s="1"/>
  <c r="G69" i="16"/>
  <c r="G103" i="16"/>
  <c r="BT22" i="16" l="1"/>
  <c r="BS60" i="16"/>
  <c r="BS88" i="16"/>
  <c r="BS33" i="16"/>
  <c r="BS38" i="16"/>
  <c r="H103" i="16"/>
  <c r="BT60" i="16" l="1"/>
  <c r="BT88" i="16"/>
  <c r="BT38" i="16"/>
  <c r="BT33" i="16"/>
  <c r="I103" i="16"/>
  <c r="J103" i="16" l="1"/>
  <c r="K103" i="16" l="1"/>
  <c r="J80" i="16" l="1"/>
  <c r="L103" i="16"/>
  <c r="M103" i="16" l="1"/>
  <c r="K80" i="16" l="1"/>
  <c r="N103" i="16"/>
  <c r="O103" i="16" l="1"/>
  <c r="L80" i="16" l="1"/>
  <c r="P103" i="16"/>
  <c r="Q103" i="16" l="1"/>
  <c r="M80" i="16" l="1"/>
  <c r="R103" i="16"/>
  <c r="S103" i="16" l="1"/>
  <c r="T103" i="16" l="1"/>
  <c r="O80" i="16" l="1"/>
  <c r="U103" i="16"/>
  <c r="V103" i="16" l="1"/>
  <c r="W103" i="16" l="1"/>
  <c r="Q80" i="16" l="1"/>
  <c r="X103" i="16"/>
  <c r="Y103" i="16" l="1"/>
  <c r="Z103" i="16" l="1"/>
  <c r="S80" i="16" l="1"/>
  <c r="AA103" i="16"/>
  <c r="AB103" i="16" l="1"/>
  <c r="T80" i="16" l="1"/>
  <c r="AC103" i="16"/>
  <c r="AD103" i="16" l="1"/>
  <c r="U80" i="16" l="1"/>
  <c r="AE103" i="16"/>
  <c r="V80" i="16" l="1"/>
  <c r="AF103" i="16"/>
  <c r="W80" i="16" l="1"/>
  <c r="AG103" i="16"/>
  <c r="AH103" i="16" l="1"/>
  <c r="X80" i="16" l="1"/>
  <c r="AI103" i="16"/>
  <c r="Y80" i="16" l="1"/>
  <c r="AJ103" i="16"/>
  <c r="AK103" i="16" l="1"/>
  <c r="Z80" i="16" l="1"/>
  <c r="AL103" i="16"/>
  <c r="AM103" i="16" l="1"/>
  <c r="AA80" i="16" l="1"/>
  <c r="AN103" i="16"/>
  <c r="AB80" i="16" l="1"/>
  <c r="AO103" i="16"/>
  <c r="AP103" i="16" l="1"/>
  <c r="AQ103" i="16" l="1"/>
  <c r="AD80" i="16" l="1"/>
  <c r="AR103" i="16"/>
  <c r="AS103" i="16" l="1"/>
  <c r="AE80" i="16" l="1"/>
  <c r="AT103" i="16"/>
  <c r="AU103" i="16" l="1"/>
  <c r="AV103" i="16" l="1"/>
  <c r="AG80" i="16" l="1"/>
  <c r="AW103" i="16"/>
  <c r="AX103" i="16" l="1"/>
  <c r="AH80" i="16" l="1"/>
  <c r="AY103" i="16"/>
  <c r="AZ103" i="16" l="1"/>
  <c r="AI80" i="16" l="1"/>
  <c r="BA103" i="16"/>
  <c r="BB103" i="16" l="1"/>
  <c r="AJ80" i="16" l="1"/>
  <c r="BC103" i="16"/>
  <c r="BD103" i="16" l="1"/>
  <c r="AK80" i="16" l="1"/>
  <c r="BE103" i="16"/>
  <c r="BF103" i="16" l="1"/>
  <c r="AL80" i="16" l="1"/>
  <c r="BG103" i="16"/>
  <c r="BH103" i="16" l="1"/>
  <c r="AM80" i="16" l="1"/>
  <c r="BI103" i="16"/>
  <c r="BJ103" i="16" l="1"/>
  <c r="BK103" i="16" l="1"/>
  <c r="AO80" i="16" l="1"/>
  <c r="BL103" i="16"/>
  <c r="BM103" i="16" l="1"/>
  <c r="BN103" i="16" l="1"/>
  <c r="AQ80" i="16" l="1"/>
  <c r="AR80" i="16" l="1"/>
  <c r="AS80" i="16" l="1"/>
  <c r="AT80" i="16" l="1"/>
  <c r="AU80" i="16" l="1"/>
  <c r="AV80" i="16" l="1"/>
  <c r="AW80" i="16" l="1"/>
  <c r="AX80" i="16" l="1"/>
  <c r="AY80" i="16" l="1"/>
  <c r="AZ80" i="16" l="1"/>
  <c r="BA80" i="16" l="1"/>
  <c r="BB80" i="16" l="1"/>
  <c r="BC80" i="16" l="1"/>
  <c r="BD80" i="16" l="1"/>
  <c r="BE80" i="16" l="1"/>
  <c r="BF80" i="16" l="1"/>
  <c r="BG80" i="16" l="1"/>
  <c r="BH80" i="16" l="1"/>
  <c r="BI80" i="16" l="1"/>
  <c r="BJ80" i="16" l="1"/>
  <c r="BK80" i="16" l="1"/>
  <c r="BL80" i="16" l="1"/>
  <c r="BM80" i="16" l="1"/>
  <c r="BN80" i="16" l="1"/>
  <c r="AP80" i="16" l="1"/>
  <c r="AN80" i="16"/>
  <c r="AF80" i="16"/>
  <c r="AC80" i="16"/>
  <c r="R80" i="16"/>
  <c r="P80" i="16"/>
  <c r="N80" i="16"/>
  <c r="I80" i="16"/>
  <c r="H80" i="16"/>
  <c r="G33" i="16"/>
  <c r="G34" i="16" s="1"/>
  <c r="G23" i="16"/>
  <c r="G30" i="16"/>
  <c r="G60" i="16"/>
  <c r="H60" i="16" s="1"/>
  <c r="I60" i="16" s="1"/>
  <c r="H22" i="16"/>
  <c r="G24" i="16"/>
  <c r="G26" i="16"/>
  <c r="G25" i="16"/>
  <c r="G88" i="16"/>
  <c r="H88" i="16" s="1"/>
  <c r="I88" i="16" s="1"/>
  <c r="J88" i="16" s="1"/>
  <c r="K88" i="16" s="1"/>
  <c r="L88" i="16" s="1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X88" i="16" s="1"/>
  <c r="Y88" i="16" s="1"/>
  <c r="Z88" i="16" s="1"/>
  <c r="AA88" i="16" s="1"/>
  <c r="AB88" i="16" s="1"/>
  <c r="AC88" i="16" s="1"/>
  <c r="AD88" i="16" s="1"/>
  <c r="AE88" i="16" s="1"/>
  <c r="AF88" i="16" s="1"/>
  <c r="AG88" i="16" s="1"/>
  <c r="AH88" i="16" s="1"/>
  <c r="AI88" i="16" s="1"/>
  <c r="AJ88" i="16" s="1"/>
  <c r="AK88" i="16" s="1"/>
  <c r="AL88" i="16" s="1"/>
  <c r="AM88" i="16" s="1"/>
  <c r="AN88" i="16" s="1"/>
  <c r="AO88" i="16" s="1"/>
  <c r="AP88" i="16" s="1"/>
  <c r="AQ88" i="16" s="1"/>
  <c r="AR88" i="16" s="1"/>
  <c r="AS88" i="16" s="1"/>
  <c r="AT88" i="16" s="1"/>
  <c r="AU88" i="16" s="1"/>
  <c r="AV88" i="16" s="1"/>
  <c r="AW88" i="16" s="1"/>
  <c r="AX88" i="16" s="1"/>
  <c r="AY88" i="16" s="1"/>
  <c r="AZ88" i="16" s="1"/>
  <c r="BA88" i="16" s="1"/>
  <c r="BB88" i="16" s="1"/>
  <c r="BC88" i="16" s="1"/>
  <c r="BD88" i="16" s="1"/>
  <c r="BE88" i="16" s="1"/>
  <c r="BF88" i="16" s="1"/>
  <c r="BG88" i="16" s="1"/>
  <c r="BH88" i="16" s="1"/>
  <c r="BI88" i="16" s="1"/>
  <c r="BJ88" i="16" s="1"/>
  <c r="BK88" i="16" s="1"/>
  <c r="BL88" i="16" s="1"/>
  <c r="BM88" i="16" s="1"/>
  <c r="BN88" i="16" s="1"/>
  <c r="G38" i="16"/>
  <c r="H38" i="16" s="1"/>
  <c r="I38" i="16" s="1"/>
  <c r="J38" i="16" s="1"/>
  <c r="K38" i="16" s="1"/>
  <c r="L38" i="16" s="1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X38" i="16" s="1"/>
  <c r="Y38" i="16" s="1"/>
  <c r="Z38" i="16" s="1"/>
  <c r="AA38" i="16" s="1"/>
  <c r="AB38" i="16" s="1"/>
  <c r="AC38" i="16" s="1"/>
  <c r="AD38" i="16" s="1"/>
  <c r="AE38" i="16" s="1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AR38" i="16" s="1"/>
  <c r="AS38" i="16" s="1"/>
  <c r="AT38" i="16" s="1"/>
  <c r="AU38" i="16" s="1"/>
  <c r="AV38" i="16" s="1"/>
  <c r="AW38" i="16" s="1"/>
  <c r="AX38" i="16" s="1"/>
  <c r="AY38" i="16" s="1"/>
  <c r="AZ38" i="16" s="1"/>
  <c r="BA38" i="16" s="1"/>
  <c r="BB38" i="16" s="1"/>
  <c r="BC38" i="16" s="1"/>
  <c r="BD38" i="16" s="1"/>
  <c r="BE38" i="16" s="1"/>
  <c r="BF38" i="16" s="1"/>
  <c r="BG38" i="16" s="1"/>
  <c r="BH38" i="16" s="1"/>
  <c r="BI38" i="16" s="1"/>
  <c r="BJ38" i="16" s="1"/>
  <c r="BK38" i="16" s="1"/>
  <c r="BL38" i="16" s="1"/>
  <c r="BM38" i="16" s="1"/>
  <c r="BN38" i="16" s="1"/>
  <c r="H33" i="16" l="1"/>
  <c r="I33" i="16" s="1"/>
  <c r="G39" i="16"/>
  <c r="H23" i="16"/>
  <c r="H18" i="16"/>
  <c r="H19" i="16"/>
  <c r="H24" i="16"/>
  <c r="J60" i="16"/>
  <c r="J33" i="16"/>
  <c r="I34" i="16"/>
  <c r="I39" i="16" s="1"/>
  <c r="G94" i="16"/>
  <c r="G41" i="16"/>
  <c r="G48" i="16" s="1"/>
  <c r="G71" i="16"/>
  <c r="G73" i="16" s="1"/>
  <c r="G74" i="16" s="1"/>
  <c r="G95" i="16"/>
  <c r="H67" i="16" s="1"/>
  <c r="H26" i="16"/>
  <c r="H30" i="16"/>
  <c r="I22" i="16"/>
  <c r="H25" i="16"/>
  <c r="G79" i="16"/>
  <c r="G28" i="16"/>
  <c r="G89" i="16"/>
  <c r="H34" i="16"/>
  <c r="H39" i="16" s="1"/>
  <c r="H35" i="16"/>
  <c r="H44" i="16" s="1"/>
  <c r="H28" i="16" l="1"/>
  <c r="H50" i="16" s="1"/>
  <c r="G82" i="16"/>
  <c r="H61" i="16"/>
  <c r="H69" i="16" s="1"/>
  <c r="I18" i="16"/>
  <c r="I19" i="16"/>
  <c r="J61" i="16"/>
  <c r="I41" i="16"/>
  <c r="H71" i="16"/>
  <c r="H95" i="16"/>
  <c r="I67" i="16" s="1"/>
  <c r="K33" i="16"/>
  <c r="J34" i="16"/>
  <c r="J39" i="16" s="1"/>
  <c r="H96" i="16"/>
  <c r="I63" i="16"/>
  <c r="I35" i="16"/>
  <c r="I44" i="16" s="1"/>
  <c r="J63" i="16" s="1"/>
  <c r="G99" i="16"/>
  <c r="I61" i="16"/>
  <c r="H41" i="16"/>
  <c r="H48" i="16" s="1"/>
  <c r="H52" i="16" s="1"/>
  <c r="H56" i="16" s="1"/>
  <c r="K60" i="16"/>
  <c r="J22" i="16"/>
  <c r="I25" i="16"/>
  <c r="I30" i="16"/>
  <c r="I24" i="16"/>
  <c r="I26" i="16"/>
  <c r="I23" i="16"/>
  <c r="H89" i="16"/>
  <c r="G84" i="16"/>
  <c r="G101" i="16" s="1"/>
  <c r="G90" i="16"/>
  <c r="H90" i="16" s="1"/>
  <c r="G50" i="16"/>
  <c r="H94" i="16" l="1"/>
  <c r="G52" i="16"/>
  <c r="G56" i="16" s="1"/>
  <c r="G104" i="16" s="1"/>
  <c r="H73" i="16"/>
  <c r="H74" i="16" s="1"/>
  <c r="J18" i="16"/>
  <c r="J19" i="16"/>
  <c r="G92" i="16"/>
  <c r="I28" i="16"/>
  <c r="I50" i="16" s="1"/>
  <c r="J41" i="16"/>
  <c r="K61" i="16"/>
  <c r="H79" i="16"/>
  <c r="G106" i="16"/>
  <c r="I69" i="16"/>
  <c r="K34" i="16"/>
  <c r="K39" i="16" s="1"/>
  <c r="L33" i="16"/>
  <c r="J35" i="16"/>
  <c r="J44" i="16" s="1"/>
  <c r="K63" i="16" s="1"/>
  <c r="L60" i="16"/>
  <c r="I95" i="16"/>
  <c r="J67" i="16" s="1"/>
  <c r="J69" i="16" s="1"/>
  <c r="I71" i="16"/>
  <c r="H99" i="16"/>
  <c r="I94" i="16"/>
  <c r="K22" i="16"/>
  <c r="J26" i="16"/>
  <c r="J25" i="16"/>
  <c r="J24" i="16"/>
  <c r="J30" i="16"/>
  <c r="J23" i="16"/>
  <c r="I48" i="16"/>
  <c r="I89" i="16"/>
  <c r="H92" i="16"/>
  <c r="I96" i="16"/>
  <c r="I73" i="16" l="1"/>
  <c r="I74" i="16"/>
  <c r="I90" i="16"/>
  <c r="I92" i="16" s="1"/>
  <c r="H82" i="16"/>
  <c r="H84" i="16" s="1"/>
  <c r="H101" i="16" s="1"/>
  <c r="I52" i="16"/>
  <c r="I56" i="16" s="1"/>
  <c r="J96" i="16"/>
  <c r="K18" i="16"/>
  <c r="K19" i="16"/>
  <c r="K25" i="16"/>
  <c r="L22" i="16"/>
  <c r="K26" i="16"/>
  <c r="K23" i="16"/>
  <c r="K24" i="16"/>
  <c r="K30" i="16"/>
  <c r="M60" i="16"/>
  <c r="H104" i="16"/>
  <c r="J89" i="16"/>
  <c r="M33" i="16"/>
  <c r="L34" i="16"/>
  <c r="L39" i="16" s="1"/>
  <c r="K35" i="16"/>
  <c r="K44" i="16" s="1"/>
  <c r="L63" i="16" s="1"/>
  <c r="J48" i="16"/>
  <c r="J28" i="16"/>
  <c r="J50" i="16" s="1"/>
  <c r="J94" i="16"/>
  <c r="I99" i="16"/>
  <c r="J71" i="16"/>
  <c r="J73" i="16" s="1"/>
  <c r="J95" i="16"/>
  <c r="K67" i="16" s="1"/>
  <c r="K69" i="16" s="1"/>
  <c r="L61" i="16"/>
  <c r="K41" i="16"/>
  <c r="G108" i="16"/>
  <c r="J74" i="16" l="1"/>
  <c r="K48" i="16"/>
  <c r="L35" i="16"/>
  <c r="L44" i="16" s="1"/>
  <c r="M63" i="16" s="1"/>
  <c r="J90" i="16"/>
  <c r="J92" i="16" s="1"/>
  <c r="L19" i="16"/>
  <c r="L18" i="16"/>
  <c r="K28" i="16"/>
  <c r="K50" i="16" s="1"/>
  <c r="K52" i="16" s="1"/>
  <c r="K56" i="16" s="1"/>
  <c r="J99" i="16"/>
  <c r="K94" i="16"/>
  <c r="K89" i="16"/>
  <c r="J52" i="16"/>
  <c r="J56" i="16" s="1"/>
  <c r="L24" i="16"/>
  <c r="L23" i="16"/>
  <c r="M22" i="16"/>
  <c r="L30" i="16"/>
  <c r="L26" i="16"/>
  <c r="L25" i="16"/>
  <c r="M34" i="16"/>
  <c r="M39" i="16" s="1"/>
  <c r="N33" i="16"/>
  <c r="M35" i="16"/>
  <c r="M44" i="16" s="1"/>
  <c r="N63" i="16" s="1"/>
  <c r="H106" i="16"/>
  <c r="H108" i="16" s="1"/>
  <c r="I79" i="16"/>
  <c r="N60" i="16"/>
  <c r="K96" i="16"/>
  <c r="L41" i="16"/>
  <c r="M61" i="16"/>
  <c r="K71" i="16"/>
  <c r="K73" i="16" s="1"/>
  <c r="K95" i="16"/>
  <c r="L67" i="16" s="1"/>
  <c r="L69" i="16" s="1"/>
  <c r="L48" i="16" l="1"/>
  <c r="L96" i="16"/>
  <c r="K74" i="16"/>
  <c r="I82" i="16"/>
  <c r="I84" i="16" s="1"/>
  <c r="I101" i="16" s="1"/>
  <c r="K90" i="16"/>
  <c r="M96" i="16"/>
  <c r="I104" i="16"/>
  <c r="J79" i="16" s="1"/>
  <c r="J82" i="16" s="1"/>
  <c r="J84" i="16" s="1"/>
  <c r="J101" i="16" s="1"/>
  <c r="M19" i="16"/>
  <c r="M18" i="16"/>
  <c r="N34" i="16"/>
  <c r="N39" i="16" s="1"/>
  <c r="N35" i="16"/>
  <c r="N44" i="16" s="1"/>
  <c r="O63" i="16" s="1"/>
  <c r="O33" i="16"/>
  <c r="O60" i="16"/>
  <c r="K92" i="16"/>
  <c r="L89" i="16"/>
  <c r="M41" i="16"/>
  <c r="M48" i="16" s="1"/>
  <c r="N61" i="16"/>
  <c r="L95" i="16"/>
  <c r="M67" i="16" s="1"/>
  <c r="L71" i="16"/>
  <c r="L73" i="16" s="1"/>
  <c r="M69" i="16"/>
  <c r="M30" i="16"/>
  <c r="M24" i="16"/>
  <c r="N22" i="16"/>
  <c r="M25" i="16"/>
  <c r="M23" i="16"/>
  <c r="M26" i="16"/>
  <c r="L94" i="16"/>
  <c r="K99" i="16"/>
  <c r="L28" i="16"/>
  <c r="L50" i="16" s="1"/>
  <c r="L52" i="16" s="1"/>
  <c r="L56" i="16" s="1"/>
  <c r="L74" i="16" l="1"/>
  <c r="J104" i="16"/>
  <c r="N96" i="16"/>
  <c r="I106" i="16"/>
  <c r="I108" i="16" s="1"/>
  <c r="N19" i="16"/>
  <c r="N18" i="16"/>
  <c r="M71" i="16"/>
  <c r="M73" i="16" s="1"/>
  <c r="M95" i="16"/>
  <c r="N67" i="16" s="1"/>
  <c r="N69" i="16" s="1"/>
  <c r="M28" i="16"/>
  <c r="M50" i="16" s="1"/>
  <c r="M52" i="16" s="1"/>
  <c r="M56" i="16" s="1"/>
  <c r="L90" i="16"/>
  <c r="N26" i="16"/>
  <c r="N23" i="16"/>
  <c r="N25" i="16"/>
  <c r="N24" i="16"/>
  <c r="N30" i="16"/>
  <c r="O22" i="16"/>
  <c r="P60" i="16"/>
  <c r="J106" i="16"/>
  <c r="J108" i="16" s="1"/>
  <c r="K79" i="16"/>
  <c r="K82" i="16" s="1"/>
  <c r="K84" i="16" s="1"/>
  <c r="K101" i="16" s="1"/>
  <c r="P33" i="16"/>
  <c r="O35" i="16"/>
  <c r="O44" i="16" s="1"/>
  <c r="P63" i="16" s="1"/>
  <c r="O34" i="16"/>
  <c r="O39" i="16" s="1"/>
  <c r="L99" i="16"/>
  <c r="M94" i="16"/>
  <c r="M89" i="16"/>
  <c r="N41" i="16"/>
  <c r="N48" i="16" s="1"/>
  <c r="O61" i="16"/>
  <c r="M74" i="16" l="1"/>
  <c r="O19" i="16"/>
  <c r="O18" i="16"/>
  <c r="P61" i="16"/>
  <c r="O41" i="16"/>
  <c r="O48" i="16" s="1"/>
  <c r="M90" i="16"/>
  <c r="M92" i="16" s="1"/>
  <c r="O96" i="16"/>
  <c r="O24" i="16"/>
  <c r="O23" i="16"/>
  <c r="P22" i="16"/>
  <c r="O30" i="16"/>
  <c r="O25" i="16"/>
  <c r="O26" i="16"/>
  <c r="Q33" i="16"/>
  <c r="P35" i="16"/>
  <c r="P44" i="16" s="1"/>
  <c r="Q63" i="16" s="1"/>
  <c r="P34" i="16"/>
  <c r="P39" i="16" s="1"/>
  <c r="N89" i="16"/>
  <c r="L92" i="16"/>
  <c r="N71" i="16"/>
  <c r="N73" i="16" s="1"/>
  <c r="N95" i="16"/>
  <c r="O67" i="16" s="1"/>
  <c r="O69" i="16" s="1"/>
  <c r="N94" i="16"/>
  <c r="M99" i="16"/>
  <c r="K104" i="16"/>
  <c r="N28" i="16"/>
  <c r="N50" i="16" s="1"/>
  <c r="N52" i="16" s="1"/>
  <c r="N56" i="16" s="1"/>
  <c r="Q60" i="16"/>
  <c r="N74" i="16" l="1"/>
  <c r="P18" i="16"/>
  <c r="P19" i="16"/>
  <c r="P41" i="16"/>
  <c r="P48" i="16" s="1"/>
  <c r="Q61" i="16"/>
  <c r="R60" i="16"/>
  <c r="N90" i="16"/>
  <c r="N92" i="16" s="1"/>
  <c r="O95" i="16"/>
  <c r="P67" i="16" s="1"/>
  <c r="P69" i="16" s="1"/>
  <c r="O71" i="16"/>
  <c r="O73" i="16" s="1"/>
  <c r="O94" i="16"/>
  <c r="N99" i="16"/>
  <c r="P96" i="16"/>
  <c r="P26" i="16"/>
  <c r="P23" i="16"/>
  <c r="P24" i="16"/>
  <c r="P30" i="16"/>
  <c r="P25" i="16"/>
  <c r="Q22" i="16"/>
  <c r="Q34" i="16"/>
  <c r="Q39" i="16" s="1"/>
  <c r="Q35" i="16"/>
  <c r="Q44" i="16" s="1"/>
  <c r="R63" i="16" s="1"/>
  <c r="R33" i="16"/>
  <c r="K106" i="16"/>
  <c r="K108" i="16" s="1"/>
  <c r="L79" i="16"/>
  <c r="L82" i="16" s="1"/>
  <c r="L84" i="16" s="1"/>
  <c r="L101" i="16" s="1"/>
  <c r="O89" i="16"/>
  <c r="O28" i="16"/>
  <c r="O50" i="16" s="1"/>
  <c r="O52" i="16" s="1"/>
  <c r="O56" i="16" s="1"/>
  <c r="O74" i="16" l="1"/>
  <c r="Q18" i="16"/>
  <c r="Q19" i="16"/>
  <c r="Q30" i="16"/>
  <c r="Q24" i="16"/>
  <c r="Q23" i="16"/>
  <c r="Q26" i="16"/>
  <c r="R22" i="16"/>
  <c r="Q25" i="16"/>
  <c r="S60" i="16"/>
  <c r="R35" i="16"/>
  <c r="R44" i="16" s="1"/>
  <c r="S63" i="16" s="1"/>
  <c r="R34" i="16"/>
  <c r="R39" i="16" s="1"/>
  <c r="S33" i="16"/>
  <c r="R61" i="16"/>
  <c r="Q41" i="16"/>
  <c r="Q48" i="16" s="1"/>
  <c r="P71" i="16"/>
  <c r="P73" i="16" s="1"/>
  <c r="P95" i="16"/>
  <c r="Q67" i="16" s="1"/>
  <c r="Q69" i="16" s="1"/>
  <c r="L104" i="16"/>
  <c r="P94" i="16"/>
  <c r="O99" i="16"/>
  <c r="O90" i="16"/>
  <c r="O92" i="16" s="1"/>
  <c r="P89" i="16"/>
  <c r="Q96" i="16"/>
  <c r="R96" i="16" s="1"/>
  <c r="P28" i="16"/>
  <c r="P50" i="16" s="1"/>
  <c r="P52" i="16" s="1"/>
  <c r="P56" i="16" s="1"/>
  <c r="P74" i="16" l="1"/>
  <c r="R18" i="16"/>
  <c r="R19" i="16"/>
  <c r="P90" i="16"/>
  <c r="P92" i="16" s="1"/>
  <c r="T60" i="16"/>
  <c r="Q89" i="16"/>
  <c r="S35" i="16"/>
  <c r="S44" i="16" s="1"/>
  <c r="T63" i="16" s="1"/>
  <c r="S34" i="16"/>
  <c r="S39" i="16" s="1"/>
  <c r="T33" i="16"/>
  <c r="Q28" i="16"/>
  <c r="Q50" i="16" s="1"/>
  <c r="Q52" i="16" s="1"/>
  <c r="Q56" i="16" s="1"/>
  <c r="Q94" i="16"/>
  <c r="P99" i="16"/>
  <c r="R41" i="16"/>
  <c r="R48" i="16" s="1"/>
  <c r="S61" i="16"/>
  <c r="R30" i="16"/>
  <c r="R24" i="16"/>
  <c r="R26" i="16"/>
  <c r="R23" i="16"/>
  <c r="S22" i="16"/>
  <c r="R25" i="16"/>
  <c r="L106" i="16"/>
  <c r="L108" i="16" s="1"/>
  <c r="M79" i="16"/>
  <c r="M82" i="16" s="1"/>
  <c r="M84" i="16" s="1"/>
  <c r="M101" i="16" s="1"/>
  <c r="Q71" i="16"/>
  <c r="Q73" i="16" s="1"/>
  <c r="Q95" i="16"/>
  <c r="R67" i="16" s="1"/>
  <c r="R69" i="16" s="1"/>
  <c r="Q74" i="16" l="1"/>
  <c r="S19" i="16"/>
  <c r="S18" i="16"/>
  <c r="R95" i="16"/>
  <c r="S67" i="16" s="1"/>
  <c r="S69" i="16" s="1"/>
  <c r="R71" i="16"/>
  <c r="R73" i="16" s="1"/>
  <c r="T61" i="16"/>
  <c r="S41" i="16"/>
  <c r="S48" i="16" s="1"/>
  <c r="S23" i="16"/>
  <c r="S30" i="16"/>
  <c r="S26" i="16"/>
  <c r="S24" i="16"/>
  <c r="S25" i="16"/>
  <c r="T22" i="16"/>
  <c r="R94" i="16"/>
  <c r="Q99" i="16"/>
  <c r="R28" i="16"/>
  <c r="R50" i="16" s="1"/>
  <c r="R52" i="16" s="1"/>
  <c r="R56" i="16" s="1"/>
  <c r="Q90" i="16"/>
  <c r="M104" i="16"/>
  <c r="S96" i="16"/>
  <c r="R89" i="16"/>
  <c r="T35" i="16"/>
  <c r="T44" i="16" s="1"/>
  <c r="U63" i="16" s="1"/>
  <c r="T34" i="16"/>
  <c r="T39" i="16" s="1"/>
  <c r="U33" i="16"/>
  <c r="U60" i="16"/>
  <c r="R74" i="16" l="1"/>
  <c r="T19" i="16"/>
  <c r="T18" i="16"/>
  <c r="R90" i="16"/>
  <c r="R92" i="16" s="1"/>
  <c r="S71" i="16"/>
  <c r="S73" i="16" s="1"/>
  <c r="S95" i="16"/>
  <c r="T67" i="16" s="1"/>
  <c r="T69" i="16" s="1"/>
  <c r="V60" i="16"/>
  <c r="Q92" i="16"/>
  <c r="S89" i="16"/>
  <c r="R99" i="16"/>
  <c r="S94" i="16"/>
  <c r="M106" i="16"/>
  <c r="M108" i="16" s="1"/>
  <c r="N79" i="16"/>
  <c r="N82" i="16" s="1"/>
  <c r="N84" i="16" s="1"/>
  <c r="N101" i="16" s="1"/>
  <c r="S28" i="16"/>
  <c r="S50" i="16" s="1"/>
  <c r="S52" i="16" s="1"/>
  <c r="S56" i="16" s="1"/>
  <c r="V33" i="16"/>
  <c r="U34" i="16"/>
  <c r="U39" i="16" s="1"/>
  <c r="U35" i="16"/>
  <c r="U44" i="16" s="1"/>
  <c r="V63" i="16" s="1"/>
  <c r="T96" i="16"/>
  <c r="T24" i="16"/>
  <c r="T30" i="16"/>
  <c r="T25" i="16"/>
  <c r="U22" i="16"/>
  <c r="T26" i="16"/>
  <c r="T23" i="16"/>
  <c r="U61" i="16"/>
  <c r="T41" i="16"/>
  <c r="T48" i="16" s="1"/>
  <c r="S74" i="16" l="1"/>
  <c r="U96" i="16"/>
  <c r="U19" i="16"/>
  <c r="U18" i="16"/>
  <c r="U26" i="16"/>
  <c r="U23" i="16"/>
  <c r="U30" i="16"/>
  <c r="U25" i="16"/>
  <c r="V22" i="16"/>
  <c r="U24" i="16"/>
  <c r="T89" i="16"/>
  <c r="W33" i="16"/>
  <c r="V35" i="16"/>
  <c r="V44" i="16" s="1"/>
  <c r="W63" i="16" s="1"/>
  <c r="V34" i="16"/>
  <c r="V39" i="16" s="1"/>
  <c r="N104" i="16"/>
  <c r="W60" i="16"/>
  <c r="T95" i="16"/>
  <c r="U67" i="16" s="1"/>
  <c r="U69" i="16" s="1"/>
  <c r="T71" i="16"/>
  <c r="T73" i="16" s="1"/>
  <c r="S99" i="16"/>
  <c r="T94" i="16"/>
  <c r="T28" i="16"/>
  <c r="T50" i="16" s="1"/>
  <c r="T52" i="16" s="1"/>
  <c r="T56" i="16" s="1"/>
  <c r="U41" i="16"/>
  <c r="U48" i="16" s="1"/>
  <c r="V61" i="16"/>
  <c r="S90" i="16"/>
  <c r="T74" i="16" l="1"/>
  <c r="U28" i="16"/>
  <c r="U50" i="16" s="1"/>
  <c r="V18" i="16"/>
  <c r="V19" i="16"/>
  <c r="T90" i="16"/>
  <c r="T92" i="16" s="1"/>
  <c r="V26" i="16"/>
  <c r="V30" i="16"/>
  <c r="V25" i="16"/>
  <c r="W22" i="16"/>
  <c r="V24" i="16"/>
  <c r="V23" i="16"/>
  <c r="X60" i="16"/>
  <c r="S92" i="16"/>
  <c r="U94" i="16"/>
  <c r="T99" i="16"/>
  <c r="N106" i="16"/>
  <c r="N108" i="16" s="1"/>
  <c r="O79" i="16"/>
  <c r="O82" i="16" s="1"/>
  <c r="O84" i="16" s="1"/>
  <c r="O101" i="16" s="1"/>
  <c r="U52" i="16"/>
  <c r="U56" i="16" s="1"/>
  <c r="V96" i="16"/>
  <c r="V41" i="16"/>
  <c r="V48" i="16" s="1"/>
  <c r="W61" i="16"/>
  <c r="U71" i="16"/>
  <c r="U73" i="16" s="1"/>
  <c r="U95" i="16"/>
  <c r="V67" i="16" s="1"/>
  <c r="V69" i="16" s="1"/>
  <c r="U89" i="16"/>
  <c r="W34" i="16"/>
  <c r="W39" i="16" s="1"/>
  <c r="X33" i="16"/>
  <c r="W35" i="16"/>
  <c r="W44" i="16" s="1"/>
  <c r="X63" i="16" s="1"/>
  <c r="U74" i="16" l="1"/>
  <c r="U90" i="16"/>
  <c r="W19" i="16"/>
  <c r="W18" i="16"/>
  <c r="V28" i="16"/>
  <c r="V50" i="16" s="1"/>
  <c r="V52" i="16" s="1"/>
  <c r="V56" i="16" s="1"/>
  <c r="V89" i="16"/>
  <c r="O104" i="16"/>
  <c r="X22" i="16"/>
  <c r="W26" i="16"/>
  <c r="W30" i="16"/>
  <c r="W25" i="16"/>
  <c r="W24" i="16"/>
  <c r="W23" i="16"/>
  <c r="V94" i="16"/>
  <c r="U99" i="16"/>
  <c r="V71" i="16"/>
  <c r="V73" i="16" s="1"/>
  <c r="V95" i="16"/>
  <c r="W67" i="16" s="1"/>
  <c r="W69" i="16" s="1"/>
  <c r="W41" i="16"/>
  <c r="W48" i="16" s="1"/>
  <c r="X61" i="16"/>
  <c r="W96" i="16"/>
  <c r="Y60" i="16"/>
  <c r="X35" i="16"/>
  <c r="X44" i="16" s="1"/>
  <c r="Y63" i="16" s="1"/>
  <c r="Y33" i="16"/>
  <c r="X34" i="16"/>
  <c r="X39" i="16" s="1"/>
  <c r="V74" i="16" l="1"/>
  <c r="V90" i="16"/>
  <c r="V92" i="16" s="1"/>
  <c r="X18" i="16"/>
  <c r="X19" i="16"/>
  <c r="X96" i="16"/>
  <c r="U92" i="16"/>
  <c r="W71" i="16"/>
  <c r="W73" i="16" s="1"/>
  <c r="W95" i="16"/>
  <c r="X67" i="16" s="1"/>
  <c r="X69" i="16" s="1"/>
  <c r="X23" i="16"/>
  <c r="X30" i="16"/>
  <c r="Y22" i="16"/>
  <c r="X26" i="16"/>
  <c r="X25" i="16"/>
  <c r="X24" i="16"/>
  <c r="Y61" i="16"/>
  <c r="X41" i="16"/>
  <c r="X48" i="16" s="1"/>
  <c r="O106" i="16"/>
  <c r="O108" i="16" s="1"/>
  <c r="P79" i="16"/>
  <c r="P82" i="16" s="1"/>
  <c r="P84" i="16" s="1"/>
  <c r="P101" i="16" s="1"/>
  <c r="W94" i="16"/>
  <c r="V99" i="16"/>
  <c r="W28" i="16"/>
  <c r="W50" i="16" s="1"/>
  <c r="W52" i="16" s="1"/>
  <c r="W56" i="16" s="1"/>
  <c r="W89" i="16"/>
  <c r="Y34" i="16"/>
  <c r="Y39" i="16" s="1"/>
  <c r="Y35" i="16"/>
  <c r="Y44" i="16" s="1"/>
  <c r="Z63" i="16" s="1"/>
  <c r="Z33" i="16"/>
  <c r="Z60" i="16"/>
  <c r="W74" i="16" l="1"/>
  <c r="Y18" i="16"/>
  <c r="Y19" i="16"/>
  <c r="X89" i="16"/>
  <c r="Y23" i="16"/>
  <c r="Z22" i="16"/>
  <c r="Y24" i="16"/>
  <c r="Y30" i="16"/>
  <c r="Y26" i="16"/>
  <c r="Y25" i="16"/>
  <c r="X71" i="16"/>
  <c r="X73" i="16" s="1"/>
  <c r="X74" i="16" s="1"/>
  <c r="X95" i="16"/>
  <c r="Y67" i="16" s="1"/>
  <c r="Y69" i="16" s="1"/>
  <c r="AA60" i="16"/>
  <c r="X28" i="16"/>
  <c r="X50" i="16" s="1"/>
  <c r="X52" i="16" s="1"/>
  <c r="X56" i="16" s="1"/>
  <c r="Y96" i="16"/>
  <c r="W99" i="16"/>
  <c r="X94" i="16"/>
  <c r="W90" i="16"/>
  <c r="Z61" i="16"/>
  <c r="Y41" i="16"/>
  <c r="Y48" i="16" s="1"/>
  <c r="P104" i="16"/>
  <c r="Z35" i="16"/>
  <c r="Z44" i="16" s="1"/>
  <c r="AA63" i="16" s="1"/>
  <c r="AA33" i="16"/>
  <c r="Z34" i="16"/>
  <c r="Z39" i="16" s="1"/>
  <c r="Z18" i="16" l="1"/>
  <c r="Z19" i="16"/>
  <c r="Z41" i="16"/>
  <c r="Z48" i="16" s="1"/>
  <c r="AA61" i="16"/>
  <c r="Z30" i="16"/>
  <c r="Z23" i="16"/>
  <c r="Z26" i="16"/>
  <c r="AA22" i="16"/>
  <c r="Z25" i="16"/>
  <c r="Z24" i="16"/>
  <c r="P106" i="16"/>
  <c r="P108" i="16" s="1"/>
  <c r="Q79" i="16"/>
  <c r="Q82" i="16" s="1"/>
  <c r="Q84" i="16" s="1"/>
  <c r="Q101" i="16" s="1"/>
  <c r="Y71" i="16"/>
  <c r="Y73" i="16" s="1"/>
  <c r="Y74" i="16" s="1"/>
  <c r="Y95" i="16"/>
  <c r="Z67" i="16" s="1"/>
  <c r="Z69" i="16" s="1"/>
  <c r="X90" i="16"/>
  <c r="X92" i="16" s="1"/>
  <c r="AA34" i="16"/>
  <c r="AA39" i="16" s="1"/>
  <c r="AB33" i="16"/>
  <c r="AA35" i="16"/>
  <c r="AA44" i="16" s="1"/>
  <c r="AB63" i="16" s="1"/>
  <c r="W92" i="16"/>
  <c r="AB60" i="16"/>
  <c r="X99" i="16"/>
  <c r="Y94" i="16"/>
  <c r="Y28" i="16"/>
  <c r="Y50" i="16" s="1"/>
  <c r="Y52" i="16" s="1"/>
  <c r="Y56" i="16" s="1"/>
  <c r="Z96" i="16"/>
  <c r="Y89" i="16"/>
  <c r="AA18" i="16" l="1"/>
  <c r="AA19" i="16"/>
  <c r="AC60" i="16"/>
  <c r="AB22" i="16"/>
  <c r="AA25" i="16"/>
  <c r="AA24" i="16"/>
  <c r="AA26" i="16"/>
  <c r="AA23" i="16"/>
  <c r="AA30" i="16"/>
  <c r="Z89" i="16"/>
  <c r="Z28" i="16"/>
  <c r="Z50" i="16" s="1"/>
  <c r="Z52" i="16" s="1"/>
  <c r="Z56" i="16" s="1"/>
  <c r="Z71" i="16"/>
  <c r="Z73" i="16" s="1"/>
  <c r="Z74" i="16" s="1"/>
  <c r="Z95" i="16"/>
  <c r="AA67" i="16" s="1"/>
  <c r="AA69" i="16" s="1"/>
  <c r="AB35" i="16"/>
  <c r="AB44" i="16" s="1"/>
  <c r="AC63" i="16" s="1"/>
  <c r="AB34" i="16"/>
  <c r="AB39" i="16" s="1"/>
  <c r="AC33" i="16"/>
  <c r="AA41" i="16"/>
  <c r="AA48" i="16" s="1"/>
  <c r="AB61" i="16"/>
  <c r="AA96" i="16"/>
  <c r="Z94" i="16"/>
  <c r="Y99" i="16"/>
  <c r="Y90" i="16"/>
  <c r="Z90" i="16" s="1"/>
  <c r="Q104" i="16"/>
  <c r="AB19" i="16" l="1"/>
  <c r="AB18" i="16"/>
  <c r="AB96" i="16"/>
  <c r="AA28" i="16"/>
  <c r="AA50" i="16" s="1"/>
  <c r="AA52" i="16" s="1"/>
  <c r="AA56" i="16" s="1"/>
  <c r="Q106" i="16"/>
  <c r="Q108" i="16" s="1"/>
  <c r="R79" i="16"/>
  <c r="R82" i="16" s="1"/>
  <c r="R84" i="16" s="1"/>
  <c r="R101" i="16" s="1"/>
  <c r="AA90" i="16"/>
  <c r="AB25" i="16"/>
  <c r="AB30" i="16"/>
  <c r="AB24" i="16"/>
  <c r="AC22" i="16"/>
  <c r="AB23" i="16"/>
  <c r="AB26" i="16"/>
  <c r="AA71" i="16"/>
  <c r="AA73" i="16" s="1"/>
  <c r="AA74" i="16" s="1"/>
  <c r="AA95" i="16"/>
  <c r="AB67" i="16" s="1"/>
  <c r="AB69" i="16" s="1"/>
  <c r="AC35" i="16"/>
  <c r="AC44" i="16" s="1"/>
  <c r="AD63" i="16" s="1"/>
  <c r="AC34" i="16"/>
  <c r="AC39" i="16" s="1"/>
  <c r="AD33" i="16"/>
  <c r="Z99" i="16"/>
  <c r="AA94" i="16"/>
  <c r="AB41" i="16"/>
  <c r="AB48" i="16" s="1"/>
  <c r="AC61" i="16"/>
  <c r="Y92" i="16"/>
  <c r="AA89" i="16"/>
  <c r="Z92" i="16"/>
  <c r="AD60" i="16"/>
  <c r="AB28" i="16" l="1"/>
  <c r="AB50" i="16" s="1"/>
  <c r="AB52" i="16" s="1"/>
  <c r="AB56" i="16" s="1"/>
  <c r="AC19" i="16"/>
  <c r="AC18" i="16"/>
  <c r="AB94" i="16"/>
  <c r="AA99" i="16"/>
  <c r="AE60" i="16"/>
  <c r="AE33" i="16"/>
  <c r="AD35" i="16"/>
  <c r="AD44" i="16" s="1"/>
  <c r="AE63" i="16" s="1"/>
  <c r="AD34" i="16"/>
  <c r="AD39" i="16" s="1"/>
  <c r="AB71" i="16"/>
  <c r="AB73" i="16" s="1"/>
  <c r="AB74" i="16" s="1"/>
  <c r="AB95" i="16"/>
  <c r="AC67" i="16" s="1"/>
  <c r="AC69" i="16" s="1"/>
  <c r="AC24" i="16"/>
  <c r="AC23" i="16"/>
  <c r="AC30" i="16"/>
  <c r="AC25" i="16"/>
  <c r="AC26" i="16"/>
  <c r="AD22" i="16"/>
  <c r="R104" i="16"/>
  <c r="AD61" i="16"/>
  <c r="AC41" i="16"/>
  <c r="AC48" i="16" s="1"/>
  <c r="AB89" i="16"/>
  <c r="AA92" i="16"/>
  <c r="AC96" i="16"/>
  <c r="AB90" i="16" l="1"/>
  <c r="AC28" i="16"/>
  <c r="AC50" i="16" s="1"/>
  <c r="AC52" i="16" s="1"/>
  <c r="AC56" i="16" s="1"/>
  <c r="AD19" i="16"/>
  <c r="AD18" i="16"/>
  <c r="AE34" i="16"/>
  <c r="AE39" i="16" s="1"/>
  <c r="AF33" i="16"/>
  <c r="AE35" i="16"/>
  <c r="AE44" i="16" s="1"/>
  <c r="AF63" i="16" s="1"/>
  <c r="R106" i="16"/>
  <c r="R108" i="16" s="1"/>
  <c r="S79" i="16"/>
  <c r="S82" i="16" s="1"/>
  <c r="S84" i="16" s="1"/>
  <c r="S101" i="16" s="1"/>
  <c r="AD30" i="16"/>
  <c r="AE22" i="16"/>
  <c r="AD26" i="16"/>
  <c r="AD25" i="16"/>
  <c r="AD24" i="16"/>
  <c r="AD23" i="16"/>
  <c r="AB99" i="16"/>
  <c r="AC94" i="16"/>
  <c r="AC71" i="16"/>
  <c r="AC73" i="16" s="1"/>
  <c r="AC74" i="16" s="1"/>
  <c r="AC95" i="16"/>
  <c r="AD67" i="16" s="1"/>
  <c r="AD69" i="16" s="1"/>
  <c r="AD96" i="16"/>
  <c r="AF60" i="16"/>
  <c r="AC89" i="16"/>
  <c r="AE61" i="16"/>
  <c r="AD41" i="16"/>
  <c r="AD48" i="16" s="1"/>
  <c r="AC90" i="16" l="1"/>
  <c r="AC92" i="16" s="1"/>
  <c r="AB92" i="16"/>
  <c r="AE19" i="16"/>
  <c r="AE18" i="16"/>
  <c r="AD89" i="16"/>
  <c r="AD28" i="16"/>
  <c r="AD50" i="16" s="1"/>
  <c r="AD52" i="16" s="1"/>
  <c r="AD56" i="16" s="1"/>
  <c r="S104" i="16"/>
  <c r="AE96" i="16"/>
  <c r="AG60" i="16"/>
  <c r="AD94" i="16"/>
  <c r="AC99" i="16"/>
  <c r="AG33" i="16"/>
  <c r="AF34" i="16"/>
  <c r="AF39" i="16" s="1"/>
  <c r="AF35" i="16"/>
  <c r="AF44" i="16" s="1"/>
  <c r="AG63" i="16" s="1"/>
  <c r="AD71" i="16"/>
  <c r="AD73" i="16" s="1"/>
  <c r="AD74" i="16" s="1"/>
  <c r="AD95" i="16"/>
  <c r="AE67" i="16" s="1"/>
  <c r="AE69" i="16" s="1"/>
  <c r="AE23" i="16"/>
  <c r="AE26" i="16"/>
  <c r="AE25" i="16"/>
  <c r="AE30" i="16"/>
  <c r="AE24" i="16"/>
  <c r="AF22" i="16"/>
  <c r="AF61" i="16"/>
  <c r="AE41" i="16"/>
  <c r="AE48" i="16" s="1"/>
  <c r="AD90" i="16" l="1"/>
  <c r="AF18" i="16"/>
  <c r="AF19" i="16"/>
  <c r="AF96" i="16"/>
  <c r="AE28" i="16"/>
  <c r="AE50" i="16" s="1"/>
  <c r="AE52" i="16" s="1"/>
  <c r="AE56" i="16" s="1"/>
  <c r="AF41" i="16"/>
  <c r="AF48" i="16" s="1"/>
  <c r="AG61" i="16"/>
  <c r="AH33" i="16"/>
  <c r="AG35" i="16"/>
  <c r="AG44" i="16" s="1"/>
  <c r="AH63" i="16" s="1"/>
  <c r="AG34" i="16"/>
  <c r="AG39" i="16" s="1"/>
  <c r="S106" i="16"/>
  <c r="S108" i="16" s="1"/>
  <c r="T79" i="16"/>
  <c r="T82" i="16" s="1"/>
  <c r="T84" i="16" s="1"/>
  <c r="T101" i="16" s="1"/>
  <c r="AF30" i="16"/>
  <c r="AF24" i="16"/>
  <c r="AG22" i="16"/>
  <c r="AF26" i="16"/>
  <c r="AF25" i="16"/>
  <c r="AF23" i="16"/>
  <c r="AE94" i="16"/>
  <c r="AD99" i="16"/>
  <c r="AE95" i="16"/>
  <c r="AF67" i="16" s="1"/>
  <c r="AF69" i="16" s="1"/>
  <c r="AE71" i="16"/>
  <c r="AE73" i="16" s="1"/>
  <c r="AE74" i="16" s="1"/>
  <c r="AH60" i="16"/>
  <c r="AD92" i="16"/>
  <c r="AE89" i="16"/>
  <c r="AG18" i="16" l="1"/>
  <c r="AG19" i="16"/>
  <c r="AG41" i="16"/>
  <c r="AG48" i="16" s="1"/>
  <c r="AH61" i="16"/>
  <c r="AF71" i="16"/>
  <c r="AF73" i="16" s="1"/>
  <c r="AF74" i="16" s="1"/>
  <c r="AF95" i="16"/>
  <c r="AG67" i="16" s="1"/>
  <c r="AG69" i="16" s="1"/>
  <c r="AF89" i="16"/>
  <c r="AH35" i="16"/>
  <c r="AH44" i="16" s="1"/>
  <c r="AI63" i="16" s="1"/>
  <c r="AH34" i="16"/>
  <c r="AH39" i="16" s="1"/>
  <c r="AI33" i="16"/>
  <c r="AE90" i="16"/>
  <c r="AE92" i="16" s="1"/>
  <c r="AF28" i="16"/>
  <c r="AF50" i="16" s="1"/>
  <c r="AF52" i="16" s="1"/>
  <c r="AF56" i="16" s="1"/>
  <c r="AG24" i="16"/>
  <c r="AG26" i="16"/>
  <c r="AH22" i="16"/>
  <c r="AG30" i="16"/>
  <c r="AG25" i="16"/>
  <c r="AG23" i="16"/>
  <c r="AE99" i="16"/>
  <c r="AF94" i="16"/>
  <c r="AI60" i="16"/>
  <c r="T104" i="16"/>
  <c r="AG96" i="16"/>
  <c r="AH18" i="16" l="1"/>
  <c r="AH19" i="16"/>
  <c r="AG28" i="16"/>
  <c r="AG50" i="16" s="1"/>
  <c r="AG52" i="16" s="1"/>
  <c r="AG56" i="16" s="1"/>
  <c r="AF99" i="16"/>
  <c r="AG94" i="16"/>
  <c r="AH96" i="16"/>
  <c r="AG89" i="16"/>
  <c r="T106" i="16"/>
  <c r="T108" i="16" s="1"/>
  <c r="U79" i="16"/>
  <c r="U82" i="16" s="1"/>
  <c r="U84" i="16" s="1"/>
  <c r="U101" i="16" s="1"/>
  <c r="AG71" i="16"/>
  <c r="AG73" i="16" s="1"/>
  <c r="AG74" i="16" s="1"/>
  <c r="AG95" i="16"/>
  <c r="AH67" i="16" s="1"/>
  <c r="AH23" i="16"/>
  <c r="AH24" i="16"/>
  <c r="AH26" i="16"/>
  <c r="AI22" i="16"/>
  <c r="AH25" i="16"/>
  <c r="AH30" i="16"/>
  <c r="AH41" i="16"/>
  <c r="AH48" i="16" s="1"/>
  <c r="AI61" i="16"/>
  <c r="AF90" i="16"/>
  <c r="AJ60" i="16"/>
  <c r="AH69" i="16"/>
  <c r="AJ33" i="16"/>
  <c r="AI35" i="16"/>
  <c r="AI44" i="16" s="1"/>
  <c r="AJ63" i="16" s="1"/>
  <c r="AI34" i="16"/>
  <c r="AI39" i="16" s="1"/>
  <c r="U104" i="16" l="1"/>
  <c r="U106" i="16" s="1"/>
  <c r="U108" i="16" s="1"/>
  <c r="AI18" i="16"/>
  <c r="AI19" i="16"/>
  <c r="AG90" i="16"/>
  <c r="AF92" i="16"/>
  <c r="AI25" i="16"/>
  <c r="AI24" i="16"/>
  <c r="AJ22" i="16"/>
  <c r="AI26" i="16"/>
  <c r="AI30" i="16"/>
  <c r="AI23" i="16"/>
  <c r="AH89" i="16"/>
  <c r="AG92" i="16"/>
  <c r="AH28" i="16"/>
  <c r="AH50" i="16" s="1"/>
  <c r="AH52" i="16" s="1"/>
  <c r="AH56" i="16" s="1"/>
  <c r="AI96" i="16"/>
  <c r="V79" i="16"/>
  <c r="V82" i="16" s="1"/>
  <c r="V84" i="16" s="1"/>
  <c r="V101" i="16" s="1"/>
  <c r="AI41" i="16"/>
  <c r="AI48" i="16" s="1"/>
  <c r="AJ61" i="16"/>
  <c r="AH94" i="16"/>
  <c r="AG99" i="16"/>
  <c r="AK60" i="16"/>
  <c r="AJ34" i="16"/>
  <c r="AJ39" i="16" s="1"/>
  <c r="AJ35" i="16"/>
  <c r="AJ44" i="16" s="1"/>
  <c r="AK63" i="16" s="1"/>
  <c r="AK33" i="16"/>
  <c r="AH71" i="16"/>
  <c r="AH73" i="16" s="1"/>
  <c r="AH74" i="16" s="1"/>
  <c r="AH95" i="16"/>
  <c r="AI67" i="16" s="1"/>
  <c r="AI69" i="16" s="1"/>
  <c r="AJ19" i="16" l="1"/>
  <c r="AJ18" i="16"/>
  <c r="AH90" i="16"/>
  <c r="AH92" i="16" s="1"/>
  <c r="AJ96" i="16"/>
  <c r="AI28" i="16"/>
  <c r="AI50" i="16" s="1"/>
  <c r="AI71" i="16"/>
  <c r="AI73" i="16" s="1"/>
  <c r="AI74" i="16" s="1"/>
  <c r="AI95" i="16"/>
  <c r="AJ67" i="16" s="1"/>
  <c r="AJ69" i="16" s="1"/>
  <c r="AI94" i="16"/>
  <c r="AH99" i="16"/>
  <c r="AJ26" i="16"/>
  <c r="AK22" i="16"/>
  <c r="AJ25" i="16"/>
  <c r="AJ24" i="16"/>
  <c r="AJ23" i="16"/>
  <c r="AJ30" i="16"/>
  <c r="AK35" i="16"/>
  <c r="AK44" i="16" s="1"/>
  <c r="AL63" i="16" s="1"/>
  <c r="AL33" i="16"/>
  <c r="AK34" i="16"/>
  <c r="AK39" i="16" s="1"/>
  <c r="AL60" i="16"/>
  <c r="V104" i="16"/>
  <c r="AJ41" i="16"/>
  <c r="AJ48" i="16" s="1"/>
  <c r="AK61" i="16"/>
  <c r="AI52" i="16"/>
  <c r="AI56" i="16" s="1"/>
  <c r="AI89" i="16"/>
  <c r="AK96" i="16" l="1"/>
  <c r="AK19" i="16"/>
  <c r="AK18" i="16"/>
  <c r="AI90" i="16"/>
  <c r="AI92" i="16" s="1"/>
  <c r="AL35" i="16"/>
  <c r="AL44" i="16" s="1"/>
  <c r="AM63" i="16" s="1"/>
  <c r="AL34" i="16"/>
  <c r="AL39" i="16" s="1"/>
  <c r="AM33" i="16"/>
  <c r="AJ28" i="16"/>
  <c r="AJ71" i="16"/>
  <c r="AJ73" i="16" s="1"/>
  <c r="AJ74" i="16" s="1"/>
  <c r="AJ95" i="16"/>
  <c r="AK67" i="16" s="1"/>
  <c r="AK69" i="16" s="1"/>
  <c r="AJ89" i="16"/>
  <c r="AM60" i="16"/>
  <c r="AJ94" i="16"/>
  <c r="AI99" i="16"/>
  <c r="AL61" i="16"/>
  <c r="AK41" i="16"/>
  <c r="AK48" i="16" s="1"/>
  <c r="V106" i="16"/>
  <c r="V108" i="16" s="1"/>
  <c r="W79" i="16"/>
  <c r="W82" i="16" s="1"/>
  <c r="W84" i="16" s="1"/>
  <c r="W101" i="16" s="1"/>
  <c r="AL22" i="16"/>
  <c r="AK26" i="16"/>
  <c r="AK24" i="16"/>
  <c r="AK30" i="16"/>
  <c r="AK23" i="16"/>
  <c r="AK25" i="16"/>
  <c r="AL19" i="16" l="1"/>
  <c r="AL18" i="16"/>
  <c r="AK71" i="16"/>
  <c r="AK73" i="16" s="1"/>
  <c r="AK74" i="16" s="1"/>
  <c r="AK95" i="16"/>
  <c r="AL67" i="16" s="1"/>
  <c r="AL69" i="16" s="1"/>
  <c r="AL25" i="16"/>
  <c r="AL23" i="16"/>
  <c r="AL30" i="16"/>
  <c r="AL26" i="16"/>
  <c r="AL24" i="16"/>
  <c r="AM22" i="16"/>
  <c r="AJ99" i="16"/>
  <c r="AK94" i="16"/>
  <c r="AJ50" i="16"/>
  <c r="AJ52" i="16" s="1"/>
  <c r="AJ56" i="16" s="1"/>
  <c r="AJ90" i="16"/>
  <c r="AN60" i="16"/>
  <c r="AL96" i="16"/>
  <c r="AL41" i="16"/>
  <c r="AL48" i="16" s="1"/>
  <c r="AM61" i="16"/>
  <c r="AK28" i="16"/>
  <c r="AK50" i="16" s="1"/>
  <c r="AK52" i="16" s="1"/>
  <c r="AK56" i="16" s="1"/>
  <c r="W104" i="16"/>
  <c r="AK89" i="16"/>
  <c r="AM34" i="16"/>
  <c r="AM39" i="16" s="1"/>
  <c r="AN33" i="16"/>
  <c r="AM35" i="16"/>
  <c r="AM44" i="16" s="1"/>
  <c r="AN63" i="16" s="1"/>
  <c r="AM19" i="16" l="1"/>
  <c r="AM18" i="16"/>
  <c r="AK90" i="16"/>
  <c r="AL71" i="16"/>
  <c r="AL73" i="16" s="1"/>
  <c r="AL74" i="16" s="1"/>
  <c r="AL95" i="16"/>
  <c r="AM67" i="16" s="1"/>
  <c r="AM69" i="16" s="1"/>
  <c r="AL28" i="16"/>
  <c r="AL50" i="16" s="1"/>
  <c r="AL52" i="16" s="1"/>
  <c r="AL56" i="16" s="1"/>
  <c r="AN34" i="16"/>
  <c r="AN39" i="16" s="1"/>
  <c r="AN35" i="16"/>
  <c r="AN44" i="16" s="1"/>
  <c r="AO63" i="16" s="1"/>
  <c r="AO33" i="16"/>
  <c r="AK99" i="16"/>
  <c r="AL94" i="16"/>
  <c r="AM41" i="16"/>
  <c r="AM48" i="16" s="1"/>
  <c r="AN61" i="16"/>
  <c r="AJ92" i="16"/>
  <c r="AL89" i="16"/>
  <c r="AM96" i="16"/>
  <c r="AO60" i="16"/>
  <c r="W106" i="16"/>
  <c r="W108" i="16" s="1"/>
  <c r="X79" i="16"/>
  <c r="X82" i="16" s="1"/>
  <c r="X84" i="16" s="1"/>
  <c r="X101" i="16" s="1"/>
  <c r="AM25" i="16"/>
  <c r="AM30" i="16"/>
  <c r="AN22" i="16"/>
  <c r="AM23" i="16"/>
  <c r="AM24" i="16"/>
  <c r="AM26" i="16"/>
  <c r="AL90" i="16" l="1"/>
  <c r="AL92" i="16" s="1"/>
  <c r="AN96" i="16"/>
  <c r="AN18" i="16"/>
  <c r="AN19" i="16"/>
  <c r="AM71" i="16"/>
  <c r="AM73" i="16" s="1"/>
  <c r="AM74" i="16" s="1"/>
  <c r="AM95" i="16"/>
  <c r="AN67" i="16" s="1"/>
  <c r="AN69" i="16" s="1"/>
  <c r="AM89" i="16"/>
  <c r="AK92" i="16"/>
  <c r="AO34" i="16"/>
  <c r="AO39" i="16" s="1"/>
  <c r="AO35" i="16"/>
  <c r="AO44" i="16" s="1"/>
  <c r="AP63" i="16" s="1"/>
  <c r="AP33" i="16"/>
  <c r="AN25" i="16"/>
  <c r="AN23" i="16"/>
  <c r="AN30" i="16"/>
  <c r="AN24" i="16"/>
  <c r="AN26" i="16"/>
  <c r="AO22" i="16"/>
  <c r="X104" i="16"/>
  <c r="AM94" i="16"/>
  <c r="AL99" i="16"/>
  <c r="AN41" i="16"/>
  <c r="AN48" i="16" s="1"/>
  <c r="AO61" i="16"/>
  <c r="AM28" i="16"/>
  <c r="AM50" i="16" s="1"/>
  <c r="AM52" i="16" s="1"/>
  <c r="AM56" i="16" s="1"/>
  <c r="AP60" i="16"/>
  <c r="AO18" i="16" l="1"/>
  <c r="AO19" i="16"/>
  <c r="AM90" i="16"/>
  <c r="AM92" i="16" s="1"/>
  <c r="AO41" i="16"/>
  <c r="AO48" i="16" s="1"/>
  <c r="AP61" i="16"/>
  <c r="AM99" i="16"/>
  <c r="AN94" i="16"/>
  <c r="AN71" i="16"/>
  <c r="AN73" i="16" s="1"/>
  <c r="AN74" i="16" s="1"/>
  <c r="AN95" i="16"/>
  <c r="AO67" i="16" s="1"/>
  <c r="AO69" i="16" s="1"/>
  <c r="AN89" i="16"/>
  <c r="AQ33" i="16"/>
  <c r="AP35" i="16"/>
  <c r="AP44" i="16" s="1"/>
  <c r="AQ63" i="16" s="1"/>
  <c r="AP34" i="16"/>
  <c r="AP39" i="16" s="1"/>
  <c r="AO23" i="16"/>
  <c r="AO25" i="16"/>
  <c r="AP22" i="16"/>
  <c r="AO26" i="16"/>
  <c r="AO30" i="16"/>
  <c r="AO24" i="16"/>
  <c r="AO96" i="16"/>
  <c r="AN28" i="16"/>
  <c r="AN50" i="16" s="1"/>
  <c r="AN52" i="16"/>
  <c r="AN56" i="16" s="1"/>
  <c r="AQ60" i="16"/>
  <c r="X106" i="16"/>
  <c r="X108" i="16" s="1"/>
  <c r="Y79" i="16"/>
  <c r="Y82" i="16" s="1"/>
  <c r="Y84" i="16" s="1"/>
  <c r="Y101" i="16" s="1"/>
  <c r="AP18" i="16" l="1"/>
  <c r="AP19" i="16"/>
  <c r="AP41" i="16"/>
  <c r="AP48" i="16" s="1"/>
  <c r="AQ61" i="16"/>
  <c r="AN90" i="16"/>
  <c r="AQ35" i="16"/>
  <c r="AQ44" i="16" s="1"/>
  <c r="AR63" i="16" s="1"/>
  <c r="AQ34" i="16"/>
  <c r="AQ39" i="16" s="1"/>
  <c r="AR33" i="16"/>
  <c r="AP30" i="16"/>
  <c r="AP25" i="16"/>
  <c r="AP23" i="16"/>
  <c r="AP26" i="16"/>
  <c r="AQ22" i="16"/>
  <c r="AP24" i="16"/>
  <c r="AO28" i="16"/>
  <c r="AO50" i="16" s="1"/>
  <c r="AO52" i="16" s="1"/>
  <c r="AO56" i="16" s="1"/>
  <c r="AO94" i="16"/>
  <c r="AN99" i="16"/>
  <c r="AP96" i="16"/>
  <c r="AO71" i="16"/>
  <c r="AO73" i="16" s="1"/>
  <c r="AO74" i="16" s="1"/>
  <c r="AO95" i="16"/>
  <c r="AP67" i="16" s="1"/>
  <c r="AN92" i="16"/>
  <c r="AO89" i="16"/>
  <c r="AP69" i="16"/>
  <c r="Y104" i="16"/>
  <c r="AR60" i="16"/>
  <c r="AQ19" i="16" l="1"/>
  <c r="AQ18" i="16"/>
  <c r="AP71" i="16"/>
  <c r="AP73" i="16" s="1"/>
  <c r="AP74" i="16" s="1"/>
  <c r="AP95" i="16"/>
  <c r="AQ67" i="16" s="1"/>
  <c r="AQ69" i="16" s="1"/>
  <c r="AO99" i="16"/>
  <c r="AP94" i="16"/>
  <c r="AO90" i="16"/>
  <c r="AQ41" i="16"/>
  <c r="AQ48" i="16" s="1"/>
  <c r="AR61" i="16"/>
  <c r="AP89" i="16"/>
  <c r="AS33" i="16"/>
  <c r="AR34" i="16"/>
  <c r="AR39" i="16" s="1"/>
  <c r="AR35" i="16"/>
  <c r="AR44" i="16" s="1"/>
  <c r="AS63" i="16" s="1"/>
  <c r="AQ30" i="16"/>
  <c r="AQ25" i="16"/>
  <c r="AQ26" i="16"/>
  <c r="AQ23" i="16"/>
  <c r="AR22" i="16"/>
  <c r="AQ24" i="16"/>
  <c r="AS60" i="16"/>
  <c r="AP28" i="16"/>
  <c r="AP50" i="16" s="1"/>
  <c r="AP52" i="16" s="1"/>
  <c r="AP56" i="16" s="1"/>
  <c r="Y106" i="16"/>
  <c r="Y108" i="16" s="1"/>
  <c r="Z79" i="16"/>
  <c r="Z82" i="16" s="1"/>
  <c r="Z84" i="16" s="1"/>
  <c r="Z101" i="16" s="1"/>
  <c r="AQ96" i="16"/>
  <c r="AP90" i="16" l="1"/>
  <c r="AR19" i="16"/>
  <c r="AR18" i="16"/>
  <c r="AS34" i="16"/>
  <c r="AS39" i="16" s="1"/>
  <c r="AT33" i="16"/>
  <c r="AS35" i="16"/>
  <c r="AS44" i="16" s="1"/>
  <c r="AT63" i="16" s="1"/>
  <c r="AR96" i="16"/>
  <c r="AP99" i="16"/>
  <c r="AQ94" i="16"/>
  <c r="AP92" i="16"/>
  <c r="AQ89" i="16"/>
  <c r="AR41" i="16"/>
  <c r="AR48" i="16" s="1"/>
  <c r="AS61" i="16"/>
  <c r="AR23" i="16"/>
  <c r="AR26" i="16"/>
  <c r="AR24" i="16"/>
  <c r="AS22" i="16"/>
  <c r="AR30" i="16"/>
  <c r="AR25" i="16"/>
  <c r="AQ28" i="16"/>
  <c r="AQ50" i="16" s="1"/>
  <c r="AQ52" i="16" s="1"/>
  <c r="AQ56" i="16" s="1"/>
  <c r="AO92" i="16"/>
  <c r="AT60" i="16"/>
  <c r="Z104" i="16"/>
  <c r="AQ71" i="16"/>
  <c r="AQ73" i="16" s="1"/>
  <c r="AQ74" i="16" s="1"/>
  <c r="AQ95" i="16"/>
  <c r="AR67" i="16" s="1"/>
  <c r="AR69" i="16" s="1"/>
  <c r="AQ90" i="16" l="1"/>
  <c r="AS96" i="16"/>
  <c r="AS19" i="16"/>
  <c r="AS18" i="16"/>
  <c r="AQ99" i="16"/>
  <c r="AR94" i="16"/>
  <c r="AR28" i="16"/>
  <c r="AR50" i="16" s="1"/>
  <c r="AR52" i="16" s="1"/>
  <c r="AR56" i="16" s="1"/>
  <c r="AU33" i="16"/>
  <c r="AT35" i="16"/>
  <c r="AT44" i="16" s="1"/>
  <c r="AU63" i="16" s="1"/>
  <c r="AT34" i="16"/>
  <c r="AT39" i="16" s="1"/>
  <c r="AS30" i="16"/>
  <c r="AT22" i="16"/>
  <c r="AS25" i="16"/>
  <c r="AS23" i="16"/>
  <c r="AS24" i="16"/>
  <c r="AS26" i="16"/>
  <c r="AS41" i="16"/>
  <c r="AS48" i="16" s="1"/>
  <c r="AT61" i="16"/>
  <c r="AU60" i="16"/>
  <c r="AR89" i="16"/>
  <c r="AQ92" i="16"/>
  <c r="Z106" i="16"/>
  <c r="Z108" i="16" s="1"/>
  <c r="AA79" i="16"/>
  <c r="AA82" i="16" s="1"/>
  <c r="AA84" i="16" s="1"/>
  <c r="AA101" i="16" s="1"/>
  <c r="AR71" i="16"/>
  <c r="AR73" i="16" s="1"/>
  <c r="AR74" i="16" s="1"/>
  <c r="AR95" i="16"/>
  <c r="AS67" i="16" s="1"/>
  <c r="AS69" i="16" s="1"/>
  <c r="AR90" i="16" l="1"/>
  <c r="AR92" i="16" s="1"/>
  <c r="AT19" i="16"/>
  <c r="AT18" i="16"/>
  <c r="AT41" i="16"/>
  <c r="AT48" i="16" s="1"/>
  <c r="AU61" i="16"/>
  <c r="AV60" i="16"/>
  <c r="AS28" i="16"/>
  <c r="AS50" i="16" s="1"/>
  <c r="AS52" i="16" s="1"/>
  <c r="AS56" i="16" s="1"/>
  <c r="AS71" i="16"/>
  <c r="AS73" i="16" s="1"/>
  <c r="AS74" i="16" s="1"/>
  <c r="AS95" i="16"/>
  <c r="AT67" i="16" s="1"/>
  <c r="AT69" i="16" s="1"/>
  <c r="AU34" i="16"/>
  <c r="AU39" i="16" s="1"/>
  <c r="AV33" i="16"/>
  <c r="AU35" i="16"/>
  <c r="AU44" i="16" s="1"/>
  <c r="AV63" i="16" s="1"/>
  <c r="AS94" i="16"/>
  <c r="AR99" i="16"/>
  <c r="AS89" i="16"/>
  <c r="AT96" i="16"/>
  <c r="AA104" i="16"/>
  <c r="AT23" i="16"/>
  <c r="AT26" i="16"/>
  <c r="AT30" i="16"/>
  <c r="AT25" i="16"/>
  <c r="AT24" i="16"/>
  <c r="AU22" i="16"/>
  <c r="AT28" i="16" l="1"/>
  <c r="AT50" i="16" s="1"/>
  <c r="AT52" i="16" s="1"/>
  <c r="AT56" i="16" s="1"/>
  <c r="AU19" i="16"/>
  <c r="AU18" i="16"/>
  <c r="AA106" i="16"/>
  <c r="AA108" i="16" s="1"/>
  <c r="AB79" i="16"/>
  <c r="AB82" i="16" s="1"/>
  <c r="AB84" i="16" s="1"/>
  <c r="AB101" i="16" s="1"/>
  <c r="AU41" i="16"/>
  <c r="AU48" i="16" s="1"/>
  <c r="AV61" i="16"/>
  <c r="AW33" i="16"/>
  <c r="AV34" i="16"/>
  <c r="AV39" i="16" s="1"/>
  <c r="AV35" i="16"/>
  <c r="AV44" i="16" s="1"/>
  <c r="AW63" i="16" s="1"/>
  <c r="AU96" i="16"/>
  <c r="AW60" i="16"/>
  <c r="AT89" i="16"/>
  <c r="AT94" i="16"/>
  <c r="AS99" i="16"/>
  <c r="AU24" i="16"/>
  <c r="AU26" i="16"/>
  <c r="AU30" i="16"/>
  <c r="AV22" i="16"/>
  <c r="AU25" i="16"/>
  <c r="AU23" i="16"/>
  <c r="AT71" i="16"/>
  <c r="AT73" i="16" s="1"/>
  <c r="AT74" i="16" s="1"/>
  <c r="AT95" i="16"/>
  <c r="AU67" i="16" s="1"/>
  <c r="AU69" i="16" s="1"/>
  <c r="AS90" i="16"/>
  <c r="AT90" i="16" l="1"/>
  <c r="AU28" i="16"/>
  <c r="AU50" i="16" s="1"/>
  <c r="AU52" i="16" s="1"/>
  <c r="AU56" i="16" s="1"/>
  <c r="AS92" i="16"/>
  <c r="AV19" i="16"/>
  <c r="AV18" i="16"/>
  <c r="AV41" i="16"/>
  <c r="AV48" i="16" s="1"/>
  <c r="AW61" i="16"/>
  <c r="AU71" i="16"/>
  <c r="AU73" i="16" s="1"/>
  <c r="AU74" i="16" s="1"/>
  <c r="AU95" i="16"/>
  <c r="AV67" i="16" s="1"/>
  <c r="AV69" i="16" s="1"/>
  <c r="AX33" i="16"/>
  <c r="AW34" i="16"/>
  <c r="AW39" i="16" s="1"/>
  <c r="AW35" i="16"/>
  <c r="AW44" i="16" s="1"/>
  <c r="AX63" i="16" s="1"/>
  <c r="AV25" i="16"/>
  <c r="AV26" i="16"/>
  <c r="AV23" i="16"/>
  <c r="AV24" i="16"/>
  <c r="AW22" i="16"/>
  <c r="AV30" i="16"/>
  <c r="AU89" i="16"/>
  <c r="AX60" i="16"/>
  <c r="AU94" i="16"/>
  <c r="AT99" i="16"/>
  <c r="AV96" i="16"/>
  <c r="AB104" i="16"/>
  <c r="AU90" i="16" l="1"/>
  <c r="AT92" i="16"/>
  <c r="AV28" i="16"/>
  <c r="AV50" i="16" s="1"/>
  <c r="AW18" i="16"/>
  <c r="AW19" i="16"/>
  <c r="AW96" i="16"/>
  <c r="AV90" i="16"/>
  <c r="AY60" i="16"/>
  <c r="AB106" i="16"/>
  <c r="AB108" i="16" s="1"/>
  <c r="AC79" i="16"/>
  <c r="AC82" i="16" s="1"/>
  <c r="AC84" i="16" s="1"/>
  <c r="AC101" i="16" s="1"/>
  <c r="AV89" i="16"/>
  <c r="AU92" i="16"/>
  <c r="AV71" i="16"/>
  <c r="AV73" i="16" s="1"/>
  <c r="AV74" i="16" s="1"/>
  <c r="AV95" i="16"/>
  <c r="AW67" i="16" s="1"/>
  <c r="AW69" i="16" s="1"/>
  <c r="AW41" i="16"/>
  <c r="AW48" i="16" s="1"/>
  <c r="AX61" i="16"/>
  <c r="AX34" i="16"/>
  <c r="AX39" i="16" s="1"/>
  <c r="AY33" i="16"/>
  <c r="AX35" i="16"/>
  <c r="AX44" i="16" s="1"/>
  <c r="AY63" i="16" s="1"/>
  <c r="AW24" i="16"/>
  <c r="AX22" i="16"/>
  <c r="AW30" i="16"/>
  <c r="AW26" i="16"/>
  <c r="AW25" i="16"/>
  <c r="AW23" i="16"/>
  <c r="AU99" i="16"/>
  <c r="AV94" i="16"/>
  <c r="AV52" i="16"/>
  <c r="AV56" i="16" s="1"/>
  <c r="AX96" i="16" l="1"/>
  <c r="AX18" i="16"/>
  <c r="AX19" i="16"/>
  <c r="AX26" i="16"/>
  <c r="AX25" i="16"/>
  <c r="AX23" i="16"/>
  <c r="AY22" i="16"/>
  <c r="AX30" i="16"/>
  <c r="AX24" i="16"/>
  <c r="AZ60" i="16"/>
  <c r="AW71" i="16"/>
  <c r="AW73" i="16" s="1"/>
  <c r="AW74" i="16" s="1"/>
  <c r="AW95" i="16"/>
  <c r="AX67" i="16" s="1"/>
  <c r="AX69" i="16" s="1"/>
  <c r="AC104" i="16"/>
  <c r="AX41" i="16"/>
  <c r="AX48" i="16" s="1"/>
  <c r="AY61" i="16"/>
  <c r="AW89" i="16"/>
  <c r="AV92" i="16"/>
  <c r="AW94" i="16"/>
  <c r="AV99" i="16"/>
  <c r="AW28" i="16"/>
  <c r="AW50" i="16" s="1"/>
  <c r="AW52" i="16" s="1"/>
  <c r="AW56" i="16" s="1"/>
  <c r="AY35" i="16"/>
  <c r="AY44" i="16" s="1"/>
  <c r="AZ63" i="16" s="1"/>
  <c r="AZ33" i="16"/>
  <c r="AY34" i="16"/>
  <c r="AY39" i="16" s="1"/>
  <c r="AY18" i="16" l="1"/>
  <c r="AY19" i="16"/>
  <c r="AX28" i="16"/>
  <c r="AX50" i="16" s="1"/>
  <c r="AW90" i="16"/>
  <c r="AW99" i="16"/>
  <c r="AX94" i="16"/>
  <c r="AY96" i="16"/>
  <c r="BA60" i="16"/>
  <c r="AY41" i="16"/>
  <c r="AY48" i="16" s="1"/>
  <c r="AZ61" i="16"/>
  <c r="AX89" i="16"/>
  <c r="AX71" i="16"/>
  <c r="AX73" i="16" s="1"/>
  <c r="AX74" i="16" s="1"/>
  <c r="AX95" i="16"/>
  <c r="AY67" i="16" s="1"/>
  <c r="AY69" i="16" s="1"/>
  <c r="AC106" i="16"/>
  <c r="AC108" i="16" s="1"/>
  <c r="AD79" i="16"/>
  <c r="AD82" i="16" s="1"/>
  <c r="AD84" i="16" s="1"/>
  <c r="AD101" i="16" s="1"/>
  <c r="BA33" i="16"/>
  <c r="AZ34" i="16"/>
  <c r="AZ39" i="16" s="1"/>
  <c r="AZ35" i="16"/>
  <c r="AZ44" i="16" s="1"/>
  <c r="BA63" i="16" s="1"/>
  <c r="AX52" i="16"/>
  <c r="AX56" i="16" s="1"/>
  <c r="AY24" i="16"/>
  <c r="AZ22" i="16"/>
  <c r="AY25" i="16"/>
  <c r="AY26" i="16"/>
  <c r="AY23" i="16"/>
  <c r="AY30" i="16"/>
  <c r="AX90" i="16" l="1"/>
  <c r="AX92" i="16" s="1"/>
  <c r="AZ19" i="16"/>
  <c r="AZ18" i="16"/>
  <c r="AW92" i="16"/>
  <c r="AZ25" i="16"/>
  <c r="AZ23" i="16"/>
  <c r="BA22" i="16"/>
  <c r="AZ30" i="16"/>
  <c r="AZ26" i="16"/>
  <c r="AZ24" i="16"/>
  <c r="AD104" i="16"/>
  <c r="BB60" i="16"/>
  <c r="AZ96" i="16"/>
  <c r="AY71" i="16"/>
  <c r="AY73" i="16" s="1"/>
  <c r="AY74" i="16" s="1"/>
  <c r="AY95" i="16"/>
  <c r="AZ67" i="16" s="1"/>
  <c r="AZ69" i="16" s="1"/>
  <c r="AY94" i="16"/>
  <c r="AX99" i="16"/>
  <c r="AY28" i="16"/>
  <c r="AY50" i="16" s="1"/>
  <c r="AY52" i="16" s="1"/>
  <c r="AY56" i="16" s="1"/>
  <c r="AZ41" i="16"/>
  <c r="AZ48" i="16" s="1"/>
  <c r="BA61" i="16"/>
  <c r="AY89" i="16"/>
  <c r="BB33" i="16"/>
  <c r="BA34" i="16"/>
  <c r="BA39" i="16" s="1"/>
  <c r="BA35" i="16"/>
  <c r="BA44" i="16" s="1"/>
  <c r="BB63" i="16" s="1"/>
  <c r="BA19" i="16" l="1"/>
  <c r="BA18" i="16"/>
  <c r="BC60" i="16"/>
  <c r="AY99" i="16"/>
  <c r="AZ94" i="16"/>
  <c r="AD106" i="16"/>
  <c r="AD108" i="16" s="1"/>
  <c r="AE79" i="16"/>
  <c r="AE82" i="16" s="1"/>
  <c r="AE84" i="16" s="1"/>
  <c r="AE101" i="16" s="1"/>
  <c r="AY90" i="16"/>
  <c r="AY92" i="16" s="1"/>
  <c r="AZ89" i="16"/>
  <c r="BA96" i="16"/>
  <c r="AZ71" i="16"/>
  <c r="AZ73" i="16" s="1"/>
  <c r="AZ74" i="16" s="1"/>
  <c r="AZ95" i="16"/>
  <c r="BA67" i="16" s="1"/>
  <c r="BA69" i="16" s="1"/>
  <c r="BA30" i="16"/>
  <c r="BA24" i="16"/>
  <c r="BA23" i="16"/>
  <c r="BA26" i="16"/>
  <c r="BA25" i="16"/>
  <c r="BB22" i="16"/>
  <c r="AZ28" i="16"/>
  <c r="AZ50" i="16" s="1"/>
  <c r="AZ52" i="16" s="1"/>
  <c r="AZ56" i="16" s="1"/>
  <c r="BC33" i="16"/>
  <c r="BB34" i="16"/>
  <c r="BB39" i="16" s="1"/>
  <c r="BB35" i="16"/>
  <c r="BB44" i="16" s="1"/>
  <c r="BC63" i="16" s="1"/>
  <c r="BA41" i="16"/>
  <c r="BA48" i="16" s="1"/>
  <c r="BB61" i="16"/>
  <c r="BA28" i="16" l="1"/>
  <c r="BA50" i="16" s="1"/>
  <c r="BA52" i="16" s="1"/>
  <c r="BA56" i="16" s="1"/>
  <c r="AE104" i="16"/>
  <c r="AF79" i="16" s="1"/>
  <c r="AF82" i="16" s="1"/>
  <c r="AF84" i="16" s="1"/>
  <c r="AF101" i="16" s="1"/>
  <c r="BB19" i="16"/>
  <c r="BB18" i="16"/>
  <c r="BB30" i="16"/>
  <c r="BB26" i="16"/>
  <c r="BB25" i="16"/>
  <c r="BC22" i="16"/>
  <c r="BB23" i="16"/>
  <c r="BB24" i="16"/>
  <c r="AE106" i="16"/>
  <c r="AE108" i="16" s="1"/>
  <c r="BB96" i="16"/>
  <c r="BA94" i="16"/>
  <c r="AZ99" i="16"/>
  <c r="BA89" i="16"/>
  <c r="BB41" i="16"/>
  <c r="BB48" i="16" s="1"/>
  <c r="BC61" i="16"/>
  <c r="BC34" i="16"/>
  <c r="BC39" i="16" s="1"/>
  <c r="BD33" i="16"/>
  <c r="BC35" i="16"/>
  <c r="BC44" i="16" s="1"/>
  <c r="BD63" i="16" s="1"/>
  <c r="BA71" i="16"/>
  <c r="BA73" i="16" s="1"/>
  <c r="BA74" i="16" s="1"/>
  <c r="BA95" i="16"/>
  <c r="BB67" i="16" s="1"/>
  <c r="BB69" i="16" s="1"/>
  <c r="AZ90" i="16"/>
  <c r="BA90" i="16" s="1"/>
  <c r="BD60" i="16"/>
  <c r="BB28" i="16" l="1"/>
  <c r="BB50" i="16" s="1"/>
  <c r="BC19" i="16"/>
  <c r="BC18" i="16"/>
  <c r="BC96" i="16"/>
  <c r="AZ92" i="16"/>
  <c r="BD22" i="16"/>
  <c r="BC30" i="16"/>
  <c r="BC26" i="16"/>
  <c r="BC25" i="16"/>
  <c r="BC23" i="16"/>
  <c r="BC24" i="16"/>
  <c r="BB52" i="16"/>
  <c r="BB56" i="16" s="1"/>
  <c r="BB89" i="16"/>
  <c r="BA92" i="16"/>
  <c r="BC41" i="16"/>
  <c r="BC48" i="16" s="1"/>
  <c r="BD61" i="16"/>
  <c r="BB71" i="16"/>
  <c r="BB73" i="16" s="1"/>
  <c r="BB74" i="16" s="1"/>
  <c r="BB95" i="16"/>
  <c r="BC67" i="16" s="1"/>
  <c r="BC69" i="16" s="1"/>
  <c r="AF104" i="16"/>
  <c r="BD34" i="16"/>
  <c r="BD39" i="16" s="1"/>
  <c r="BD35" i="16"/>
  <c r="BD44" i="16" s="1"/>
  <c r="BE63" i="16" s="1"/>
  <c r="BE33" i="16"/>
  <c r="BE60" i="16"/>
  <c r="BB90" i="16"/>
  <c r="BB94" i="16"/>
  <c r="BA99" i="16"/>
  <c r="BD18" i="16" l="1"/>
  <c r="BD19" i="16"/>
  <c r="BD96" i="16"/>
  <c r="BF60" i="16"/>
  <c r="BC28" i="16"/>
  <c r="BC50" i="16" s="1"/>
  <c r="BC52" i="16" s="1"/>
  <c r="BC56" i="16" s="1"/>
  <c r="BD41" i="16"/>
  <c r="BD48" i="16" s="1"/>
  <c r="BE61" i="16"/>
  <c r="BF33" i="16"/>
  <c r="BE34" i="16"/>
  <c r="BE39" i="16" s="1"/>
  <c r="BE35" i="16"/>
  <c r="BE44" i="16" s="1"/>
  <c r="BF63" i="16" s="1"/>
  <c r="AF106" i="16"/>
  <c r="AF108" i="16" s="1"/>
  <c r="AG79" i="16"/>
  <c r="AG82" i="16" s="1"/>
  <c r="AG84" i="16" s="1"/>
  <c r="AG101" i="16" s="1"/>
  <c r="BC89" i="16"/>
  <c r="BB92" i="16"/>
  <c r="BC71" i="16"/>
  <c r="BC73" i="16" s="1"/>
  <c r="BC74" i="16" s="1"/>
  <c r="BC95" i="16"/>
  <c r="BD67" i="16" s="1"/>
  <c r="BD69" i="16" s="1"/>
  <c r="BC94" i="16"/>
  <c r="BB99" i="16"/>
  <c r="BD23" i="16"/>
  <c r="BD25" i="16"/>
  <c r="BD30" i="16"/>
  <c r="BD26" i="16"/>
  <c r="BD24" i="16"/>
  <c r="BE22" i="16"/>
  <c r="AG104" i="16" l="1"/>
  <c r="AG106" i="16" s="1"/>
  <c r="AG108" i="16" s="1"/>
  <c r="BE18" i="16"/>
  <c r="BE19" i="16"/>
  <c r="BE96" i="16"/>
  <c r="BC90" i="16"/>
  <c r="BC92" i="16" s="1"/>
  <c r="BD28" i="16"/>
  <c r="BD50" i="16" s="1"/>
  <c r="BD52" i="16" s="1"/>
  <c r="BD56" i="16" s="1"/>
  <c r="BD89" i="16"/>
  <c r="BD94" i="16"/>
  <c r="BC99" i="16"/>
  <c r="BE30" i="16"/>
  <c r="BE26" i="16"/>
  <c r="BE23" i="16"/>
  <c r="BE24" i="16"/>
  <c r="BF22" i="16"/>
  <c r="BE25" i="16"/>
  <c r="BG33" i="16"/>
  <c r="BF35" i="16"/>
  <c r="BF44" i="16" s="1"/>
  <c r="BG63" i="16" s="1"/>
  <c r="BF34" i="16"/>
  <c r="BF39" i="16" s="1"/>
  <c r="BD95" i="16"/>
  <c r="BE67" i="16" s="1"/>
  <c r="BE69" i="16" s="1"/>
  <c r="BD71" i="16"/>
  <c r="BD73" i="16" s="1"/>
  <c r="BD74" i="16" s="1"/>
  <c r="BE41" i="16"/>
  <c r="BE48" i="16" s="1"/>
  <c r="BF61" i="16"/>
  <c r="BG60" i="16"/>
  <c r="AH79" i="16" l="1"/>
  <c r="AH82" i="16" s="1"/>
  <c r="AH84" i="16" s="1"/>
  <c r="AH101" i="16" s="1"/>
  <c r="BD90" i="16"/>
  <c r="BF18" i="16"/>
  <c r="BF19" i="16"/>
  <c r="BH33" i="16"/>
  <c r="BG35" i="16"/>
  <c r="BG44" i="16" s="1"/>
  <c r="BH63" i="16" s="1"/>
  <c r="BG34" i="16"/>
  <c r="BG39" i="16" s="1"/>
  <c r="BF96" i="16"/>
  <c r="BE89" i="16"/>
  <c r="BD92" i="16"/>
  <c r="BH60" i="16"/>
  <c r="BE94" i="16"/>
  <c r="BD99" i="16"/>
  <c r="BG22" i="16"/>
  <c r="BF25" i="16"/>
  <c r="BF26" i="16"/>
  <c r="BF23" i="16"/>
  <c r="BF24" i="16"/>
  <c r="BF30" i="16"/>
  <c r="BE28" i="16"/>
  <c r="BE50" i="16" s="1"/>
  <c r="BE52" i="16" s="1"/>
  <c r="BE56" i="16" s="1"/>
  <c r="BF41" i="16"/>
  <c r="BF48" i="16" s="1"/>
  <c r="BG61" i="16"/>
  <c r="BE71" i="16"/>
  <c r="BE73" i="16" s="1"/>
  <c r="BE74" i="16" s="1"/>
  <c r="BE95" i="16"/>
  <c r="BF67" i="16" s="1"/>
  <c r="BF69" i="16" s="1"/>
  <c r="AH104" i="16" l="1"/>
  <c r="BG96" i="16"/>
  <c r="BG18" i="16"/>
  <c r="BG19" i="16"/>
  <c r="BG25" i="16"/>
  <c r="BG24" i="16"/>
  <c r="BG23" i="16"/>
  <c r="BH22" i="16"/>
  <c r="BG26" i="16"/>
  <c r="BG30" i="16"/>
  <c r="BE90" i="16"/>
  <c r="AH106" i="16"/>
  <c r="AH108" i="16" s="1"/>
  <c r="AI79" i="16"/>
  <c r="AI82" i="16" s="1"/>
  <c r="AI84" i="16" s="1"/>
  <c r="AI101" i="16" s="1"/>
  <c r="BG41" i="16"/>
  <c r="BG48" i="16" s="1"/>
  <c r="BH61" i="16"/>
  <c r="BF71" i="16"/>
  <c r="BF73" i="16" s="1"/>
  <c r="BF74" i="16" s="1"/>
  <c r="BF95" i="16"/>
  <c r="BG67" i="16" s="1"/>
  <c r="BG69" i="16" s="1"/>
  <c r="BF89" i="16"/>
  <c r="BH34" i="16"/>
  <c r="BH39" i="16" s="1"/>
  <c r="BI33" i="16"/>
  <c r="BH35" i="16"/>
  <c r="BH44" i="16" s="1"/>
  <c r="BI63" i="16" s="1"/>
  <c r="BE99" i="16"/>
  <c r="BF94" i="16"/>
  <c r="BF28" i="16"/>
  <c r="BF50" i="16" s="1"/>
  <c r="BF52" i="16" s="1"/>
  <c r="BF56" i="16" s="1"/>
  <c r="BI60" i="16"/>
  <c r="BF90" i="16" l="1"/>
  <c r="BF92" i="16" s="1"/>
  <c r="AI104" i="16"/>
  <c r="AI106" i="16" s="1"/>
  <c r="AI108" i="16" s="1"/>
  <c r="BH19" i="16"/>
  <c r="BH18" i="16"/>
  <c r="BG94" i="16"/>
  <c r="BF99" i="16"/>
  <c r="BG89" i="16"/>
  <c r="BI34" i="16"/>
  <c r="BI39" i="16" s="1"/>
  <c r="BJ33" i="16"/>
  <c r="BI35" i="16"/>
  <c r="BI44" i="16" s="1"/>
  <c r="BJ63" i="16" s="1"/>
  <c r="BJ60" i="16"/>
  <c r="BH96" i="16"/>
  <c r="BG28" i="16"/>
  <c r="BG50" i="16" s="1"/>
  <c r="BG52" i="16" s="1"/>
  <c r="BG56" i="16" s="1"/>
  <c r="BI61" i="16"/>
  <c r="BH41" i="16"/>
  <c r="BH48" i="16" s="1"/>
  <c r="BH24" i="16"/>
  <c r="BH23" i="16"/>
  <c r="BH26" i="16"/>
  <c r="BH30" i="16"/>
  <c r="BH25" i="16"/>
  <c r="BI22" i="16"/>
  <c r="BG95" i="16"/>
  <c r="BH67" i="16" s="1"/>
  <c r="BH69" i="16" s="1"/>
  <c r="BG71" i="16"/>
  <c r="BG73" i="16" s="1"/>
  <c r="BG74" i="16" s="1"/>
  <c r="BE92" i="16"/>
  <c r="AJ79" i="16"/>
  <c r="AJ82" i="16" s="1"/>
  <c r="AJ84" i="16" s="1"/>
  <c r="AJ101" i="16" s="1"/>
  <c r="BH74" i="16" l="1"/>
  <c r="BI19" i="16"/>
  <c r="BI18" i="16"/>
  <c r="BJ35" i="16"/>
  <c r="BJ44" i="16" s="1"/>
  <c r="BK63" i="16" s="1"/>
  <c r="BJ34" i="16"/>
  <c r="BJ39" i="16" s="1"/>
  <c r="BK33" i="16"/>
  <c r="BI41" i="16"/>
  <c r="BI48" i="16" s="1"/>
  <c r="BJ61" i="16"/>
  <c r="BH94" i="16"/>
  <c r="BG99" i="16"/>
  <c r="BH71" i="16"/>
  <c r="BH73" i="16" s="1"/>
  <c r="BH95" i="16"/>
  <c r="BI67" i="16" s="1"/>
  <c r="BI69" i="16" s="1"/>
  <c r="BI96" i="16"/>
  <c r="BJ96" i="16" s="1"/>
  <c r="BG90" i="16"/>
  <c r="BI30" i="16"/>
  <c r="BI24" i="16"/>
  <c r="BI25" i="16"/>
  <c r="BI23" i="16"/>
  <c r="BI26" i="16"/>
  <c r="BJ22" i="16"/>
  <c r="AJ104" i="16"/>
  <c r="BH28" i="16"/>
  <c r="BH50" i="16" s="1"/>
  <c r="BH52" i="16" s="1"/>
  <c r="BH56" i="16" s="1"/>
  <c r="BH89" i="16"/>
  <c r="BG92" i="16"/>
  <c r="BK60" i="16"/>
  <c r="BH90" i="16" l="1"/>
  <c r="BH92" i="16" s="1"/>
  <c r="BJ19" i="16"/>
  <c r="BJ18" i="16"/>
  <c r="AJ106" i="16"/>
  <c r="AJ108" i="16" s="1"/>
  <c r="AK79" i="16"/>
  <c r="AK82" i="16" s="1"/>
  <c r="AK84" i="16" s="1"/>
  <c r="AK101" i="16" s="1"/>
  <c r="BI94" i="16"/>
  <c r="BH99" i="16"/>
  <c r="BJ30" i="16"/>
  <c r="BJ23" i="16"/>
  <c r="BK22" i="16"/>
  <c r="BJ24" i="16"/>
  <c r="BJ25" i="16"/>
  <c r="BJ26" i="16"/>
  <c r="BK35" i="16"/>
  <c r="BK44" i="16" s="1"/>
  <c r="BL63" i="16" s="1"/>
  <c r="BK34" i="16"/>
  <c r="BK39" i="16" s="1"/>
  <c r="BL33" i="16"/>
  <c r="BI28" i="16"/>
  <c r="BI50" i="16" s="1"/>
  <c r="BI52" i="16" s="1"/>
  <c r="BI56" i="16" s="1"/>
  <c r="BJ41" i="16"/>
  <c r="BJ48" i="16" s="1"/>
  <c r="BK61" i="16"/>
  <c r="BI89" i="16"/>
  <c r="BL60" i="16"/>
  <c r="BI71" i="16"/>
  <c r="BI73" i="16" s="1"/>
  <c r="BI74" i="16" s="1"/>
  <c r="BI95" i="16"/>
  <c r="BJ67" i="16" s="1"/>
  <c r="BJ69" i="16" s="1"/>
  <c r="BK19" i="16" l="1"/>
  <c r="BK18" i="16"/>
  <c r="BJ28" i="16"/>
  <c r="BJ50" i="16" s="1"/>
  <c r="BJ52" i="16" s="1"/>
  <c r="BJ56" i="16" s="1"/>
  <c r="BK41" i="16"/>
  <c r="BK48" i="16" s="1"/>
  <c r="BL61" i="16"/>
  <c r="BL22" i="16"/>
  <c r="BK25" i="16"/>
  <c r="BK24" i="16"/>
  <c r="BK23" i="16"/>
  <c r="BK26" i="16"/>
  <c r="BK30" i="16"/>
  <c r="BM60" i="16"/>
  <c r="BJ89" i="16"/>
  <c r="BI90" i="16"/>
  <c r="BI92" i="16" s="1"/>
  <c r="BJ94" i="16"/>
  <c r="BI99" i="16"/>
  <c r="BK96" i="16"/>
  <c r="BJ71" i="16"/>
  <c r="BJ73" i="16" s="1"/>
  <c r="BJ74" i="16" s="1"/>
  <c r="BJ95" i="16"/>
  <c r="BK67" i="16" s="1"/>
  <c r="BK69" i="16" s="1"/>
  <c r="BM33" i="16"/>
  <c r="BL34" i="16"/>
  <c r="BL39" i="16" s="1"/>
  <c r="BL35" i="16"/>
  <c r="BL44" i="16" s="1"/>
  <c r="BM63" i="16" s="1"/>
  <c r="AK104" i="16"/>
  <c r="BL19" i="16" l="1"/>
  <c r="BL18" i="16"/>
  <c r="BJ90" i="16"/>
  <c r="BJ92" i="16" s="1"/>
  <c r="BL96" i="16"/>
  <c r="BK95" i="16"/>
  <c r="BL67" i="16" s="1"/>
  <c r="BL69" i="16" s="1"/>
  <c r="BK71" i="16"/>
  <c r="BK73" i="16" s="1"/>
  <c r="BK74" i="16" s="1"/>
  <c r="BK28" i="16"/>
  <c r="BK50" i="16" s="1"/>
  <c r="BK52" i="16" s="1"/>
  <c r="BK56" i="16" s="1"/>
  <c r="AK106" i="16"/>
  <c r="AK108" i="16" s="1"/>
  <c r="AL79" i="16"/>
  <c r="AL82" i="16" s="1"/>
  <c r="AL84" i="16" s="1"/>
  <c r="AL101" i="16" s="1"/>
  <c r="BK89" i="16"/>
  <c r="BL23" i="16"/>
  <c r="BM22" i="16"/>
  <c r="BL30" i="16"/>
  <c r="BL24" i="16"/>
  <c r="BL25" i="16"/>
  <c r="BL26" i="16"/>
  <c r="BJ99" i="16"/>
  <c r="BK94" i="16"/>
  <c r="BL41" i="16"/>
  <c r="BL48" i="16" s="1"/>
  <c r="BM61" i="16"/>
  <c r="BN60" i="16"/>
  <c r="BM35" i="16"/>
  <c r="BM44" i="16" s="1"/>
  <c r="BN63" i="16" s="1"/>
  <c r="BM34" i="16"/>
  <c r="BM39" i="16" s="1"/>
  <c r="BN33" i="16"/>
  <c r="BK90" i="16" l="1"/>
  <c r="BK92" i="16" s="1"/>
  <c r="BM18" i="16"/>
  <c r="BM19" i="16"/>
  <c r="BL89" i="16"/>
  <c r="BM96" i="16"/>
  <c r="AL104" i="16"/>
  <c r="BM41" i="16"/>
  <c r="BM48" i="16" s="1"/>
  <c r="BN61" i="16"/>
  <c r="BM26" i="16"/>
  <c r="BN22" i="16"/>
  <c r="BM23" i="16"/>
  <c r="BM25" i="16"/>
  <c r="BM24" i="16"/>
  <c r="BM30" i="16"/>
  <c r="BL28" i="16"/>
  <c r="BL50" i="16" s="1"/>
  <c r="BL52" i="16" s="1"/>
  <c r="BL56" i="16" s="1"/>
  <c r="BL71" i="16"/>
  <c r="BL73" i="16" s="1"/>
  <c r="BL74" i="16" s="1"/>
  <c r="BL95" i="16"/>
  <c r="BM67" i="16" s="1"/>
  <c r="BM69" i="16" s="1"/>
  <c r="BN35" i="16"/>
  <c r="BN44" i="16" s="1"/>
  <c r="BN34" i="16"/>
  <c r="BN39" i="16" s="1"/>
  <c r="BN41" i="16" s="1"/>
  <c r="BN48" i="16" s="1"/>
  <c r="BL94" i="16"/>
  <c r="BK99" i="16"/>
  <c r="BN18" i="16" l="1"/>
  <c r="BN19" i="16"/>
  <c r="BP103" i="16" s="1"/>
  <c r="BM71" i="16"/>
  <c r="BM73" i="16" s="1"/>
  <c r="BM74" i="16" s="1"/>
  <c r="BM95" i="16"/>
  <c r="BN67" i="16" s="1"/>
  <c r="BN69" i="16" s="1"/>
  <c r="BN23" i="16"/>
  <c r="BN24" i="16"/>
  <c r="BN30" i="16"/>
  <c r="BN25" i="16"/>
  <c r="BN26" i="16"/>
  <c r="AL106" i="16"/>
  <c r="AL108" i="16" s="1"/>
  <c r="AM79" i="16"/>
  <c r="AM82" i="16" s="1"/>
  <c r="AM84" i="16" s="1"/>
  <c r="AM101" i="16" s="1"/>
  <c r="BM28" i="16"/>
  <c r="BM50" i="16" s="1"/>
  <c r="BM52" i="16" s="1"/>
  <c r="BM56" i="16" s="1"/>
  <c r="BN96" i="16"/>
  <c r="BM94" i="16"/>
  <c r="BL99" i="16"/>
  <c r="BL90" i="16"/>
  <c r="BL92" i="16" s="1"/>
  <c r="BM89" i="16"/>
  <c r="BP74" i="16" l="1"/>
  <c r="BR74" i="16"/>
  <c r="BQ74" i="16"/>
  <c r="BS74" i="16"/>
  <c r="BP24" i="16"/>
  <c r="BP80" i="16"/>
  <c r="BP23" i="16"/>
  <c r="BP30" i="16"/>
  <c r="BP71" i="16" s="1"/>
  <c r="BP25" i="16"/>
  <c r="BP62" i="16"/>
  <c r="BP78" i="16"/>
  <c r="BP44" i="16"/>
  <c r="BP45" i="16"/>
  <c r="BP43" i="16"/>
  <c r="BP64" i="16"/>
  <c r="BP39" i="16"/>
  <c r="BP41" i="16" s="1"/>
  <c r="BP26" i="16"/>
  <c r="BP46" i="16"/>
  <c r="BQ54" i="16"/>
  <c r="BQ103" i="16"/>
  <c r="BQ43" i="16"/>
  <c r="BR89" i="16"/>
  <c r="BR67" i="16"/>
  <c r="BT23" i="16"/>
  <c r="BQ101" i="16"/>
  <c r="BR64" i="16"/>
  <c r="BS96" i="16"/>
  <c r="BT103" i="16"/>
  <c r="BR39" i="16"/>
  <c r="BR41" i="16" s="1"/>
  <c r="BR95" i="16"/>
  <c r="BQ62" i="16"/>
  <c r="BQ94" i="16"/>
  <c r="BS54" i="16"/>
  <c r="BS39" i="16"/>
  <c r="BS41" i="16" s="1"/>
  <c r="BT54" i="16"/>
  <c r="BS45" i="16"/>
  <c r="BQ44" i="16"/>
  <c r="BR66" i="16"/>
  <c r="BQ89" i="16"/>
  <c r="BS25" i="16"/>
  <c r="BQ46" i="16"/>
  <c r="BS78" i="16"/>
  <c r="BQ96" i="16"/>
  <c r="BQ80" i="16"/>
  <c r="BS30" i="16"/>
  <c r="BS71" i="16" s="1"/>
  <c r="BQ24" i="16"/>
  <c r="BR103" i="16"/>
  <c r="BQ34" i="16"/>
  <c r="BR35" i="16"/>
  <c r="BT39" i="16"/>
  <c r="BT41" i="16" s="1"/>
  <c r="BP65" i="16"/>
  <c r="BS66" i="16"/>
  <c r="BP104" i="16"/>
  <c r="BP106" i="16" s="1"/>
  <c r="BR90" i="16"/>
  <c r="BS90" i="16"/>
  <c r="BQ30" i="16"/>
  <c r="BQ71" i="16" s="1"/>
  <c r="BR45" i="16"/>
  <c r="BR44" i="16"/>
  <c r="BS50" i="16"/>
  <c r="BR63" i="16"/>
  <c r="BR97" i="16"/>
  <c r="BP95" i="16"/>
  <c r="BT64" i="16"/>
  <c r="BS24" i="16"/>
  <c r="BP35" i="16"/>
  <c r="BR23" i="16"/>
  <c r="BQ26" i="16"/>
  <c r="BS89" i="16"/>
  <c r="BP54" i="16"/>
  <c r="BR94" i="16"/>
  <c r="BR46" i="16"/>
  <c r="BQ90" i="16"/>
  <c r="BR78" i="16"/>
  <c r="BP34" i="16"/>
  <c r="BR54" i="16"/>
  <c r="BR80" i="16"/>
  <c r="BQ66" i="16"/>
  <c r="BS65" i="16"/>
  <c r="BS94" i="16"/>
  <c r="BQ35" i="16"/>
  <c r="BQ104" i="16"/>
  <c r="BT45" i="16"/>
  <c r="BT43" i="16"/>
  <c r="BQ79" i="16"/>
  <c r="BP96" i="16"/>
  <c r="BT62" i="16"/>
  <c r="BQ50" i="16"/>
  <c r="BT25" i="16"/>
  <c r="BQ63" i="16"/>
  <c r="BQ78" i="16"/>
  <c r="BP67" i="16"/>
  <c r="BQ25" i="16"/>
  <c r="BQ23" i="16"/>
  <c r="BT34" i="16"/>
  <c r="BT97" i="16"/>
  <c r="BR43" i="16"/>
  <c r="BR62" i="16"/>
  <c r="BQ65" i="16"/>
  <c r="BS34" i="16"/>
  <c r="BP89" i="16"/>
  <c r="BS64" i="16"/>
  <c r="BS46" i="16"/>
  <c r="BQ97" i="16"/>
  <c r="BQ64" i="16"/>
  <c r="BS63" i="16"/>
  <c r="BS67" i="16"/>
  <c r="BP63" i="16"/>
  <c r="BP101" i="16"/>
  <c r="BS61" i="16"/>
  <c r="BS44" i="16"/>
  <c r="BQ39" i="16"/>
  <c r="BQ41" i="16" s="1"/>
  <c r="BP66" i="16"/>
  <c r="BR26" i="16"/>
  <c r="BP90" i="16"/>
  <c r="BQ67" i="16"/>
  <c r="BS103" i="16"/>
  <c r="BQ95" i="16"/>
  <c r="BP61" i="16"/>
  <c r="BT35" i="16"/>
  <c r="BT44" i="16"/>
  <c r="BR25" i="16"/>
  <c r="BR24" i="16"/>
  <c r="BR34" i="16"/>
  <c r="BR96" i="16"/>
  <c r="BS62" i="16"/>
  <c r="BS97" i="16"/>
  <c r="BS95" i="16"/>
  <c r="BT67" i="16"/>
  <c r="BP97" i="16"/>
  <c r="BR65" i="16"/>
  <c r="BT24" i="16"/>
  <c r="BP94" i="16"/>
  <c r="BR61" i="16"/>
  <c r="BS43" i="16"/>
  <c r="BT80" i="16"/>
  <c r="BT65" i="16"/>
  <c r="BT26" i="16"/>
  <c r="BT30" i="16"/>
  <c r="BT71" i="16" s="1"/>
  <c r="BS35" i="16"/>
  <c r="BT66" i="16"/>
  <c r="BT63" i="16"/>
  <c r="BT61" i="16"/>
  <c r="BT78" i="16"/>
  <c r="BR50" i="16"/>
  <c r="BS26" i="16"/>
  <c r="BT46" i="16"/>
  <c r="BQ45" i="16"/>
  <c r="BS80" i="16"/>
  <c r="BR30" i="16"/>
  <c r="BR71" i="16" s="1"/>
  <c r="BT96" i="16"/>
  <c r="BS23" i="16"/>
  <c r="BQ61" i="16"/>
  <c r="BQ69" i="16" s="1"/>
  <c r="BN71" i="16"/>
  <c r="BN73" i="16" s="1"/>
  <c r="BN74" i="16" s="1"/>
  <c r="BT74" i="16" s="1"/>
  <c r="BN95" i="16"/>
  <c r="BT95" i="16" s="1"/>
  <c r="BN94" i="16"/>
  <c r="BT94" i="16" s="1"/>
  <c r="BM99" i="16"/>
  <c r="BN28" i="16"/>
  <c r="BN50" i="16" s="1"/>
  <c r="BT50" i="16" s="1"/>
  <c r="BN89" i="16"/>
  <c r="BT89" i="16" s="1"/>
  <c r="BM90" i="16"/>
  <c r="AM104" i="16"/>
  <c r="BP69" i="16" l="1"/>
  <c r="BQ28" i="16"/>
  <c r="BP99" i="16"/>
  <c r="BS92" i="16"/>
  <c r="BR69" i="16"/>
  <c r="BR73" i="16" s="1"/>
  <c r="BQ82" i="16"/>
  <c r="BT99" i="16"/>
  <c r="BT69" i="16"/>
  <c r="BT73" i="16" s="1"/>
  <c r="BQ73" i="16"/>
  <c r="BS48" i="16"/>
  <c r="BS52" i="16" s="1"/>
  <c r="BS56" i="16" s="1"/>
  <c r="BQ48" i="16"/>
  <c r="BQ52" i="16" s="1"/>
  <c r="BQ56" i="16" s="1"/>
  <c r="BQ92" i="16"/>
  <c r="BQ99" i="16"/>
  <c r="BT28" i="16"/>
  <c r="BP48" i="16"/>
  <c r="BP73" i="16"/>
  <c r="BS69" i="16"/>
  <c r="BS73" i="16" s="1"/>
  <c r="BR28" i="16"/>
  <c r="BP28" i="16"/>
  <c r="BN52" i="16"/>
  <c r="BN56" i="16" s="1"/>
  <c r="BP50" i="16"/>
  <c r="BP92" i="16"/>
  <c r="BP108" i="16" s="1"/>
  <c r="BR92" i="16"/>
  <c r="BS99" i="16"/>
  <c r="BR48" i="16"/>
  <c r="BR52" i="16" s="1"/>
  <c r="BR56" i="16" s="1"/>
  <c r="BS28" i="16"/>
  <c r="BR99" i="16"/>
  <c r="BT48" i="16"/>
  <c r="BT52" i="16" s="1"/>
  <c r="BT56" i="16" s="1"/>
  <c r="BQ106" i="16"/>
  <c r="BQ108" i="16" s="1"/>
  <c r="BN99" i="16"/>
  <c r="AM106" i="16"/>
  <c r="AM108" i="16" s="1"/>
  <c r="AN79" i="16"/>
  <c r="BN90" i="16"/>
  <c r="BM92" i="16"/>
  <c r="BQ84" i="16" l="1"/>
  <c r="BP52" i="16"/>
  <c r="BP56" i="16" s="1"/>
  <c r="BN92" i="16"/>
  <c r="BT90" i="16"/>
  <c r="BT92" i="16" s="1"/>
  <c r="AN82" i="16"/>
  <c r="AN84" i="16" s="1"/>
  <c r="AN101" i="16" s="1"/>
  <c r="AN104" i="16"/>
  <c r="AN106" i="16" l="1"/>
  <c r="AN108" i="16" s="1"/>
  <c r="AO79" i="16"/>
  <c r="AO82" i="16" l="1"/>
  <c r="AO84" i="16" s="1"/>
  <c r="AO101" i="16" s="1"/>
  <c r="AO104" i="16"/>
  <c r="AO106" i="16" l="1"/>
  <c r="AO108" i="16" s="1"/>
  <c r="AP79" i="16"/>
  <c r="AP82" i="16" l="1"/>
  <c r="AP84" i="16" s="1"/>
  <c r="AP101" i="16" s="1"/>
  <c r="BR101" i="16" s="1"/>
  <c r="BR79" i="16"/>
  <c r="BR82" i="16" s="1"/>
  <c r="BR84" i="16" s="1"/>
  <c r="AP104" i="16"/>
  <c r="BR104" i="16" s="1"/>
  <c r="BR106" i="16" s="1"/>
  <c r="BR108" i="16" s="1"/>
  <c r="AP106" i="16" l="1"/>
  <c r="AP108" i="16" s="1"/>
  <c r="AQ79" i="16"/>
  <c r="AQ82" i="16" l="1"/>
  <c r="AQ84" i="16" s="1"/>
  <c r="AQ101" i="16" s="1"/>
  <c r="AQ104" i="16"/>
  <c r="AQ106" i="16" l="1"/>
  <c r="AQ108" i="16" s="1"/>
  <c r="AR79" i="16"/>
  <c r="AR82" i="16" l="1"/>
  <c r="AR84" i="16" s="1"/>
  <c r="AR101" i="16" s="1"/>
  <c r="AR104" i="16"/>
  <c r="AR106" i="16" l="1"/>
  <c r="AR108" i="16" s="1"/>
  <c r="AS79" i="16"/>
  <c r="AS82" i="16" l="1"/>
  <c r="AS84" i="16" s="1"/>
  <c r="AS101" i="16" s="1"/>
  <c r="AS104" i="16"/>
  <c r="AS106" i="16" l="1"/>
  <c r="AS108" i="16" s="1"/>
  <c r="AT79" i="16"/>
  <c r="AT82" i="16" l="1"/>
  <c r="AT84" i="16" s="1"/>
  <c r="AT101" i="16" s="1"/>
  <c r="AT104" i="16"/>
  <c r="AT106" i="16" l="1"/>
  <c r="AT108" i="16" s="1"/>
  <c r="AU79" i="16"/>
  <c r="AU82" i="16" s="1"/>
  <c r="AU84" i="16" s="1"/>
  <c r="AU101" i="16" s="1"/>
  <c r="AU104" i="16" l="1"/>
  <c r="AU106" i="16" l="1"/>
  <c r="AU108" i="16" s="1"/>
  <c r="AV79" i="16"/>
  <c r="AV82" i="16" s="1"/>
  <c r="AV84" i="16" s="1"/>
  <c r="AV101" i="16" s="1"/>
  <c r="AV104" i="16" l="1"/>
  <c r="AV106" i="16" l="1"/>
  <c r="AV108" i="16" s="1"/>
  <c r="AW79" i="16"/>
  <c r="AW82" i="16" s="1"/>
  <c r="AW84" i="16" s="1"/>
  <c r="AW101" i="16" s="1"/>
  <c r="AW104" i="16" l="1"/>
  <c r="AW106" i="16" l="1"/>
  <c r="AW108" i="16" s="1"/>
  <c r="AX79" i="16"/>
  <c r="AX82" i="16" s="1"/>
  <c r="AX84" i="16" s="1"/>
  <c r="AX101" i="16" s="1"/>
  <c r="AX104" i="16" l="1"/>
  <c r="AX106" i="16" l="1"/>
  <c r="AX108" i="16" s="1"/>
  <c r="AY79" i="16"/>
  <c r="AY82" i="16" s="1"/>
  <c r="AY84" i="16" s="1"/>
  <c r="AY101" i="16" s="1"/>
  <c r="AY104" i="16" l="1"/>
  <c r="AY106" i="16" l="1"/>
  <c r="AY108" i="16" s="1"/>
  <c r="AZ79" i="16"/>
  <c r="AZ82" i="16" s="1"/>
  <c r="AZ84" i="16" s="1"/>
  <c r="AZ101" i="16" s="1"/>
  <c r="AZ104" i="16" l="1"/>
  <c r="AZ106" i="16" l="1"/>
  <c r="AZ108" i="16" s="1"/>
  <c r="BA79" i="16"/>
  <c r="BA82" i="16" s="1"/>
  <c r="BA84" i="16" s="1"/>
  <c r="BA101" i="16" s="1"/>
  <c r="BA104" i="16" l="1"/>
  <c r="BA106" i="16" l="1"/>
  <c r="BA108" i="16" s="1"/>
  <c r="BB79" i="16"/>
  <c r="BB82" i="16" s="1"/>
  <c r="BB84" i="16" s="1"/>
  <c r="BB101" i="16" s="1"/>
  <c r="BS101" i="16" s="1"/>
  <c r="BB104" i="16" l="1"/>
  <c r="BS104" i="16" s="1"/>
  <c r="BS106" i="16" s="1"/>
  <c r="BS108" i="16" s="1"/>
  <c r="BB106" i="16" l="1"/>
  <c r="BB108" i="16" s="1"/>
  <c r="BC79" i="16"/>
  <c r="BC82" i="16" l="1"/>
  <c r="BC84" i="16" s="1"/>
  <c r="BC101" i="16" s="1"/>
  <c r="BC104" i="16"/>
  <c r="BC106" i="16" l="1"/>
  <c r="BC108" i="16" s="1"/>
  <c r="BD79" i="16"/>
  <c r="BD82" i="16" l="1"/>
  <c r="BD84" i="16" s="1"/>
  <c r="BD101" i="16" s="1"/>
  <c r="BD104" i="16"/>
  <c r="BD106" i="16" l="1"/>
  <c r="BD108" i="16" s="1"/>
  <c r="BE79" i="16"/>
  <c r="BE82" i="16" l="1"/>
  <c r="BE84" i="16" s="1"/>
  <c r="BE101" i="16" s="1"/>
  <c r="BE104" i="16"/>
  <c r="BE106" i="16" l="1"/>
  <c r="BE108" i="16" s="1"/>
  <c r="BF79" i="16"/>
  <c r="BF82" i="16" l="1"/>
  <c r="BF84" i="16" s="1"/>
  <c r="BF101" i="16" s="1"/>
  <c r="BF104" i="16"/>
  <c r="BF106" i="16" l="1"/>
  <c r="BF108" i="16" s="1"/>
  <c r="BG79" i="16"/>
  <c r="BG82" i="16" s="1"/>
  <c r="BG84" i="16" s="1"/>
  <c r="BG101" i="16" s="1"/>
  <c r="BG104" i="16" l="1"/>
  <c r="BG106" i="16" l="1"/>
  <c r="BG108" i="16" s="1"/>
  <c r="BH79" i="16"/>
  <c r="BH82" i="16" s="1"/>
  <c r="BH84" i="16" s="1"/>
  <c r="BH101" i="16" s="1"/>
  <c r="BH104" i="16" l="1"/>
  <c r="BH106" i="16" l="1"/>
  <c r="BH108" i="16" s="1"/>
  <c r="BI79" i="16"/>
  <c r="BI82" i="16" s="1"/>
  <c r="BI84" i="16" s="1"/>
  <c r="BI101" i="16" s="1"/>
  <c r="BI104" i="16" l="1"/>
  <c r="BI106" i="16" l="1"/>
  <c r="BI108" i="16" s="1"/>
  <c r="BJ79" i="16"/>
  <c r="BJ82" i="16" s="1"/>
  <c r="BJ84" i="16" s="1"/>
  <c r="BJ101" i="16" s="1"/>
  <c r="BJ104" i="16" l="1"/>
  <c r="BJ106" i="16" l="1"/>
  <c r="BJ108" i="16" s="1"/>
  <c r="BK79" i="16"/>
  <c r="BK82" i="16" s="1"/>
  <c r="BK84" i="16" s="1"/>
  <c r="BK101" i="16" s="1"/>
  <c r="BK104" i="16" l="1"/>
  <c r="BK106" i="16" l="1"/>
  <c r="BK108" i="16" s="1"/>
  <c r="BL79" i="16"/>
  <c r="BL82" i="16" s="1"/>
  <c r="BL84" i="16" s="1"/>
  <c r="BL101" i="16" s="1"/>
  <c r="BL104" i="16" l="1"/>
  <c r="BL106" i="16" l="1"/>
  <c r="BL108" i="16" s="1"/>
  <c r="BM79" i="16"/>
  <c r="BM82" i="16" s="1"/>
  <c r="BM84" i="16" s="1"/>
  <c r="BM101" i="16" s="1"/>
  <c r="BM104" i="16" l="1"/>
  <c r="BM106" i="16" l="1"/>
  <c r="BM108" i="16" s="1"/>
  <c r="BN79" i="16"/>
  <c r="BN82" i="16" l="1"/>
  <c r="BN84" i="16" s="1"/>
  <c r="BN101" i="16" s="1"/>
  <c r="BT101" i="16" s="1"/>
  <c r="BP79" i="16"/>
  <c r="BP82" i="16" s="1"/>
  <c r="BP84" i="16" s="1"/>
  <c r="BS79" i="16"/>
  <c r="BS82" i="16" s="1"/>
  <c r="BS84" i="16" s="1"/>
  <c r="BT79" i="16"/>
  <c r="BT82" i="16" s="1"/>
  <c r="BT84" i="16" s="1"/>
  <c r="BN104" i="16"/>
  <c r="BN106" i="16" l="1"/>
  <c r="BN108" i="16" s="1"/>
  <c r="BT104" i="16"/>
  <c r="BT106" i="16" s="1"/>
  <c r="BT108" i="16" s="1"/>
</calcChain>
</file>

<file path=xl/sharedStrings.xml><?xml version="1.0" encoding="utf-8"?>
<sst xmlns="http://schemas.openxmlformats.org/spreadsheetml/2006/main" count="162" uniqueCount="88">
  <si>
    <t>VERSION</t>
  </si>
  <si>
    <t>CODE COULEUR</t>
  </si>
  <si>
    <t>hypothèse</t>
  </si>
  <si>
    <t>sous-total</t>
  </si>
  <si>
    <t>total</t>
  </si>
  <si>
    <t>AUTEUR</t>
  </si>
  <si>
    <t>Hypothèses</t>
  </si>
  <si>
    <t>Libellé</t>
  </si>
  <si>
    <t>Unité</t>
  </si>
  <si>
    <t>Valeur</t>
  </si>
  <si>
    <t>€</t>
  </si>
  <si>
    <t>Calculs intermédiaires</t>
  </si>
  <si>
    <t>Quantités vendues</t>
  </si>
  <si>
    <t>Compte de résultat</t>
  </si>
  <si>
    <t>Chiffre d'affaires</t>
  </si>
  <si>
    <t>Tableau des flux de trésorerie</t>
  </si>
  <si>
    <t>Encaissement du chiffre d'affaires</t>
  </si>
  <si>
    <t xml:space="preserve">Flux d'exploitation - FCF </t>
  </si>
  <si>
    <t>Augmentation de capital</t>
  </si>
  <si>
    <t>Versement de dividendes</t>
  </si>
  <si>
    <t>Flux de financement</t>
  </si>
  <si>
    <t xml:space="preserve">Variation de trésorerie </t>
  </si>
  <si>
    <t>Bilan</t>
  </si>
  <si>
    <t>BFR</t>
  </si>
  <si>
    <t>Trésorerie nette</t>
  </si>
  <si>
    <t>Capital social</t>
  </si>
  <si>
    <t>Réserves</t>
  </si>
  <si>
    <t>Capitaux propres</t>
  </si>
  <si>
    <t>check</t>
  </si>
  <si>
    <t>%</t>
  </si>
  <si>
    <t>Tableau des amortissements</t>
  </si>
  <si>
    <t>Ordinateur</t>
  </si>
  <si>
    <t>Montant</t>
  </si>
  <si>
    <t>Date</t>
  </si>
  <si>
    <t>Total des amortissements</t>
  </si>
  <si>
    <t>Total des investissements</t>
  </si>
  <si>
    <t>EBITDA</t>
  </si>
  <si>
    <t>EBIT - Résultat net</t>
  </si>
  <si>
    <t>Flux d'investissement</t>
  </si>
  <si>
    <t>Immobilisations brutes</t>
  </si>
  <si>
    <t>Amortissements cumulés</t>
  </si>
  <si>
    <t>Immobilisations nettes</t>
  </si>
  <si>
    <t>TVA</t>
  </si>
  <si>
    <t>réponse</t>
  </si>
  <si>
    <t>Durée</t>
  </si>
  <si>
    <t>Fin</t>
  </si>
  <si>
    <t>Prenom Nom</t>
  </si>
  <si>
    <t>prenom.nom@hec.edu</t>
  </si>
  <si>
    <t>Free cash flow</t>
  </si>
  <si>
    <t>Marge brute</t>
  </si>
  <si>
    <t>Cas Loctudy</t>
  </si>
  <si>
    <t>Prix du kilo de Langoustine (sauf décembre)</t>
  </si>
  <si>
    <t>Prix du kilo de Langoustine en décembre</t>
  </si>
  <si>
    <t>Volume mensuel de janvier à juin</t>
  </si>
  <si>
    <t>Volume mensuel de juillet à décembre</t>
  </si>
  <si>
    <t>kg</t>
  </si>
  <si>
    <t>Frais mensuels</t>
  </si>
  <si>
    <t>Bateau</t>
  </si>
  <si>
    <t>Sonar</t>
  </si>
  <si>
    <t>Téléphone</t>
  </si>
  <si>
    <t>Décaissement des frais mensuels</t>
  </si>
  <si>
    <t>Dotation aux amortissements</t>
  </si>
  <si>
    <t>Créances clients</t>
  </si>
  <si>
    <t>Paiement /remboursement de TVA</t>
  </si>
  <si>
    <t>Créances (dettes) fiscales</t>
  </si>
  <si>
    <t>EBIT</t>
  </si>
  <si>
    <t>Frais financiers</t>
  </si>
  <si>
    <t>V2.0</t>
  </si>
  <si>
    <t>Bureau</t>
  </si>
  <si>
    <t>Augmentation annuelle du loyer</t>
  </si>
  <si>
    <t>Flag Loyer</t>
  </si>
  <si>
    <t>Loyer</t>
  </si>
  <si>
    <t>Décaissement du loyer</t>
  </si>
  <si>
    <t>Dette de loyer</t>
  </si>
  <si>
    <t>Salaire Guénolé</t>
  </si>
  <si>
    <t>Charges Patronales</t>
  </si>
  <si>
    <t>Charges Salariales</t>
  </si>
  <si>
    <t>Décaissement de salaire de Guénolé</t>
  </si>
  <si>
    <t>Décaissement des charges patronales</t>
  </si>
  <si>
    <t>Décaissement des charges salariales</t>
  </si>
  <si>
    <t>n.a.</t>
  </si>
  <si>
    <t>Dette de charges sociales</t>
  </si>
  <si>
    <t>Taux de distribution</t>
  </si>
  <si>
    <t>Dernière mise à jour le 03/05/2022</t>
  </si>
  <si>
    <t>Année</t>
  </si>
  <si>
    <t>Mois</t>
  </si>
  <si>
    <t>Free cash flow Cumulé</t>
  </si>
  <si>
    <t>Besoin de financement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</si>
</sst>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;&quot;-&quot;"/>
    <numFmt numFmtId="165" formatCode="0_)%;\(0\)%;&quot;- &quot;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3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6" borderId="0" xfId="0" applyFill="1"/>
    <xf numFmtId="0" fontId="3" fillId="5" borderId="0" xfId="1" applyFill="1"/>
    <xf numFmtId="17" fontId="0" fillId="6" borderId="0" xfId="0" applyNumberFormat="1" applyFill="1"/>
    <xf numFmtId="17" fontId="0" fillId="5" borderId="0" xfId="0" applyNumberFormat="1" applyFill="1"/>
    <xf numFmtId="17" fontId="0" fillId="6" borderId="1" xfId="0" applyNumberFormat="1" applyFill="1" applyBorder="1"/>
    <xf numFmtId="17" fontId="0" fillId="5" borderId="1" xfId="0" applyNumberFormat="1" applyFill="1" applyBorder="1"/>
    <xf numFmtId="164" fontId="0" fillId="0" borderId="0" xfId="0" applyNumberFormat="1"/>
    <xf numFmtId="0" fontId="1" fillId="4" borderId="0" xfId="0" applyFont="1" applyFill="1"/>
    <xf numFmtId="164" fontId="1" fillId="4" borderId="0" xfId="0" applyNumberFormat="1" applyFont="1" applyFill="1"/>
    <xf numFmtId="0" fontId="1" fillId="7" borderId="0" xfId="0" applyFont="1" applyFill="1"/>
    <xf numFmtId="164" fontId="1" fillId="7" borderId="0" xfId="0" applyNumberFormat="1" applyFont="1" applyFill="1"/>
    <xf numFmtId="0" fontId="1" fillId="5" borderId="0" xfId="0" applyFont="1" applyFill="1"/>
    <xf numFmtId="9" fontId="0" fillId="5" borderId="0" xfId="0" applyNumberFormat="1" applyFill="1"/>
    <xf numFmtId="0" fontId="4" fillId="5" borderId="1" xfId="0" applyFont="1" applyFill="1" applyBorder="1" applyAlignment="1">
      <alignment horizontal="center"/>
    </xf>
    <xf numFmtId="164" fontId="1" fillId="5" borderId="0" xfId="0" applyNumberFormat="1" applyFont="1" applyFill="1"/>
    <xf numFmtId="164" fontId="1" fillId="4" borderId="2" xfId="0" applyNumberFormat="1" applyFont="1" applyFill="1" applyBorder="1"/>
    <xf numFmtId="0" fontId="0" fillId="8" borderId="0" xfId="0" applyFill="1"/>
    <xf numFmtId="0" fontId="5" fillId="9" borderId="0" xfId="0" applyFont="1" applyFill="1"/>
    <xf numFmtId="164" fontId="5" fillId="9" borderId="0" xfId="0" applyNumberFormat="1" applyFont="1" applyFill="1"/>
    <xf numFmtId="164" fontId="0" fillId="6" borderId="0" xfId="0" applyNumberFormat="1" applyFill="1"/>
    <xf numFmtId="165" fontId="0" fillId="6" borderId="0" xfId="0" applyNumberFormat="1" applyFill="1"/>
    <xf numFmtId="0" fontId="0" fillId="9" borderId="0" xfId="0" applyFont="1" applyFill="1"/>
    <xf numFmtId="2" fontId="0" fillId="10" borderId="0" xfId="0" applyNumberFormat="1" applyFill="1"/>
    <xf numFmtId="2" fontId="0" fillId="0" borderId="0" xfId="0" applyNumberFormat="1"/>
    <xf numFmtId="164" fontId="0" fillId="10" borderId="0" xfId="0" applyNumberFormat="1" applyFill="1"/>
    <xf numFmtId="164" fontId="0" fillId="0" borderId="0" xfId="0" applyNumberFormat="1" applyFill="1"/>
    <xf numFmtId="164" fontId="0" fillId="0" borderId="0" xfId="0" applyNumberFormat="1" applyAlignment="1">
      <alignment horizontal="right"/>
    </xf>
    <xf numFmtId="0" fontId="6" fillId="0" borderId="0" xfId="0" applyFont="1"/>
    <xf numFmtId="164" fontId="6" fillId="0" borderId="0" xfId="0" applyNumberFormat="1" applyFont="1"/>
    <xf numFmtId="0" fontId="6" fillId="0" borderId="0" xfId="0" applyNumberFormat="1" applyFont="1"/>
    <xf numFmtId="0" fontId="0" fillId="5" borderId="1" xfId="0" applyNumberFormat="1" applyFill="1" applyBorder="1"/>
    <xf numFmtId="0" fontId="0" fillId="10" borderId="1" xfId="0" applyNumberFormat="1" applyFill="1" applyBorder="1"/>
    <xf numFmtId="0" fontId="0" fillId="0" borderId="1" xfId="0" applyNumberFormat="1" applyFill="1" applyBorder="1"/>
    <xf numFmtId="164" fontId="6" fillId="5" borderId="0" xfId="0" applyNumberFormat="1" applyFont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renom.nom@hec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2:G17"/>
  <sheetViews>
    <sheetView showGridLines="0" workbookViewId="0"/>
  </sheetViews>
  <sheetFormatPr baseColWidth="10" defaultColWidth="9.1328125" defaultRowHeight="14.25" x14ac:dyDescent="0.45"/>
  <cols>
    <col min="6" max="6" width="7" customWidth="1"/>
    <col min="10" max="10" width="14.86328125" customWidth="1"/>
  </cols>
  <sheetData>
    <row r="2" spans="1:7" ht="38.25" x14ac:dyDescent="1.1000000000000001">
      <c r="B2" s="1" t="s">
        <v>50</v>
      </c>
      <c r="C2" s="2"/>
      <c r="D2" s="2"/>
      <c r="E2" s="2"/>
      <c r="F2" s="2"/>
      <c r="G2" s="2"/>
    </row>
    <row r="3" spans="1:7" x14ac:dyDescent="0.45">
      <c r="A3" s="6"/>
      <c r="B3" s="6"/>
      <c r="C3" s="6"/>
      <c r="D3" s="6"/>
      <c r="E3" s="6"/>
      <c r="F3" s="6"/>
      <c r="G3" s="6"/>
    </row>
    <row r="4" spans="1:7" x14ac:dyDescent="0.45">
      <c r="B4" s="2" t="s">
        <v>0</v>
      </c>
      <c r="C4" s="3"/>
      <c r="D4" s="3"/>
      <c r="E4" s="3"/>
      <c r="F4" s="3"/>
      <c r="G4" s="3"/>
    </row>
    <row r="5" spans="1:7" x14ac:dyDescent="0.45">
      <c r="A5" s="6"/>
      <c r="B5" s="6" t="s">
        <v>67</v>
      </c>
      <c r="C5" s="6"/>
      <c r="D5" s="6"/>
      <c r="E5" s="6"/>
      <c r="F5" s="6"/>
      <c r="G5" s="6"/>
    </row>
    <row r="6" spans="1:7" x14ac:dyDescent="0.45">
      <c r="A6" s="6"/>
      <c r="B6" s="6" t="s">
        <v>83</v>
      </c>
      <c r="C6" s="6"/>
      <c r="D6" s="6"/>
      <c r="E6" s="6"/>
      <c r="F6" s="6"/>
      <c r="G6" s="6"/>
    </row>
    <row r="7" spans="1:7" x14ac:dyDescent="0.45">
      <c r="B7" s="6"/>
      <c r="C7" s="6"/>
      <c r="D7" s="6"/>
      <c r="E7" s="6"/>
    </row>
    <row r="8" spans="1:7" x14ac:dyDescent="0.45">
      <c r="B8" s="2" t="s">
        <v>1</v>
      </c>
      <c r="C8" s="3"/>
      <c r="D8" s="3"/>
      <c r="E8" s="3"/>
      <c r="F8" s="3"/>
      <c r="G8" s="3"/>
    </row>
    <row r="9" spans="1:7" x14ac:dyDescent="0.45">
      <c r="B9" s="4" t="s">
        <v>2</v>
      </c>
      <c r="C9" s="4"/>
      <c r="D9" s="4"/>
      <c r="E9" s="4"/>
      <c r="F9" s="4"/>
      <c r="G9" s="4"/>
    </row>
    <row r="10" spans="1:7" x14ac:dyDescent="0.45">
      <c r="B10" s="5" t="s">
        <v>3</v>
      </c>
      <c r="C10" s="5"/>
      <c r="D10" s="5"/>
      <c r="E10" s="5"/>
      <c r="F10" s="5"/>
      <c r="G10" s="5"/>
    </row>
    <row r="11" spans="1:7" ht="14.65" x14ac:dyDescent="0.45">
      <c r="B11" s="29" t="s">
        <v>4</v>
      </c>
      <c r="C11" s="25"/>
      <c r="D11" s="26"/>
      <c r="E11" s="26"/>
      <c r="F11" s="26"/>
      <c r="G11" s="26"/>
    </row>
    <row r="12" spans="1:7" x14ac:dyDescent="0.45">
      <c r="B12" s="24" t="s">
        <v>43</v>
      </c>
      <c r="C12" s="24"/>
      <c r="D12" s="24"/>
      <c r="E12" s="24"/>
      <c r="F12" s="24"/>
      <c r="G12" s="24"/>
    </row>
    <row r="13" spans="1:7" x14ac:dyDescent="0.45">
      <c r="A13" s="6"/>
      <c r="B13" s="6"/>
      <c r="C13" s="6"/>
      <c r="D13" s="6"/>
      <c r="E13" s="6"/>
      <c r="F13" s="6"/>
      <c r="G13" s="6"/>
    </row>
    <row r="14" spans="1:7" x14ac:dyDescent="0.45">
      <c r="B14" s="2" t="s">
        <v>5</v>
      </c>
      <c r="C14" s="3"/>
      <c r="D14" s="3"/>
      <c r="E14" s="3"/>
      <c r="F14" s="3"/>
      <c r="G14" s="3"/>
    </row>
    <row r="15" spans="1:7" x14ac:dyDescent="0.45">
      <c r="A15" s="6"/>
      <c r="B15" s="6" t="s">
        <v>46</v>
      </c>
      <c r="C15" s="6"/>
      <c r="D15" s="6"/>
      <c r="E15" s="6"/>
      <c r="F15" s="6"/>
      <c r="G15" s="6"/>
    </row>
    <row r="16" spans="1:7" x14ac:dyDescent="0.45">
      <c r="A16" s="6"/>
      <c r="B16" s="9" t="s">
        <v>47</v>
      </c>
      <c r="C16" s="6"/>
      <c r="D16" s="6"/>
      <c r="E16" s="6"/>
      <c r="F16" s="6"/>
      <c r="G16" s="6"/>
    </row>
    <row r="17" spans="1:6" x14ac:dyDescent="0.45">
      <c r="A17" s="6"/>
      <c r="B17" s="6"/>
      <c r="C17" s="6"/>
      <c r="D17" s="6"/>
      <c r="E17" s="6"/>
      <c r="F17" s="6"/>
    </row>
  </sheetData>
  <hyperlinks>
    <hyperlink ref="B1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663E-4998-4DE9-8FE7-2C9F04BD4681}">
  <dimension ref="B2:BT109"/>
  <sheetViews>
    <sheetView showGridLines="0" tabSelected="1" zoomScaleNormal="100" workbookViewId="0">
      <pane xSplit="6" topLeftCell="G1" activePane="topRight" state="frozen"/>
      <selection pane="topRight"/>
    </sheetView>
  </sheetViews>
  <sheetFormatPr baseColWidth="10" defaultColWidth="9.1328125" defaultRowHeight="14.25" x14ac:dyDescent="0.45"/>
  <cols>
    <col min="1" max="1" width="2.59765625" customWidth="1"/>
    <col min="2" max="2" width="19.1328125" customWidth="1"/>
    <col min="6" max="6" width="9.59765625" bestFit="1" customWidth="1"/>
    <col min="7" max="9" width="9.1328125" style="14"/>
    <col min="10" max="10" width="10.1328125" style="14" customWidth="1"/>
    <col min="11" max="66" width="9.1328125" style="14"/>
    <col min="67" max="67" width="2.59765625" customWidth="1"/>
    <col min="68" max="72" width="9.1328125" style="14"/>
  </cols>
  <sheetData>
    <row r="2" spans="2:72" x14ac:dyDescent="0.45">
      <c r="B2" s="2" t="s">
        <v>6</v>
      </c>
      <c r="C2" s="2"/>
      <c r="D2" s="2"/>
      <c r="E2" s="2"/>
      <c r="F2" s="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P2"/>
      <c r="BQ2"/>
      <c r="BR2"/>
      <c r="BS2"/>
      <c r="BT2"/>
    </row>
    <row r="3" spans="2:72" x14ac:dyDescent="0.45">
      <c r="B3" s="7" t="s">
        <v>7</v>
      </c>
      <c r="C3" s="7"/>
      <c r="D3" s="7"/>
      <c r="E3" s="7" t="s">
        <v>8</v>
      </c>
      <c r="F3" s="7" t="s">
        <v>9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P3"/>
      <c r="BQ3"/>
      <c r="BR3"/>
      <c r="BS3"/>
      <c r="BT3"/>
    </row>
    <row r="4" spans="2:72" x14ac:dyDescent="0.45">
      <c r="B4" t="s">
        <v>51</v>
      </c>
      <c r="E4" t="s">
        <v>10</v>
      </c>
      <c r="F4" s="8">
        <v>8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P4"/>
      <c r="BQ4"/>
      <c r="BR4"/>
      <c r="BS4"/>
      <c r="BT4"/>
    </row>
    <row r="5" spans="2:72" x14ac:dyDescent="0.45">
      <c r="B5" t="s">
        <v>52</v>
      </c>
      <c r="E5" t="s">
        <v>10</v>
      </c>
      <c r="F5" s="8">
        <v>12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P5"/>
      <c r="BQ5"/>
      <c r="BR5"/>
      <c r="BS5"/>
      <c r="BT5"/>
    </row>
    <row r="6" spans="2:72" x14ac:dyDescent="0.45">
      <c r="B6" t="s">
        <v>53</v>
      </c>
      <c r="E6" t="s">
        <v>55</v>
      </c>
      <c r="F6" s="8">
        <v>500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P6"/>
      <c r="BQ6"/>
      <c r="BR6"/>
      <c r="BS6"/>
      <c r="BT6"/>
    </row>
    <row r="7" spans="2:72" x14ac:dyDescent="0.45">
      <c r="B7" t="s">
        <v>54</v>
      </c>
      <c r="E7" t="s">
        <v>55</v>
      </c>
      <c r="F7" s="8">
        <v>700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P7"/>
      <c r="BQ7"/>
      <c r="BR7"/>
      <c r="BS7"/>
      <c r="BT7"/>
    </row>
    <row r="8" spans="2:72" x14ac:dyDescent="0.45">
      <c r="B8" t="s">
        <v>56</v>
      </c>
      <c r="E8" t="s">
        <v>10</v>
      </c>
      <c r="F8" s="27">
        <v>-900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P8"/>
      <c r="BQ8"/>
      <c r="BR8"/>
      <c r="BS8"/>
      <c r="BT8"/>
    </row>
    <row r="9" spans="2:72" x14ac:dyDescent="0.45">
      <c r="B9" t="s">
        <v>68</v>
      </c>
      <c r="E9" t="s">
        <v>10</v>
      </c>
      <c r="F9" s="27">
        <v>-200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P9"/>
      <c r="BQ9"/>
      <c r="BR9"/>
      <c r="BS9"/>
      <c r="BT9"/>
    </row>
    <row r="10" spans="2:72" x14ac:dyDescent="0.45">
      <c r="B10" t="s">
        <v>69</v>
      </c>
      <c r="E10" t="s">
        <v>29</v>
      </c>
      <c r="F10" s="28">
        <v>0.02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P10"/>
      <c r="BQ10"/>
      <c r="BR10"/>
      <c r="BS10"/>
      <c r="BT10"/>
    </row>
    <row r="11" spans="2:72" x14ac:dyDescent="0.45">
      <c r="B11" t="s">
        <v>74</v>
      </c>
      <c r="E11" t="s">
        <v>10</v>
      </c>
      <c r="F11" s="27">
        <v>-1000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P11"/>
      <c r="BQ11"/>
      <c r="BR11"/>
      <c r="BS11"/>
      <c r="BT11"/>
    </row>
    <row r="12" spans="2:72" x14ac:dyDescent="0.45">
      <c r="B12" t="s">
        <v>75</v>
      </c>
      <c r="E12" t="s">
        <v>29</v>
      </c>
      <c r="F12" s="28">
        <v>0.5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P12"/>
      <c r="BQ12"/>
      <c r="BR12"/>
      <c r="BS12"/>
      <c r="BT12"/>
    </row>
    <row r="13" spans="2:72" x14ac:dyDescent="0.45">
      <c r="B13" t="s">
        <v>76</v>
      </c>
      <c r="E13" t="s">
        <v>29</v>
      </c>
      <c r="F13" s="28">
        <v>0.25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P13"/>
      <c r="BQ13"/>
      <c r="BR13"/>
      <c r="BS13"/>
      <c r="BT13"/>
    </row>
    <row r="14" spans="2:72" x14ac:dyDescent="0.45">
      <c r="B14" t="s">
        <v>25</v>
      </c>
      <c r="E14" t="s">
        <v>10</v>
      </c>
      <c r="F14" s="27">
        <v>45000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P14"/>
      <c r="BQ14"/>
      <c r="BR14"/>
      <c r="BS14"/>
      <c r="BT14"/>
    </row>
    <row r="15" spans="2:72" x14ac:dyDescent="0.45">
      <c r="B15" t="s">
        <v>42</v>
      </c>
      <c r="E15" t="s">
        <v>29</v>
      </c>
      <c r="F15" s="28">
        <v>0.2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P15"/>
      <c r="BQ15"/>
      <c r="BR15"/>
      <c r="BS15"/>
      <c r="BT15"/>
    </row>
    <row r="16" spans="2:72" x14ac:dyDescent="0.45">
      <c r="B16" t="s">
        <v>82</v>
      </c>
      <c r="E16" t="s">
        <v>29</v>
      </c>
      <c r="F16" s="28">
        <v>0.7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P16"/>
      <c r="BQ16"/>
      <c r="BR16"/>
      <c r="BS16"/>
      <c r="BT16"/>
    </row>
    <row r="17" spans="2:72" x14ac:dyDescent="0.45">
      <c r="F17" s="20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P17"/>
      <c r="BQ17"/>
      <c r="BR17"/>
      <c r="BS17"/>
      <c r="BT17"/>
    </row>
    <row r="18" spans="2:72" x14ac:dyDescent="0.45">
      <c r="B18" s="35" t="s">
        <v>84</v>
      </c>
      <c r="F18" s="20"/>
      <c r="G18" s="37">
        <f>YEAR(G22)</f>
        <v>2021</v>
      </c>
      <c r="H18" s="37">
        <f t="shared" ref="H18:BN18" si="0">YEAR(H22)</f>
        <v>2021</v>
      </c>
      <c r="I18" s="37">
        <f t="shared" si="0"/>
        <v>2021</v>
      </c>
      <c r="J18" s="37">
        <f t="shared" si="0"/>
        <v>2021</v>
      </c>
      <c r="K18" s="37">
        <f t="shared" si="0"/>
        <v>2021</v>
      </c>
      <c r="L18" s="37">
        <f t="shared" si="0"/>
        <v>2021</v>
      </c>
      <c r="M18" s="37">
        <f t="shared" si="0"/>
        <v>2021</v>
      </c>
      <c r="N18" s="37">
        <f t="shared" si="0"/>
        <v>2021</v>
      </c>
      <c r="O18" s="37">
        <f t="shared" si="0"/>
        <v>2021</v>
      </c>
      <c r="P18" s="37">
        <f t="shared" si="0"/>
        <v>2021</v>
      </c>
      <c r="Q18" s="37">
        <f t="shared" si="0"/>
        <v>2021</v>
      </c>
      <c r="R18" s="37">
        <f t="shared" si="0"/>
        <v>2021</v>
      </c>
      <c r="S18" s="37">
        <f t="shared" si="0"/>
        <v>2022</v>
      </c>
      <c r="T18" s="37">
        <f t="shared" si="0"/>
        <v>2022</v>
      </c>
      <c r="U18" s="37">
        <f t="shared" si="0"/>
        <v>2022</v>
      </c>
      <c r="V18" s="37">
        <f t="shared" si="0"/>
        <v>2022</v>
      </c>
      <c r="W18" s="37">
        <f t="shared" si="0"/>
        <v>2022</v>
      </c>
      <c r="X18" s="37">
        <f t="shared" si="0"/>
        <v>2022</v>
      </c>
      <c r="Y18" s="37">
        <f t="shared" si="0"/>
        <v>2022</v>
      </c>
      <c r="Z18" s="37">
        <f t="shared" si="0"/>
        <v>2022</v>
      </c>
      <c r="AA18" s="37">
        <f t="shared" si="0"/>
        <v>2022</v>
      </c>
      <c r="AB18" s="37">
        <f t="shared" si="0"/>
        <v>2022</v>
      </c>
      <c r="AC18" s="37">
        <f t="shared" si="0"/>
        <v>2022</v>
      </c>
      <c r="AD18" s="37">
        <f t="shared" si="0"/>
        <v>2022</v>
      </c>
      <c r="AE18" s="37">
        <f t="shared" si="0"/>
        <v>2023</v>
      </c>
      <c r="AF18" s="37">
        <f t="shared" si="0"/>
        <v>2023</v>
      </c>
      <c r="AG18" s="37">
        <f t="shared" si="0"/>
        <v>2023</v>
      </c>
      <c r="AH18" s="37">
        <f t="shared" si="0"/>
        <v>2023</v>
      </c>
      <c r="AI18" s="37">
        <f t="shared" si="0"/>
        <v>2023</v>
      </c>
      <c r="AJ18" s="37">
        <f t="shared" si="0"/>
        <v>2023</v>
      </c>
      <c r="AK18" s="37">
        <f t="shared" si="0"/>
        <v>2023</v>
      </c>
      <c r="AL18" s="37">
        <f t="shared" si="0"/>
        <v>2023</v>
      </c>
      <c r="AM18" s="37">
        <f t="shared" si="0"/>
        <v>2023</v>
      </c>
      <c r="AN18" s="37">
        <f t="shared" si="0"/>
        <v>2023</v>
      </c>
      <c r="AO18" s="37">
        <f t="shared" si="0"/>
        <v>2023</v>
      </c>
      <c r="AP18" s="37">
        <f t="shared" si="0"/>
        <v>2023</v>
      </c>
      <c r="AQ18" s="37">
        <f t="shared" si="0"/>
        <v>2024</v>
      </c>
      <c r="AR18" s="37">
        <f t="shared" si="0"/>
        <v>2024</v>
      </c>
      <c r="AS18" s="37">
        <f t="shared" si="0"/>
        <v>2024</v>
      </c>
      <c r="AT18" s="37">
        <f t="shared" si="0"/>
        <v>2024</v>
      </c>
      <c r="AU18" s="37">
        <f t="shared" si="0"/>
        <v>2024</v>
      </c>
      <c r="AV18" s="37">
        <f t="shared" si="0"/>
        <v>2024</v>
      </c>
      <c r="AW18" s="37">
        <f t="shared" si="0"/>
        <v>2024</v>
      </c>
      <c r="AX18" s="37">
        <f t="shared" si="0"/>
        <v>2024</v>
      </c>
      <c r="AY18" s="37">
        <f t="shared" si="0"/>
        <v>2024</v>
      </c>
      <c r="AZ18" s="37">
        <f t="shared" si="0"/>
        <v>2024</v>
      </c>
      <c r="BA18" s="37">
        <f t="shared" si="0"/>
        <v>2024</v>
      </c>
      <c r="BB18" s="37">
        <f t="shared" si="0"/>
        <v>2024</v>
      </c>
      <c r="BC18" s="37">
        <f t="shared" si="0"/>
        <v>2025</v>
      </c>
      <c r="BD18" s="37">
        <f t="shared" si="0"/>
        <v>2025</v>
      </c>
      <c r="BE18" s="37">
        <f t="shared" si="0"/>
        <v>2025</v>
      </c>
      <c r="BF18" s="37">
        <f t="shared" si="0"/>
        <v>2025</v>
      </c>
      <c r="BG18" s="37">
        <f t="shared" si="0"/>
        <v>2025</v>
      </c>
      <c r="BH18" s="37">
        <f t="shared" si="0"/>
        <v>2025</v>
      </c>
      <c r="BI18" s="37">
        <f t="shared" si="0"/>
        <v>2025</v>
      </c>
      <c r="BJ18" s="37">
        <f t="shared" si="0"/>
        <v>2025</v>
      </c>
      <c r="BK18" s="37">
        <f t="shared" si="0"/>
        <v>2025</v>
      </c>
      <c r="BL18" s="37">
        <f t="shared" si="0"/>
        <v>2025</v>
      </c>
      <c r="BM18" s="37">
        <f t="shared" si="0"/>
        <v>2025</v>
      </c>
      <c r="BN18" s="37">
        <f t="shared" si="0"/>
        <v>2025</v>
      </c>
      <c r="BP18" s="37"/>
      <c r="BQ18" s="37"/>
      <c r="BR18" s="37"/>
      <c r="BS18" s="37"/>
      <c r="BT18" s="37"/>
    </row>
    <row r="19" spans="2:72" x14ac:dyDescent="0.45">
      <c r="B19" s="35" t="s">
        <v>85</v>
      </c>
      <c r="F19" s="20"/>
      <c r="G19" s="36">
        <f>MONTH(G22)</f>
        <v>1</v>
      </c>
      <c r="H19" s="36">
        <f t="shared" ref="H19:BN19" si="1">MONTH(H22)</f>
        <v>2</v>
      </c>
      <c r="I19" s="36">
        <f t="shared" si="1"/>
        <v>3</v>
      </c>
      <c r="J19" s="36">
        <f t="shared" si="1"/>
        <v>4</v>
      </c>
      <c r="K19" s="36">
        <f t="shared" si="1"/>
        <v>5</v>
      </c>
      <c r="L19" s="36">
        <f t="shared" si="1"/>
        <v>6</v>
      </c>
      <c r="M19" s="36">
        <f t="shared" si="1"/>
        <v>7</v>
      </c>
      <c r="N19" s="36">
        <f t="shared" si="1"/>
        <v>8</v>
      </c>
      <c r="O19" s="36">
        <f t="shared" si="1"/>
        <v>9</v>
      </c>
      <c r="P19" s="36">
        <f t="shared" si="1"/>
        <v>10</v>
      </c>
      <c r="Q19" s="36">
        <f t="shared" si="1"/>
        <v>11</v>
      </c>
      <c r="R19" s="36">
        <f t="shared" si="1"/>
        <v>12</v>
      </c>
      <c r="S19" s="36">
        <f t="shared" si="1"/>
        <v>1</v>
      </c>
      <c r="T19" s="36">
        <f t="shared" si="1"/>
        <v>2</v>
      </c>
      <c r="U19" s="36">
        <f t="shared" si="1"/>
        <v>3</v>
      </c>
      <c r="V19" s="36">
        <f t="shared" si="1"/>
        <v>4</v>
      </c>
      <c r="W19" s="36">
        <f t="shared" si="1"/>
        <v>5</v>
      </c>
      <c r="X19" s="36">
        <f t="shared" si="1"/>
        <v>6</v>
      </c>
      <c r="Y19" s="36">
        <f t="shared" si="1"/>
        <v>7</v>
      </c>
      <c r="Z19" s="36">
        <f t="shared" si="1"/>
        <v>8</v>
      </c>
      <c r="AA19" s="36">
        <f t="shared" si="1"/>
        <v>9</v>
      </c>
      <c r="AB19" s="36">
        <f t="shared" si="1"/>
        <v>10</v>
      </c>
      <c r="AC19" s="36">
        <f t="shared" si="1"/>
        <v>11</v>
      </c>
      <c r="AD19" s="36">
        <f t="shared" si="1"/>
        <v>12</v>
      </c>
      <c r="AE19" s="36">
        <f t="shared" si="1"/>
        <v>1</v>
      </c>
      <c r="AF19" s="36">
        <f t="shared" si="1"/>
        <v>2</v>
      </c>
      <c r="AG19" s="36">
        <f t="shared" si="1"/>
        <v>3</v>
      </c>
      <c r="AH19" s="36">
        <f t="shared" si="1"/>
        <v>4</v>
      </c>
      <c r="AI19" s="36">
        <f t="shared" si="1"/>
        <v>5</v>
      </c>
      <c r="AJ19" s="36">
        <f t="shared" si="1"/>
        <v>6</v>
      </c>
      <c r="AK19" s="36">
        <f t="shared" si="1"/>
        <v>7</v>
      </c>
      <c r="AL19" s="36">
        <f t="shared" si="1"/>
        <v>8</v>
      </c>
      <c r="AM19" s="36">
        <f t="shared" si="1"/>
        <v>9</v>
      </c>
      <c r="AN19" s="36">
        <f t="shared" si="1"/>
        <v>10</v>
      </c>
      <c r="AO19" s="36">
        <f t="shared" si="1"/>
        <v>11</v>
      </c>
      <c r="AP19" s="36">
        <f t="shared" si="1"/>
        <v>12</v>
      </c>
      <c r="AQ19" s="36">
        <f t="shared" si="1"/>
        <v>1</v>
      </c>
      <c r="AR19" s="36">
        <f t="shared" si="1"/>
        <v>2</v>
      </c>
      <c r="AS19" s="36">
        <f t="shared" si="1"/>
        <v>3</v>
      </c>
      <c r="AT19" s="36">
        <f t="shared" si="1"/>
        <v>4</v>
      </c>
      <c r="AU19" s="36">
        <f t="shared" si="1"/>
        <v>5</v>
      </c>
      <c r="AV19" s="36">
        <f t="shared" si="1"/>
        <v>6</v>
      </c>
      <c r="AW19" s="36">
        <f t="shared" si="1"/>
        <v>7</v>
      </c>
      <c r="AX19" s="36">
        <f t="shared" si="1"/>
        <v>8</v>
      </c>
      <c r="AY19" s="36">
        <f t="shared" si="1"/>
        <v>9</v>
      </c>
      <c r="AZ19" s="36">
        <f t="shared" si="1"/>
        <v>10</v>
      </c>
      <c r="BA19" s="36">
        <f t="shared" si="1"/>
        <v>11</v>
      </c>
      <c r="BB19" s="36">
        <f t="shared" si="1"/>
        <v>12</v>
      </c>
      <c r="BC19" s="36">
        <f t="shared" si="1"/>
        <v>1</v>
      </c>
      <c r="BD19" s="36">
        <f t="shared" si="1"/>
        <v>2</v>
      </c>
      <c r="BE19" s="36">
        <f t="shared" si="1"/>
        <v>3</v>
      </c>
      <c r="BF19" s="36">
        <f t="shared" si="1"/>
        <v>4</v>
      </c>
      <c r="BG19" s="36">
        <f t="shared" si="1"/>
        <v>5</v>
      </c>
      <c r="BH19" s="36">
        <f t="shared" si="1"/>
        <v>6</v>
      </c>
      <c r="BI19" s="36">
        <f t="shared" si="1"/>
        <v>7</v>
      </c>
      <c r="BJ19" s="36">
        <f t="shared" si="1"/>
        <v>8</v>
      </c>
      <c r="BK19" s="36">
        <f t="shared" si="1"/>
        <v>9</v>
      </c>
      <c r="BL19" s="36">
        <f t="shared" si="1"/>
        <v>10</v>
      </c>
      <c r="BM19" s="36">
        <f t="shared" si="1"/>
        <v>11</v>
      </c>
      <c r="BN19" s="36">
        <f t="shared" si="1"/>
        <v>12</v>
      </c>
      <c r="BP19" s="36"/>
      <c r="BQ19" s="36"/>
      <c r="BR19" s="36"/>
      <c r="BS19" s="36"/>
      <c r="BT19" s="36"/>
    </row>
    <row r="20" spans="2:72" x14ac:dyDescent="0.45">
      <c r="F20" s="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P20"/>
      <c r="BQ20"/>
      <c r="BR20"/>
      <c r="BS20"/>
      <c r="BT20"/>
    </row>
    <row r="21" spans="2:72" x14ac:dyDescent="0.45">
      <c r="B21" s="2" t="s">
        <v>30</v>
      </c>
      <c r="C21" s="2"/>
      <c r="D21" s="2"/>
      <c r="E21" s="2"/>
      <c r="F21" s="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P21" s="3"/>
      <c r="BQ21" s="3"/>
      <c r="BR21" s="3"/>
      <c r="BS21" s="3"/>
      <c r="BT21" s="3"/>
    </row>
    <row r="22" spans="2:72" x14ac:dyDescent="0.45">
      <c r="B22" s="19"/>
      <c r="C22" s="21" t="s">
        <v>32</v>
      </c>
      <c r="D22" s="21" t="s">
        <v>33</v>
      </c>
      <c r="E22" s="21" t="s">
        <v>44</v>
      </c>
      <c r="F22" s="21" t="s">
        <v>45</v>
      </c>
      <c r="G22" s="12">
        <v>44197</v>
      </c>
      <c r="H22" s="13">
        <f>EDATE(G22,1)</f>
        <v>44228</v>
      </c>
      <c r="I22" s="13">
        <f t="shared" ref="I22:AG22" si="2">EDATE(H22,1)</f>
        <v>44256</v>
      </c>
      <c r="J22" s="13">
        <f t="shared" si="2"/>
        <v>44287</v>
      </c>
      <c r="K22" s="13">
        <f t="shared" si="2"/>
        <v>44317</v>
      </c>
      <c r="L22" s="13">
        <f t="shared" si="2"/>
        <v>44348</v>
      </c>
      <c r="M22" s="13">
        <f t="shared" si="2"/>
        <v>44378</v>
      </c>
      <c r="N22" s="13">
        <f t="shared" si="2"/>
        <v>44409</v>
      </c>
      <c r="O22" s="13">
        <f t="shared" si="2"/>
        <v>44440</v>
      </c>
      <c r="P22" s="13">
        <f t="shared" si="2"/>
        <v>44470</v>
      </c>
      <c r="Q22" s="13">
        <f t="shared" si="2"/>
        <v>44501</v>
      </c>
      <c r="R22" s="13">
        <f t="shared" si="2"/>
        <v>44531</v>
      </c>
      <c r="S22" s="13">
        <f t="shared" si="2"/>
        <v>44562</v>
      </c>
      <c r="T22" s="13">
        <f t="shared" si="2"/>
        <v>44593</v>
      </c>
      <c r="U22" s="13">
        <f t="shared" si="2"/>
        <v>44621</v>
      </c>
      <c r="V22" s="13">
        <f t="shared" si="2"/>
        <v>44652</v>
      </c>
      <c r="W22" s="13">
        <f t="shared" si="2"/>
        <v>44682</v>
      </c>
      <c r="X22" s="13">
        <f t="shared" si="2"/>
        <v>44713</v>
      </c>
      <c r="Y22" s="13">
        <f t="shared" si="2"/>
        <v>44743</v>
      </c>
      <c r="Z22" s="13">
        <f t="shared" si="2"/>
        <v>44774</v>
      </c>
      <c r="AA22" s="13">
        <f t="shared" si="2"/>
        <v>44805</v>
      </c>
      <c r="AB22" s="13">
        <f t="shared" si="2"/>
        <v>44835</v>
      </c>
      <c r="AC22" s="13">
        <f t="shared" si="2"/>
        <v>44866</v>
      </c>
      <c r="AD22" s="13">
        <f t="shared" si="2"/>
        <v>44896</v>
      </c>
      <c r="AE22" s="13">
        <f t="shared" si="2"/>
        <v>44927</v>
      </c>
      <c r="AF22" s="13">
        <f t="shared" si="2"/>
        <v>44958</v>
      </c>
      <c r="AG22" s="13">
        <f t="shared" si="2"/>
        <v>44986</v>
      </c>
      <c r="AH22" s="13">
        <f>EDATE(AG22,1)</f>
        <v>45017</v>
      </c>
      <c r="AI22" s="13">
        <f t="shared" ref="AI22:AK22" si="3">EDATE(AH22,1)</f>
        <v>45047</v>
      </c>
      <c r="AJ22" s="13">
        <f t="shared" si="3"/>
        <v>45078</v>
      </c>
      <c r="AK22" s="13">
        <f t="shared" si="3"/>
        <v>45108</v>
      </c>
      <c r="AL22" s="13">
        <f>EDATE(AK22,1)</f>
        <v>45139</v>
      </c>
      <c r="AM22" s="13">
        <f t="shared" ref="AM22:AO22" si="4">EDATE(AL22,1)</f>
        <v>45170</v>
      </c>
      <c r="AN22" s="13">
        <f t="shared" si="4"/>
        <v>45200</v>
      </c>
      <c r="AO22" s="13">
        <f t="shared" si="4"/>
        <v>45231</v>
      </c>
      <c r="AP22" s="13">
        <f>EDATE(AO22,1)</f>
        <v>45261</v>
      </c>
      <c r="AQ22" s="13">
        <f t="shared" ref="AQ22:BN22" si="5">EDATE(AP22,1)</f>
        <v>45292</v>
      </c>
      <c r="AR22" s="13">
        <f t="shared" si="5"/>
        <v>45323</v>
      </c>
      <c r="AS22" s="13">
        <f t="shared" si="5"/>
        <v>45352</v>
      </c>
      <c r="AT22" s="13">
        <f t="shared" si="5"/>
        <v>45383</v>
      </c>
      <c r="AU22" s="13">
        <f t="shared" si="5"/>
        <v>45413</v>
      </c>
      <c r="AV22" s="13">
        <f t="shared" si="5"/>
        <v>45444</v>
      </c>
      <c r="AW22" s="13">
        <f t="shared" si="5"/>
        <v>45474</v>
      </c>
      <c r="AX22" s="13">
        <f t="shared" si="5"/>
        <v>45505</v>
      </c>
      <c r="AY22" s="13">
        <f t="shared" si="5"/>
        <v>45536</v>
      </c>
      <c r="AZ22" s="13">
        <f t="shared" si="5"/>
        <v>45566</v>
      </c>
      <c r="BA22" s="13">
        <f t="shared" si="5"/>
        <v>45597</v>
      </c>
      <c r="BB22" s="13">
        <f t="shared" si="5"/>
        <v>45627</v>
      </c>
      <c r="BC22" s="13">
        <f t="shared" si="5"/>
        <v>45658</v>
      </c>
      <c r="BD22" s="13">
        <f t="shared" si="5"/>
        <v>45689</v>
      </c>
      <c r="BE22" s="13">
        <f t="shared" si="5"/>
        <v>45717</v>
      </c>
      <c r="BF22" s="13">
        <f t="shared" si="5"/>
        <v>45748</v>
      </c>
      <c r="BG22" s="13">
        <f t="shared" si="5"/>
        <v>45778</v>
      </c>
      <c r="BH22" s="13">
        <f t="shared" si="5"/>
        <v>45809</v>
      </c>
      <c r="BI22" s="13">
        <f t="shared" si="5"/>
        <v>45839</v>
      </c>
      <c r="BJ22" s="13">
        <f t="shared" si="5"/>
        <v>45870</v>
      </c>
      <c r="BK22" s="13">
        <f t="shared" si="5"/>
        <v>45901</v>
      </c>
      <c r="BL22" s="13">
        <f t="shared" si="5"/>
        <v>45931</v>
      </c>
      <c r="BM22" s="13">
        <f t="shared" si="5"/>
        <v>45962</v>
      </c>
      <c r="BN22" s="13">
        <f t="shared" si="5"/>
        <v>45992</v>
      </c>
      <c r="BP22" s="39">
        <f>YEAR(G22)</f>
        <v>2021</v>
      </c>
      <c r="BQ22" s="40">
        <f>BP22+1</f>
        <v>2022</v>
      </c>
      <c r="BR22" s="40">
        <f>BQ22+1</f>
        <v>2023</v>
      </c>
      <c r="BS22" s="40">
        <f>BR22+1</f>
        <v>2024</v>
      </c>
      <c r="BT22" s="40">
        <f>BS22+1</f>
        <v>2025</v>
      </c>
    </row>
    <row r="23" spans="2:72" x14ac:dyDescent="0.45">
      <c r="B23" t="s">
        <v>57</v>
      </c>
      <c r="C23" s="27">
        <v>-30000</v>
      </c>
      <c r="D23" s="10">
        <v>44197</v>
      </c>
      <c r="E23" s="8">
        <v>84</v>
      </c>
      <c r="F23" s="11">
        <f>EDATE(D23,E23-1)</f>
        <v>46722</v>
      </c>
      <c r="G23" s="14">
        <f>(G$22&gt;=$D23)*(G$22&lt;=$F23)*($C23/$E23)</f>
        <v>-357.14285714285717</v>
      </c>
      <c r="H23" s="14">
        <f t="shared" ref="H23:AQ26" si="6">(H$22&gt;=$D23)*(H$22&lt;=$F23)*($C23/$E23)</f>
        <v>-357.14285714285717</v>
      </c>
      <c r="I23" s="14">
        <f t="shared" si="6"/>
        <v>-357.14285714285717</v>
      </c>
      <c r="J23" s="14">
        <f t="shared" si="6"/>
        <v>-357.14285714285717</v>
      </c>
      <c r="K23" s="14">
        <f t="shared" si="6"/>
        <v>-357.14285714285717</v>
      </c>
      <c r="L23" s="14">
        <f t="shared" si="6"/>
        <v>-357.14285714285717</v>
      </c>
      <c r="M23" s="14">
        <f t="shared" si="6"/>
        <v>-357.14285714285717</v>
      </c>
      <c r="N23" s="14">
        <f t="shared" si="6"/>
        <v>-357.14285714285717</v>
      </c>
      <c r="O23" s="14">
        <f t="shared" si="6"/>
        <v>-357.14285714285717</v>
      </c>
      <c r="P23" s="14">
        <f t="shared" si="6"/>
        <v>-357.14285714285717</v>
      </c>
      <c r="Q23" s="14">
        <f t="shared" si="6"/>
        <v>-357.14285714285717</v>
      </c>
      <c r="R23" s="14">
        <f t="shared" si="6"/>
        <v>-357.14285714285717</v>
      </c>
      <c r="S23" s="14">
        <f t="shared" si="6"/>
        <v>-357.14285714285717</v>
      </c>
      <c r="T23" s="14">
        <f t="shared" si="6"/>
        <v>-357.14285714285717</v>
      </c>
      <c r="U23" s="14">
        <f t="shared" si="6"/>
        <v>-357.14285714285717</v>
      </c>
      <c r="V23" s="14">
        <f t="shared" si="6"/>
        <v>-357.14285714285717</v>
      </c>
      <c r="W23" s="14">
        <f t="shared" si="6"/>
        <v>-357.14285714285717</v>
      </c>
      <c r="X23" s="14">
        <f t="shared" si="6"/>
        <v>-357.14285714285717</v>
      </c>
      <c r="Y23" s="14">
        <f t="shared" si="6"/>
        <v>-357.14285714285717</v>
      </c>
      <c r="Z23" s="14">
        <f t="shared" si="6"/>
        <v>-357.14285714285717</v>
      </c>
      <c r="AA23" s="14">
        <f t="shared" si="6"/>
        <v>-357.14285714285717</v>
      </c>
      <c r="AB23" s="14">
        <f t="shared" si="6"/>
        <v>-357.14285714285717</v>
      </c>
      <c r="AC23" s="14">
        <f t="shared" si="6"/>
        <v>-357.14285714285717</v>
      </c>
      <c r="AD23" s="14">
        <f t="shared" si="6"/>
        <v>-357.14285714285717</v>
      </c>
      <c r="AE23" s="14">
        <f t="shared" si="6"/>
        <v>-357.14285714285717</v>
      </c>
      <c r="AF23" s="14">
        <f t="shared" si="6"/>
        <v>-357.14285714285717</v>
      </c>
      <c r="AG23" s="14">
        <f t="shared" si="6"/>
        <v>-357.14285714285717</v>
      </c>
      <c r="AH23" s="14">
        <f t="shared" si="6"/>
        <v>-357.14285714285717</v>
      </c>
      <c r="AI23" s="14">
        <f t="shared" si="6"/>
        <v>-357.14285714285717</v>
      </c>
      <c r="AJ23" s="14">
        <f t="shared" si="6"/>
        <v>-357.14285714285717</v>
      </c>
      <c r="AK23" s="14">
        <f t="shared" si="6"/>
        <v>-357.14285714285717</v>
      </c>
      <c r="AL23" s="14">
        <f t="shared" si="6"/>
        <v>-357.14285714285717</v>
      </c>
      <c r="AM23" s="14">
        <f t="shared" si="6"/>
        <v>-357.14285714285717</v>
      </c>
      <c r="AN23" s="14">
        <f t="shared" si="6"/>
        <v>-357.14285714285717</v>
      </c>
      <c r="AO23" s="14">
        <f t="shared" si="6"/>
        <v>-357.14285714285717</v>
      </c>
      <c r="AP23" s="14">
        <f t="shared" si="6"/>
        <v>-357.14285714285717</v>
      </c>
      <c r="AQ23" s="14">
        <f t="shared" si="6"/>
        <v>-357.14285714285717</v>
      </c>
      <c r="AR23" s="14">
        <f t="shared" ref="AR23:BG26" si="7">(AR$22&gt;=$D23)*(AR$22&lt;=$F23)*($C23/$E23)</f>
        <v>-357.14285714285717</v>
      </c>
      <c r="AS23" s="14">
        <f t="shared" si="7"/>
        <v>-357.14285714285717</v>
      </c>
      <c r="AT23" s="14">
        <f t="shared" si="7"/>
        <v>-357.14285714285717</v>
      </c>
      <c r="AU23" s="14">
        <f t="shared" si="7"/>
        <v>-357.14285714285717</v>
      </c>
      <c r="AV23" s="14">
        <f t="shared" si="7"/>
        <v>-357.14285714285717</v>
      </c>
      <c r="AW23" s="14">
        <f t="shared" si="7"/>
        <v>-357.14285714285717</v>
      </c>
      <c r="AX23" s="14">
        <f t="shared" si="7"/>
        <v>-357.14285714285717</v>
      </c>
      <c r="AY23" s="14">
        <f t="shared" si="7"/>
        <v>-357.14285714285717</v>
      </c>
      <c r="AZ23" s="14">
        <f t="shared" si="7"/>
        <v>-357.14285714285717</v>
      </c>
      <c r="BA23" s="14">
        <f t="shared" si="7"/>
        <v>-357.14285714285717</v>
      </c>
      <c r="BB23" s="14">
        <f t="shared" si="7"/>
        <v>-357.14285714285717</v>
      </c>
      <c r="BC23" s="14">
        <f t="shared" si="7"/>
        <v>-357.14285714285717</v>
      </c>
      <c r="BD23" s="14">
        <f t="shared" si="7"/>
        <v>-357.14285714285717</v>
      </c>
      <c r="BE23" s="14">
        <f t="shared" si="7"/>
        <v>-357.14285714285717</v>
      </c>
      <c r="BF23" s="14">
        <f t="shared" si="7"/>
        <v>-357.14285714285717</v>
      </c>
      <c r="BG23" s="14">
        <f t="shared" si="7"/>
        <v>-357.14285714285717</v>
      </c>
      <c r="BH23" s="14">
        <f t="shared" ref="BH23:BN26" si="8">(BH$22&gt;=$D23)*(BH$22&lt;=$F23)*($C23/$E23)</f>
        <v>-357.14285714285717</v>
      </c>
      <c r="BI23" s="14">
        <f t="shared" si="8"/>
        <v>-357.14285714285717</v>
      </c>
      <c r="BJ23" s="14">
        <f t="shared" si="8"/>
        <v>-357.14285714285717</v>
      </c>
      <c r="BK23" s="14">
        <f t="shared" si="8"/>
        <v>-357.14285714285717</v>
      </c>
      <c r="BL23" s="14">
        <f t="shared" si="8"/>
        <v>-357.14285714285717</v>
      </c>
      <c r="BM23" s="14">
        <f t="shared" si="8"/>
        <v>-357.14285714285717</v>
      </c>
      <c r="BN23" s="14">
        <f t="shared" si="8"/>
        <v>-357.14285714285717</v>
      </c>
      <c r="BP23" s="14">
        <f>SUMIFS($G23:$BN23,$G$18:$BN$18,BP$22)</f>
        <v>-4285.7142857142871</v>
      </c>
      <c r="BQ23" s="14">
        <f t="shared" ref="BQ23:BT26" si="9">SUMIFS($G23:$BN23,$G$18:$BN$18,BQ$22)</f>
        <v>-4285.7142857142871</v>
      </c>
      <c r="BR23" s="14">
        <f t="shared" si="9"/>
        <v>-4285.7142857142871</v>
      </c>
      <c r="BS23" s="14">
        <f t="shared" si="9"/>
        <v>-4285.7142857142871</v>
      </c>
      <c r="BT23" s="14">
        <f t="shared" si="9"/>
        <v>-4285.7142857142871</v>
      </c>
    </row>
    <row r="24" spans="2:72" x14ac:dyDescent="0.45">
      <c r="B24" t="s">
        <v>31</v>
      </c>
      <c r="C24" s="27">
        <v>-1500</v>
      </c>
      <c r="D24" s="10">
        <v>44228</v>
      </c>
      <c r="E24" s="8">
        <v>36</v>
      </c>
      <c r="F24" s="11">
        <f t="shared" ref="F24:F26" si="10">EDATE(D24,E24-1)</f>
        <v>45292</v>
      </c>
      <c r="G24" s="14">
        <f t="shared" ref="G24:V26" si="11">(G$22&gt;=$D24)*(G$22&lt;=$F24)*($C24/$E24)</f>
        <v>0</v>
      </c>
      <c r="H24" s="14">
        <f t="shared" si="11"/>
        <v>-41.666666666666664</v>
      </c>
      <c r="I24" s="14">
        <f t="shared" si="11"/>
        <v>-41.666666666666664</v>
      </c>
      <c r="J24" s="14">
        <f t="shared" si="11"/>
        <v>-41.666666666666664</v>
      </c>
      <c r="K24" s="14">
        <f t="shared" si="11"/>
        <v>-41.666666666666664</v>
      </c>
      <c r="L24" s="14">
        <f t="shared" si="11"/>
        <v>-41.666666666666664</v>
      </c>
      <c r="M24" s="14">
        <f t="shared" si="11"/>
        <v>-41.666666666666664</v>
      </c>
      <c r="N24" s="14">
        <f t="shared" si="11"/>
        <v>-41.666666666666664</v>
      </c>
      <c r="O24" s="14">
        <f t="shared" si="11"/>
        <v>-41.666666666666664</v>
      </c>
      <c r="P24" s="14">
        <f t="shared" si="11"/>
        <v>-41.666666666666664</v>
      </c>
      <c r="Q24" s="14">
        <f t="shared" si="11"/>
        <v>-41.666666666666664</v>
      </c>
      <c r="R24" s="14">
        <f t="shared" si="11"/>
        <v>-41.666666666666664</v>
      </c>
      <c r="S24" s="14">
        <f t="shared" si="11"/>
        <v>-41.666666666666664</v>
      </c>
      <c r="T24" s="14">
        <f t="shared" si="11"/>
        <v>-41.666666666666664</v>
      </c>
      <c r="U24" s="14">
        <f t="shared" si="11"/>
        <v>-41.666666666666664</v>
      </c>
      <c r="V24" s="14">
        <f t="shared" si="11"/>
        <v>-41.666666666666664</v>
      </c>
      <c r="W24" s="14">
        <f t="shared" si="6"/>
        <v>-41.666666666666664</v>
      </c>
      <c r="X24" s="14">
        <f t="shared" si="6"/>
        <v>-41.666666666666664</v>
      </c>
      <c r="Y24" s="14">
        <f t="shared" si="6"/>
        <v>-41.666666666666664</v>
      </c>
      <c r="Z24" s="14">
        <f t="shared" si="6"/>
        <v>-41.666666666666664</v>
      </c>
      <c r="AA24" s="14">
        <f t="shared" si="6"/>
        <v>-41.666666666666664</v>
      </c>
      <c r="AB24" s="14">
        <f t="shared" si="6"/>
        <v>-41.666666666666664</v>
      </c>
      <c r="AC24" s="14">
        <f t="shared" si="6"/>
        <v>-41.666666666666664</v>
      </c>
      <c r="AD24" s="14">
        <f t="shared" si="6"/>
        <v>-41.666666666666664</v>
      </c>
      <c r="AE24" s="14">
        <f t="shared" si="6"/>
        <v>-41.666666666666664</v>
      </c>
      <c r="AF24" s="14">
        <f t="shared" si="6"/>
        <v>-41.666666666666664</v>
      </c>
      <c r="AG24" s="14">
        <f t="shared" si="6"/>
        <v>-41.666666666666664</v>
      </c>
      <c r="AH24" s="14">
        <f t="shared" si="6"/>
        <v>-41.666666666666664</v>
      </c>
      <c r="AI24" s="14">
        <f t="shared" si="6"/>
        <v>-41.666666666666664</v>
      </c>
      <c r="AJ24" s="14">
        <f t="shared" si="6"/>
        <v>-41.666666666666664</v>
      </c>
      <c r="AK24" s="14">
        <f t="shared" si="6"/>
        <v>-41.666666666666664</v>
      </c>
      <c r="AL24" s="14">
        <f t="shared" si="6"/>
        <v>-41.666666666666664</v>
      </c>
      <c r="AM24" s="14">
        <f t="shared" si="6"/>
        <v>-41.666666666666664</v>
      </c>
      <c r="AN24" s="14">
        <f t="shared" si="6"/>
        <v>-41.666666666666664</v>
      </c>
      <c r="AO24" s="14">
        <f t="shared" si="6"/>
        <v>-41.666666666666664</v>
      </c>
      <c r="AP24" s="14">
        <f t="shared" si="6"/>
        <v>-41.666666666666664</v>
      </c>
      <c r="AQ24" s="14">
        <f t="shared" si="6"/>
        <v>-41.666666666666664</v>
      </c>
      <c r="AR24" s="14">
        <f t="shared" si="7"/>
        <v>0</v>
      </c>
      <c r="AS24" s="14">
        <f t="shared" si="7"/>
        <v>0</v>
      </c>
      <c r="AT24" s="14">
        <f t="shared" si="7"/>
        <v>0</v>
      </c>
      <c r="AU24" s="14">
        <f t="shared" si="7"/>
        <v>0</v>
      </c>
      <c r="AV24" s="14">
        <f t="shared" si="7"/>
        <v>0</v>
      </c>
      <c r="AW24" s="14">
        <f t="shared" si="7"/>
        <v>0</v>
      </c>
      <c r="AX24" s="14">
        <f t="shared" si="7"/>
        <v>0</v>
      </c>
      <c r="AY24" s="14">
        <f t="shared" si="7"/>
        <v>0</v>
      </c>
      <c r="AZ24" s="14">
        <f t="shared" si="7"/>
        <v>0</v>
      </c>
      <c r="BA24" s="14">
        <f t="shared" si="7"/>
        <v>0</v>
      </c>
      <c r="BB24" s="14">
        <f t="shared" si="7"/>
        <v>0</v>
      </c>
      <c r="BC24" s="14">
        <f t="shared" si="7"/>
        <v>0</v>
      </c>
      <c r="BD24" s="14">
        <f t="shared" si="7"/>
        <v>0</v>
      </c>
      <c r="BE24" s="14">
        <f t="shared" si="7"/>
        <v>0</v>
      </c>
      <c r="BF24" s="14">
        <f t="shared" si="7"/>
        <v>0</v>
      </c>
      <c r="BG24" s="14">
        <f t="shared" si="7"/>
        <v>0</v>
      </c>
      <c r="BH24" s="14">
        <f t="shared" si="8"/>
        <v>0</v>
      </c>
      <c r="BI24" s="14">
        <f t="shared" si="8"/>
        <v>0</v>
      </c>
      <c r="BJ24" s="14">
        <f t="shared" si="8"/>
        <v>0</v>
      </c>
      <c r="BK24" s="14">
        <f t="shared" si="8"/>
        <v>0</v>
      </c>
      <c r="BL24" s="14">
        <f t="shared" si="8"/>
        <v>0</v>
      </c>
      <c r="BM24" s="14">
        <f t="shared" si="8"/>
        <v>0</v>
      </c>
      <c r="BN24" s="14">
        <f t="shared" si="8"/>
        <v>0</v>
      </c>
      <c r="BP24" s="14">
        <f t="shared" ref="BP24:BP26" si="12">SUMIFS($G24:$BN24,$G$18:$BN$18,BP$22)</f>
        <v>-458.33333333333337</v>
      </c>
      <c r="BQ24" s="14">
        <f t="shared" si="9"/>
        <v>-500.00000000000006</v>
      </c>
      <c r="BR24" s="14">
        <f t="shared" si="9"/>
        <v>-500.00000000000006</v>
      </c>
      <c r="BS24" s="14">
        <f t="shared" si="9"/>
        <v>-41.666666666666664</v>
      </c>
      <c r="BT24" s="14">
        <f t="shared" si="9"/>
        <v>0</v>
      </c>
    </row>
    <row r="25" spans="2:72" x14ac:dyDescent="0.45">
      <c r="B25" t="s">
        <v>58</v>
      </c>
      <c r="C25" s="27">
        <v>-3000</v>
      </c>
      <c r="D25" s="10">
        <v>44228</v>
      </c>
      <c r="E25" s="8">
        <v>60</v>
      </c>
      <c r="F25" s="11">
        <f t="shared" si="10"/>
        <v>46023</v>
      </c>
      <c r="G25" s="14">
        <f t="shared" si="11"/>
        <v>0</v>
      </c>
      <c r="H25" s="14">
        <f t="shared" si="6"/>
        <v>-50</v>
      </c>
      <c r="I25" s="14">
        <f t="shared" si="6"/>
        <v>-50</v>
      </c>
      <c r="J25" s="14">
        <f t="shared" si="6"/>
        <v>-50</v>
      </c>
      <c r="K25" s="14">
        <f t="shared" si="6"/>
        <v>-50</v>
      </c>
      <c r="L25" s="14">
        <f t="shared" si="6"/>
        <v>-50</v>
      </c>
      <c r="M25" s="14">
        <f t="shared" si="6"/>
        <v>-50</v>
      </c>
      <c r="N25" s="14">
        <f t="shared" si="6"/>
        <v>-50</v>
      </c>
      <c r="O25" s="14">
        <f t="shared" si="6"/>
        <v>-50</v>
      </c>
      <c r="P25" s="14">
        <f t="shared" si="6"/>
        <v>-50</v>
      </c>
      <c r="Q25" s="14">
        <f t="shared" si="6"/>
        <v>-50</v>
      </c>
      <c r="R25" s="14">
        <f t="shared" si="6"/>
        <v>-50</v>
      </c>
      <c r="S25" s="14">
        <f t="shared" si="6"/>
        <v>-50</v>
      </c>
      <c r="T25" s="14">
        <f t="shared" si="6"/>
        <v>-50</v>
      </c>
      <c r="U25" s="14">
        <f t="shared" si="6"/>
        <v>-50</v>
      </c>
      <c r="V25" s="14">
        <f t="shared" si="6"/>
        <v>-50</v>
      </c>
      <c r="W25" s="14">
        <f t="shared" si="6"/>
        <v>-50</v>
      </c>
      <c r="X25" s="14">
        <f t="shared" si="6"/>
        <v>-50</v>
      </c>
      <c r="Y25" s="14">
        <f t="shared" si="6"/>
        <v>-50</v>
      </c>
      <c r="Z25" s="14">
        <f t="shared" si="6"/>
        <v>-50</v>
      </c>
      <c r="AA25" s="14">
        <f t="shared" si="6"/>
        <v>-50</v>
      </c>
      <c r="AB25" s="14">
        <f t="shared" si="6"/>
        <v>-50</v>
      </c>
      <c r="AC25" s="14">
        <f t="shared" si="6"/>
        <v>-50</v>
      </c>
      <c r="AD25" s="14">
        <f t="shared" si="6"/>
        <v>-50</v>
      </c>
      <c r="AE25" s="14">
        <f t="shared" si="6"/>
        <v>-50</v>
      </c>
      <c r="AF25" s="14">
        <f t="shared" si="6"/>
        <v>-50</v>
      </c>
      <c r="AG25" s="14">
        <f t="shared" si="6"/>
        <v>-50</v>
      </c>
      <c r="AH25" s="14">
        <f t="shared" si="6"/>
        <v>-50</v>
      </c>
      <c r="AI25" s="14">
        <f t="shared" si="6"/>
        <v>-50</v>
      </c>
      <c r="AJ25" s="14">
        <f t="shared" si="6"/>
        <v>-50</v>
      </c>
      <c r="AK25" s="14">
        <f t="shared" si="6"/>
        <v>-50</v>
      </c>
      <c r="AL25" s="14">
        <f t="shared" si="6"/>
        <v>-50</v>
      </c>
      <c r="AM25" s="14">
        <f t="shared" si="6"/>
        <v>-50</v>
      </c>
      <c r="AN25" s="14">
        <f t="shared" si="6"/>
        <v>-50</v>
      </c>
      <c r="AO25" s="14">
        <f t="shared" si="6"/>
        <v>-50</v>
      </c>
      <c r="AP25" s="14">
        <f t="shared" si="6"/>
        <v>-50</v>
      </c>
      <c r="AQ25" s="14">
        <f t="shared" si="6"/>
        <v>-50</v>
      </c>
      <c r="AR25" s="14">
        <f t="shared" si="7"/>
        <v>-50</v>
      </c>
      <c r="AS25" s="14">
        <f t="shared" si="7"/>
        <v>-50</v>
      </c>
      <c r="AT25" s="14">
        <f t="shared" si="7"/>
        <v>-50</v>
      </c>
      <c r="AU25" s="14">
        <f t="shared" si="7"/>
        <v>-50</v>
      </c>
      <c r="AV25" s="14">
        <f t="shared" si="7"/>
        <v>-50</v>
      </c>
      <c r="AW25" s="14">
        <f t="shared" si="7"/>
        <v>-50</v>
      </c>
      <c r="AX25" s="14">
        <f t="shared" si="7"/>
        <v>-50</v>
      </c>
      <c r="AY25" s="14">
        <f t="shared" si="7"/>
        <v>-50</v>
      </c>
      <c r="AZ25" s="14">
        <f t="shared" si="7"/>
        <v>-50</v>
      </c>
      <c r="BA25" s="14">
        <f t="shared" si="7"/>
        <v>-50</v>
      </c>
      <c r="BB25" s="14">
        <f t="shared" si="7"/>
        <v>-50</v>
      </c>
      <c r="BC25" s="14">
        <f t="shared" si="7"/>
        <v>-50</v>
      </c>
      <c r="BD25" s="14">
        <f t="shared" si="7"/>
        <v>-50</v>
      </c>
      <c r="BE25" s="14">
        <f t="shared" si="7"/>
        <v>-50</v>
      </c>
      <c r="BF25" s="14">
        <f t="shared" si="7"/>
        <v>-50</v>
      </c>
      <c r="BG25" s="14">
        <f t="shared" si="7"/>
        <v>-50</v>
      </c>
      <c r="BH25" s="14">
        <f t="shared" si="8"/>
        <v>-50</v>
      </c>
      <c r="BI25" s="14">
        <f t="shared" si="8"/>
        <v>-50</v>
      </c>
      <c r="BJ25" s="14">
        <f t="shared" si="8"/>
        <v>-50</v>
      </c>
      <c r="BK25" s="14">
        <f t="shared" si="8"/>
        <v>-50</v>
      </c>
      <c r="BL25" s="14">
        <f t="shared" si="8"/>
        <v>-50</v>
      </c>
      <c r="BM25" s="14">
        <f t="shared" si="8"/>
        <v>-50</v>
      </c>
      <c r="BN25" s="14">
        <f t="shared" si="8"/>
        <v>-50</v>
      </c>
      <c r="BP25" s="14">
        <f t="shared" si="12"/>
        <v>-550</v>
      </c>
      <c r="BQ25" s="14">
        <f t="shared" si="9"/>
        <v>-600</v>
      </c>
      <c r="BR25" s="14">
        <f t="shared" si="9"/>
        <v>-600</v>
      </c>
      <c r="BS25" s="14">
        <f t="shared" si="9"/>
        <v>-600</v>
      </c>
      <c r="BT25" s="14">
        <f t="shared" si="9"/>
        <v>-600</v>
      </c>
    </row>
    <row r="26" spans="2:72" x14ac:dyDescent="0.45">
      <c r="B26" t="s">
        <v>59</v>
      </c>
      <c r="C26" s="27">
        <v>-700</v>
      </c>
      <c r="D26" s="10">
        <v>44228</v>
      </c>
      <c r="E26" s="8">
        <v>36</v>
      </c>
      <c r="F26" s="11">
        <f t="shared" si="10"/>
        <v>45292</v>
      </c>
      <c r="G26" s="14">
        <f t="shared" si="11"/>
        <v>0</v>
      </c>
      <c r="H26" s="14">
        <f t="shared" si="6"/>
        <v>-19.444444444444443</v>
      </c>
      <c r="I26" s="14">
        <f t="shared" si="6"/>
        <v>-19.444444444444443</v>
      </c>
      <c r="J26" s="14">
        <f t="shared" si="6"/>
        <v>-19.444444444444443</v>
      </c>
      <c r="K26" s="14">
        <f t="shared" si="6"/>
        <v>-19.444444444444443</v>
      </c>
      <c r="L26" s="14">
        <f t="shared" si="6"/>
        <v>-19.444444444444443</v>
      </c>
      <c r="M26" s="14">
        <f t="shared" si="6"/>
        <v>-19.444444444444443</v>
      </c>
      <c r="N26" s="14">
        <f t="shared" si="6"/>
        <v>-19.444444444444443</v>
      </c>
      <c r="O26" s="14">
        <f t="shared" si="6"/>
        <v>-19.444444444444443</v>
      </c>
      <c r="P26" s="14">
        <f t="shared" si="6"/>
        <v>-19.444444444444443</v>
      </c>
      <c r="Q26" s="14">
        <f t="shared" si="6"/>
        <v>-19.444444444444443</v>
      </c>
      <c r="R26" s="14">
        <f t="shared" si="6"/>
        <v>-19.444444444444443</v>
      </c>
      <c r="S26" s="14">
        <f t="shared" si="6"/>
        <v>-19.444444444444443</v>
      </c>
      <c r="T26" s="14">
        <f t="shared" si="6"/>
        <v>-19.444444444444443</v>
      </c>
      <c r="U26" s="14">
        <f t="shared" si="6"/>
        <v>-19.444444444444443</v>
      </c>
      <c r="V26" s="14">
        <f t="shared" si="6"/>
        <v>-19.444444444444443</v>
      </c>
      <c r="W26" s="14">
        <f t="shared" si="6"/>
        <v>-19.444444444444443</v>
      </c>
      <c r="X26" s="14">
        <f t="shared" si="6"/>
        <v>-19.444444444444443</v>
      </c>
      <c r="Y26" s="14">
        <f t="shared" si="6"/>
        <v>-19.444444444444443</v>
      </c>
      <c r="Z26" s="14">
        <f t="shared" si="6"/>
        <v>-19.444444444444443</v>
      </c>
      <c r="AA26" s="14">
        <f t="shared" si="6"/>
        <v>-19.444444444444443</v>
      </c>
      <c r="AB26" s="14">
        <f t="shared" si="6"/>
        <v>-19.444444444444443</v>
      </c>
      <c r="AC26" s="14">
        <f t="shared" si="6"/>
        <v>-19.444444444444443</v>
      </c>
      <c r="AD26" s="14">
        <f t="shared" si="6"/>
        <v>-19.444444444444443</v>
      </c>
      <c r="AE26" s="14">
        <f t="shared" si="6"/>
        <v>-19.444444444444443</v>
      </c>
      <c r="AF26" s="14">
        <f t="shared" si="6"/>
        <v>-19.444444444444443</v>
      </c>
      <c r="AG26" s="14">
        <f t="shared" si="6"/>
        <v>-19.444444444444443</v>
      </c>
      <c r="AH26" s="14">
        <f t="shared" si="6"/>
        <v>-19.444444444444443</v>
      </c>
      <c r="AI26" s="14">
        <f t="shared" si="6"/>
        <v>-19.444444444444443</v>
      </c>
      <c r="AJ26" s="14">
        <f t="shared" si="6"/>
        <v>-19.444444444444443</v>
      </c>
      <c r="AK26" s="14">
        <f t="shared" si="6"/>
        <v>-19.444444444444443</v>
      </c>
      <c r="AL26" s="14">
        <f t="shared" si="6"/>
        <v>-19.444444444444443</v>
      </c>
      <c r="AM26" s="14">
        <f t="shared" si="6"/>
        <v>-19.444444444444443</v>
      </c>
      <c r="AN26" s="14">
        <f t="shared" si="6"/>
        <v>-19.444444444444443</v>
      </c>
      <c r="AO26" s="14">
        <f t="shared" si="6"/>
        <v>-19.444444444444443</v>
      </c>
      <c r="AP26" s="14">
        <f t="shared" si="6"/>
        <v>-19.444444444444443</v>
      </c>
      <c r="AQ26" s="14">
        <f t="shared" si="6"/>
        <v>-19.444444444444443</v>
      </c>
      <c r="AR26" s="14">
        <f t="shared" si="7"/>
        <v>0</v>
      </c>
      <c r="AS26" s="14">
        <f t="shared" si="7"/>
        <v>0</v>
      </c>
      <c r="AT26" s="14">
        <f t="shared" si="7"/>
        <v>0</v>
      </c>
      <c r="AU26" s="14">
        <f t="shared" si="7"/>
        <v>0</v>
      </c>
      <c r="AV26" s="14">
        <f t="shared" si="7"/>
        <v>0</v>
      </c>
      <c r="AW26" s="14">
        <f t="shared" si="7"/>
        <v>0</v>
      </c>
      <c r="AX26" s="14">
        <f t="shared" si="7"/>
        <v>0</v>
      </c>
      <c r="AY26" s="14">
        <f t="shared" si="7"/>
        <v>0</v>
      </c>
      <c r="AZ26" s="14">
        <f t="shared" si="7"/>
        <v>0</v>
      </c>
      <c r="BA26" s="14">
        <f t="shared" si="7"/>
        <v>0</v>
      </c>
      <c r="BB26" s="14">
        <f t="shared" si="7"/>
        <v>0</v>
      </c>
      <c r="BC26" s="14">
        <f t="shared" si="7"/>
        <v>0</v>
      </c>
      <c r="BD26" s="14">
        <f t="shared" si="7"/>
        <v>0</v>
      </c>
      <c r="BE26" s="14">
        <f t="shared" si="7"/>
        <v>0</v>
      </c>
      <c r="BF26" s="14">
        <f t="shared" si="7"/>
        <v>0</v>
      </c>
      <c r="BG26" s="14">
        <f t="shared" si="7"/>
        <v>0</v>
      </c>
      <c r="BH26" s="14">
        <f t="shared" si="8"/>
        <v>0</v>
      </c>
      <c r="BI26" s="14">
        <f t="shared" si="8"/>
        <v>0</v>
      </c>
      <c r="BJ26" s="14">
        <f t="shared" si="8"/>
        <v>0</v>
      </c>
      <c r="BK26" s="14">
        <f t="shared" si="8"/>
        <v>0</v>
      </c>
      <c r="BL26" s="14">
        <f t="shared" si="8"/>
        <v>0</v>
      </c>
      <c r="BM26" s="14">
        <f t="shared" si="8"/>
        <v>0</v>
      </c>
      <c r="BN26" s="14">
        <f t="shared" si="8"/>
        <v>0</v>
      </c>
      <c r="BP26" s="14">
        <f t="shared" si="12"/>
        <v>-213.88888888888891</v>
      </c>
      <c r="BQ26" s="14">
        <f t="shared" si="9"/>
        <v>-233.33333333333337</v>
      </c>
      <c r="BR26" s="14">
        <f t="shared" si="9"/>
        <v>-233.33333333333337</v>
      </c>
      <c r="BS26" s="14">
        <f t="shared" si="9"/>
        <v>-19.444444444444443</v>
      </c>
      <c r="BT26" s="14">
        <f t="shared" si="9"/>
        <v>0</v>
      </c>
    </row>
    <row r="27" spans="2:72" x14ac:dyDescent="0.45">
      <c r="C27" s="6"/>
      <c r="D27" s="6"/>
      <c r="E27" s="6"/>
      <c r="F27" s="20"/>
    </row>
    <row r="28" spans="2:72" x14ac:dyDescent="0.45">
      <c r="B28" s="15" t="s">
        <v>34</v>
      </c>
      <c r="C28" s="15"/>
      <c r="D28" s="15"/>
      <c r="E28" s="15"/>
      <c r="F28" s="15"/>
      <c r="G28" s="16">
        <f t="shared" ref="G28:AP28" si="13">SUM(G23:G27)</f>
        <v>-357.14285714285717</v>
      </c>
      <c r="H28" s="16">
        <f t="shared" si="13"/>
        <v>-468.25396825396831</v>
      </c>
      <c r="I28" s="16">
        <f t="shared" si="13"/>
        <v>-468.25396825396831</v>
      </c>
      <c r="J28" s="16">
        <f t="shared" si="13"/>
        <v>-468.25396825396831</v>
      </c>
      <c r="K28" s="16">
        <f t="shared" si="13"/>
        <v>-468.25396825396831</v>
      </c>
      <c r="L28" s="16">
        <f t="shared" si="13"/>
        <v>-468.25396825396831</v>
      </c>
      <c r="M28" s="16">
        <f t="shared" si="13"/>
        <v>-468.25396825396831</v>
      </c>
      <c r="N28" s="16">
        <f t="shared" si="13"/>
        <v>-468.25396825396831</v>
      </c>
      <c r="O28" s="16">
        <f t="shared" si="13"/>
        <v>-468.25396825396831</v>
      </c>
      <c r="P28" s="16">
        <f t="shared" si="13"/>
        <v>-468.25396825396831</v>
      </c>
      <c r="Q28" s="16">
        <f t="shared" si="13"/>
        <v>-468.25396825396831</v>
      </c>
      <c r="R28" s="16">
        <f t="shared" si="13"/>
        <v>-468.25396825396831</v>
      </c>
      <c r="S28" s="16">
        <f t="shared" si="13"/>
        <v>-468.25396825396831</v>
      </c>
      <c r="T28" s="16">
        <f t="shared" si="13"/>
        <v>-468.25396825396831</v>
      </c>
      <c r="U28" s="16">
        <f t="shared" si="13"/>
        <v>-468.25396825396831</v>
      </c>
      <c r="V28" s="16">
        <f t="shared" si="13"/>
        <v>-468.25396825396831</v>
      </c>
      <c r="W28" s="16">
        <f t="shared" si="13"/>
        <v>-468.25396825396831</v>
      </c>
      <c r="X28" s="16">
        <f t="shared" si="13"/>
        <v>-468.25396825396831</v>
      </c>
      <c r="Y28" s="16">
        <f t="shared" si="13"/>
        <v>-468.25396825396831</v>
      </c>
      <c r="Z28" s="16">
        <f t="shared" si="13"/>
        <v>-468.25396825396831</v>
      </c>
      <c r="AA28" s="16">
        <f t="shared" si="13"/>
        <v>-468.25396825396831</v>
      </c>
      <c r="AB28" s="16">
        <f t="shared" si="13"/>
        <v>-468.25396825396831</v>
      </c>
      <c r="AC28" s="16">
        <f t="shared" si="13"/>
        <v>-468.25396825396831</v>
      </c>
      <c r="AD28" s="16">
        <f t="shared" si="13"/>
        <v>-468.25396825396831</v>
      </c>
      <c r="AE28" s="16">
        <f t="shared" si="13"/>
        <v>-468.25396825396831</v>
      </c>
      <c r="AF28" s="16">
        <f t="shared" si="13"/>
        <v>-468.25396825396831</v>
      </c>
      <c r="AG28" s="16">
        <f t="shared" si="13"/>
        <v>-468.25396825396831</v>
      </c>
      <c r="AH28" s="16">
        <f t="shared" si="13"/>
        <v>-468.25396825396831</v>
      </c>
      <c r="AI28" s="16">
        <f t="shared" si="13"/>
        <v>-468.25396825396831</v>
      </c>
      <c r="AJ28" s="16">
        <f t="shared" si="13"/>
        <v>-468.25396825396831</v>
      </c>
      <c r="AK28" s="16">
        <f t="shared" si="13"/>
        <v>-468.25396825396831</v>
      </c>
      <c r="AL28" s="16">
        <f t="shared" si="13"/>
        <v>-468.25396825396831</v>
      </c>
      <c r="AM28" s="16">
        <f t="shared" si="13"/>
        <v>-468.25396825396831</v>
      </c>
      <c r="AN28" s="16">
        <f t="shared" si="13"/>
        <v>-468.25396825396831</v>
      </c>
      <c r="AO28" s="16">
        <f t="shared" si="13"/>
        <v>-468.25396825396831</v>
      </c>
      <c r="AP28" s="16">
        <f t="shared" si="13"/>
        <v>-468.25396825396831</v>
      </c>
      <c r="AQ28" s="16">
        <f t="shared" ref="AQ28:BN28" si="14">SUM(AQ23:AQ27)</f>
        <v>-468.25396825396831</v>
      </c>
      <c r="AR28" s="16">
        <f t="shared" si="14"/>
        <v>-407.14285714285717</v>
      </c>
      <c r="AS28" s="16">
        <f t="shared" si="14"/>
        <v>-407.14285714285717</v>
      </c>
      <c r="AT28" s="16">
        <f t="shared" si="14"/>
        <v>-407.14285714285717</v>
      </c>
      <c r="AU28" s="16">
        <f t="shared" si="14"/>
        <v>-407.14285714285717</v>
      </c>
      <c r="AV28" s="16">
        <f t="shared" si="14"/>
        <v>-407.14285714285717</v>
      </c>
      <c r="AW28" s="16">
        <f t="shared" si="14"/>
        <v>-407.14285714285717</v>
      </c>
      <c r="AX28" s="16">
        <f t="shared" si="14"/>
        <v>-407.14285714285717</v>
      </c>
      <c r="AY28" s="16">
        <f t="shared" si="14"/>
        <v>-407.14285714285717</v>
      </c>
      <c r="AZ28" s="16">
        <f t="shared" si="14"/>
        <v>-407.14285714285717</v>
      </c>
      <c r="BA28" s="16">
        <f t="shared" si="14"/>
        <v>-407.14285714285717</v>
      </c>
      <c r="BB28" s="16">
        <f t="shared" si="14"/>
        <v>-407.14285714285717</v>
      </c>
      <c r="BC28" s="16">
        <f t="shared" si="14"/>
        <v>-407.14285714285717</v>
      </c>
      <c r="BD28" s="16">
        <f t="shared" si="14"/>
        <v>-407.14285714285717</v>
      </c>
      <c r="BE28" s="16">
        <f t="shared" si="14"/>
        <v>-407.14285714285717</v>
      </c>
      <c r="BF28" s="16">
        <f t="shared" si="14"/>
        <v>-407.14285714285717</v>
      </c>
      <c r="BG28" s="16">
        <f t="shared" si="14"/>
        <v>-407.14285714285717</v>
      </c>
      <c r="BH28" s="16">
        <f t="shared" si="14"/>
        <v>-407.14285714285717</v>
      </c>
      <c r="BI28" s="16">
        <f t="shared" si="14"/>
        <v>-407.14285714285717</v>
      </c>
      <c r="BJ28" s="16">
        <f t="shared" si="14"/>
        <v>-407.14285714285717</v>
      </c>
      <c r="BK28" s="16">
        <f t="shared" si="14"/>
        <v>-407.14285714285717</v>
      </c>
      <c r="BL28" s="16">
        <f t="shared" si="14"/>
        <v>-407.14285714285717</v>
      </c>
      <c r="BM28" s="16">
        <f t="shared" si="14"/>
        <v>-407.14285714285717</v>
      </c>
      <c r="BN28" s="16">
        <f t="shared" si="14"/>
        <v>-407.14285714285717</v>
      </c>
      <c r="BP28" s="16">
        <f t="shared" ref="BP28:BQ28" si="15">SUM(BP23:BP27)</f>
        <v>-5507.9365079365089</v>
      </c>
      <c r="BQ28" s="16">
        <f t="shared" si="15"/>
        <v>-5619.0476190476202</v>
      </c>
      <c r="BR28" s="16">
        <f t="shared" ref="BR28:BT28" si="16">SUM(BR23:BR27)</f>
        <v>-5619.0476190476202</v>
      </c>
      <c r="BS28" s="16">
        <f t="shared" si="16"/>
        <v>-4946.8253968253985</v>
      </c>
      <c r="BT28" s="16">
        <f t="shared" si="16"/>
        <v>-4885.7142857142871</v>
      </c>
    </row>
    <row r="29" spans="2:72" x14ac:dyDescent="0.45">
      <c r="C29" s="6"/>
      <c r="D29" s="6"/>
      <c r="E29" s="6"/>
      <c r="F29" s="20"/>
    </row>
    <row r="30" spans="2:72" x14ac:dyDescent="0.45">
      <c r="B30" s="15" t="s">
        <v>35</v>
      </c>
      <c r="C30" s="15"/>
      <c r="D30" s="15"/>
      <c r="E30" s="15"/>
      <c r="F30" s="15"/>
      <c r="G30" s="16">
        <f t="shared" ref="G30:AP30" si="17">SUMIF($D$23:$D$27,G22,$C$23:$C$27)</f>
        <v>-30000</v>
      </c>
      <c r="H30" s="16">
        <f t="shared" si="17"/>
        <v>-5200</v>
      </c>
      <c r="I30" s="16">
        <f t="shared" si="17"/>
        <v>0</v>
      </c>
      <c r="J30" s="16">
        <f t="shared" si="17"/>
        <v>0</v>
      </c>
      <c r="K30" s="16">
        <f t="shared" si="17"/>
        <v>0</v>
      </c>
      <c r="L30" s="16">
        <f t="shared" si="17"/>
        <v>0</v>
      </c>
      <c r="M30" s="16">
        <f t="shared" si="17"/>
        <v>0</v>
      </c>
      <c r="N30" s="16">
        <f t="shared" si="17"/>
        <v>0</v>
      </c>
      <c r="O30" s="16">
        <f t="shared" si="17"/>
        <v>0</v>
      </c>
      <c r="P30" s="16">
        <f t="shared" si="17"/>
        <v>0</v>
      </c>
      <c r="Q30" s="16">
        <f t="shared" si="17"/>
        <v>0</v>
      </c>
      <c r="R30" s="16">
        <f t="shared" si="17"/>
        <v>0</v>
      </c>
      <c r="S30" s="16">
        <f t="shared" si="17"/>
        <v>0</v>
      </c>
      <c r="T30" s="16">
        <f t="shared" si="17"/>
        <v>0</v>
      </c>
      <c r="U30" s="16">
        <f t="shared" si="17"/>
        <v>0</v>
      </c>
      <c r="V30" s="16">
        <f t="shared" si="17"/>
        <v>0</v>
      </c>
      <c r="W30" s="16">
        <f t="shared" si="17"/>
        <v>0</v>
      </c>
      <c r="X30" s="16">
        <f t="shared" si="17"/>
        <v>0</v>
      </c>
      <c r="Y30" s="16">
        <f t="shared" si="17"/>
        <v>0</v>
      </c>
      <c r="Z30" s="16">
        <f t="shared" si="17"/>
        <v>0</v>
      </c>
      <c r="AA30" s="16">
        <f t="shared" si="17"/>
        <v>0</v>
      </c>
      <c r="AB30" s="16">
        <f t="shared" si="17"/>
        <v>0</v>
      </c>
      <c r="AC30" s="16">
        <f t="shared" si="17"/>
        <v>0</v>
      </c>
      <c r="AD30" s="16">
        <f t="shared" si="17"/>
        <v>0</v>
      </c>
      <c r="AE30" s="16">
        <f t="shared" si="17"/>
        <v>0</v>
      </c>
      <c r="AF30" s="16">
        <f t="shared" si="17"/>
        <v>0</v>
      </c>
      <c r="AG30" s="16">
        <f t="shared" si="17"/>
        <v>0</v>
      </c>
      <c r="AH30" s="16">
        <f t="shared" si="17"/>
        <v>0</v>
      </c>
      <c r="AI30" s="16">
        <f t="shared" si="17"/>
        <v>0</v>
      </c>
      <c r="AJ30" s="16">
        <f t="shared" si="17"/>
        <v>0</v>
      </c>
      <c r="AK30" s="16">
        <f t="shared" si="17"/>
        <v>0</v>
      </c>
      <c r="AL30" s="16">
        <f t="shared" si="17"/>
        <v>0</v>
      </c>
      <c r="AM30" s="16">
        <f t="shared" si="17"/>
        <v>0</v>
      </c>
      <c r="AN30" s="16">
        <f t="shared" si="17"/>
        <v>0</v>
      </c>
      <c r="AO30" s="16">
        <f t="shared" si="17"/>
        <v>0</v>
      </c>
      <c r="AP30" s="16">
        <f t="shared" si="17"/>
        <v>0</v>
      </c>
      <c r="AQ30" s="16">
        <f t="shared" ref="AQ30:BN30" si="18">SUMIF($D$23:$D$27,AQ22,$C$23:$C$27)</f>
        <v>0</v>
      </c>
      <c r="AR30" s="16">
        <f t="shared" si="18"/>
        <v>0</v>
      </c>
      <c r="AS30" s="16">
        <f t="shared" si="18"/>
        <v>0</v>
      </c>
      <c r="AT30" s="16">
        <f t="shared" si="18"/>
        <v>0</v>
      </c>
      <c r="AU30" s="16">
        <f t="shared" si="18"/>
        <v>0</v>
      </c>
      <c r="AV30" s="16">
        <f t="shared" si="18"/>
        <v>0</v>
      </c>
      <c r="AW30" s="16">
        <f t="shared" si="18"/>
        <v>0</v>
      </c>
      <c r="AX30" s="16">
        <f t="shared" si="18"/>
        <v>0</v>
      </c>
      <c r="AY30" s="16">
        <f t="shared" si="18"/>
        <v>0</v>
      </c>
      <c r="AZ30" s="16">
        <f t="shared" si="18"/>
        <v>0</v>
      </c>
      <c r="BA30" s="16">
        <f t="shared" si="18"/>
        <v>0</v>
      </c>
      <c r="BB30" s="16">
        <f t="shared" si="18"/>
        <v>0</v>
      </c>
      <c r="BC30" s="16">
        <f t="shared" si="18"/>
        <v>0</v>
      </c>
      <c r="BD30" s="16">
        <f t="shared" si="18"/>
        <v>0</v>
      </c>
      <c r="BE30" s="16">
        <f t="shared" si="18"/>
        <v>0</v>
      </c>
      <c r="BF30" s="16">
        <f t="shared" si="18"/>
        <v>0</v>
      </c>
      <c r="BG30" s="16">
        <f t="shared" si="18"/>
        <v>0</v>
      </c>
      <c r="BH30" s="16">
        <f t="shared" si="18"/>
        <v>0</v>
      </c>
      <c r="BI30" s="16">
        <f t="shared" si="18"/>
        <v>0</v>
      </c>
      <c r="BJ30" s="16">
        <f t="shared" si="18"/>
        <v>0</v>
      </c>
      <c r="BK30" s="16">
        <f t="shared" si="18"/>
        <v>0</v>
      </c>
      <c r="BL30" s="16">
        <f t="shared" si="18"/>
        <v>0</v>
      </c>
      <c r="BM30" s="16">
        <f t="shared" si="18"/>
        <v>0</v>
      </c>
      <c r="BN30" s="16">
        <f t="shared" si="18"/>
        <v>0</v>
      </c>
      <c r="BP30" s="16">
        <f t="shared" ref="BP30:BT30" si="19">SUMIFS($G30:$BN30,$G$18:$BN$18,BP$22)</f>
        <v>-35200</v>
      </c>
      <c r="BQ30" s="16">
        <f t="shared" si="19"/>
        <v>0</v>
      </c>
      <c r="BR30" s="16">
        <f t="shared" si="19"/>
        <v>0</v>
      </c>
      <c r="BS30" s="16">
        <f t="shared" si="19"/>
        <v>0</v>
      </c>
      <c r="BT30" s="16">
        <f t="shared" si="19"/>
        <v>0</v>
      </c>
    </row>
    <row r="31" spans="2:72" x14ac:dyDescent="0.45">
      <c r="F31" s="6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P31"/>
      <c r="BQ31"/>
      <c r="BR31"/>
      <c r="BS31"/>
      <c r="BT31"/>
    </row>
    <row r="32" spans="2:72" x14ac:dyDescent="0.45">
      <c r="B32" s="2" t="s">
        <v>11</v>
      </c>
      <c r="C32" s="2"/>
      <c r="D32" s="2"/>
      <c r="E32" s="2"/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P32" s="3"/>
      <c r="BQ32" s="3"/>
      <c r="BR32" s="3"/>
      <c r="BS32" s="3"/>
      <c r="BT32" s="3"/>
    </row>
    <row r="33" spans="2:72" x14ac:dyDescent="0.45">
      <c r="F33" s="6"/>
      <c r="G33" s="13">
        <f>G22</f>
        <v>44197</v>
      </c>
      <c r="H33" s="13">
        <f>EDATE(G33,1)</f>
        <v>44228</v>
      </c>
      <c r="I33" s="13">
        <f t="shared" ref="I33:AO33" si="20">EDATE(H33,1)</f>
        <v>44256</v>
      </c>
      <c r="J33" s="13">
        <f t="shared" si="20"/>
        <v>44287</v>
      </c>
      <c r="K33" s="13">
        <f t="shared" si="20"/>
        <v>44317</v>
      </c>
      <c r="L33" s="13">
        <f t="shared" si="20"/>
        <v>44348</v>
      </c>
      <c r="M33" s="13">
        <f t="shared" si="20"/>
        <v>44378</v>
      </c>
      <c r="N33" s="13">
        <f t="shared" si="20"/>
        <v>44409</v>
      </c>
      <c r="O33" s="13">
        <f t="shared" si="20"/>
        <v>44440</v>
      </c>
      <c r="P33" s="13">
        <f t="shared" si="20"/>
        <v>44470</v>
      </c>
      <c r="Q33" s="13">
        <f t="shared" si="20"/>
        <v>44501</v>
      </c>
      <c r="R33" s="13">
        <f t="shared" si="20"/>
        <v>44531</v>
      </c>
      <c r="S33" s="13">
        <f t="shared" si="20"/>
        <v>44562</v>
      </c>
      <c r="T33" s="13">
        <f t="shared" si="20"/>
        <v>44593</v>
      </c>
      <c r="U33" s="13">
        <f t="shared" si="20"/>
        <v>44621</v>
      </c>
      <c r="V33" s="13">
        <f t="shared" si="20"/>
        <v>44652</v>
      </c>
      <c r="W33" s="13">
        <f t="shared" si="20"/>
        <v>44682</v>
      </c>
      <c r="X33" s="13">
        <f t="shared" si="20"/>
        <v>44713</v>
      </c>
      <c r="Y33" s="13">
        <f t="shared" si="20"/>
        <v>44743</v>
      </c>
      <c r="Z33" s="13">
        <f t="shared" si="20"/>
        <v>44774</v>
      </c>
      <c r="AA33" s="13">
        <f t="shared" si="20"/>
        <v>44805</v>
      </c>
      <c r="AB33" s="13">
        <f t="shared" si="20"/>
        <v>44835</v>
      </c>
      <c r="AC33" s="13">
        <f t="shared" si="20"/>
        <v>44866</v>
      </c>
      <c r="AD33" s="13">
        <f t="shared" si="20"/>
        <v>44896</v>
      </c>
      <c r="AE33" s="13">
        <f t="shared" si="20"/>
        <v>44927</v>
      </c>
      <c r="AF33" s="13">
        <f t="shared" si="20"/>
        <v>44958</v>
      </c>
      <c r="AG33" s="13">
        <f t="shared" si="20"/>
        <v>44986</v>
      </c>
      <c r="AH33" s="13">
        <f>EDATE(AG33,1)</f>
        <v>45017</v>
      </c>
      <c r="AI33" s="13">
        <f t="shared" si="20"/>
        <v>45047</v>
      </c>
      <c r="AJ33" s="13">
        <f t="shared" si="20"/>
        <v>45078</v>
      </c>
      <c r="AK33" s="13">
        <f t="shared" si="20"/>
        <v>45108</v>
      </c>
      <c r="AL33" s="13">
        <f>EDATE(AK33,1)</f>
        <v>45139</v>
      </c>
      <c r="AM33" s="13">
        <f t="shared" si="20"/>
        <v>45170</v>
      </c>
      <c r="AN33" s="13">
        <f t="shared" si="20"/>
        <v>45200</v>
      </c>
      <c r="AO33" s="13">
        <f t="shared" si="20"/>
        <v>45231</v>
      </c>
      <c r="AP33" s="13">
        <f>EDATE(AO33,1)</f>
        <v>45261</v>
      </c>
      <c r="AQ33" s="13">
        <f t="shared" ref="AQ33:BN33" si="21">EDATE(AP33,1)</f>
        <v>45292</v>
      </c>
      <c r="AR33" s="13">
        <f t="shared" si="21"/>
        <v>45323</v>
      </c>
      <c r="AS33" s="13">
        <f t="shared" si="21"/>
        <v>45352</v>
      </c>
      <c r="AT33" s="13">
        <f t="shared" si="21"/>
        <v>45383</v>
      </c>
      <c r="AU33" s="13">
        <f t="shared" si="21"/>
        <v>45413</v>
      </c>
      <c r="AV33" s="13">
        <f t="shared" si="21"/>
        <v>45444</v>
      </c>
      <c r="AW33" s="13">
        <f t="shared" si="21"/>
        <v>45474</v>
      </c>
      <c r="AX33" s="13">
        <f t="shared" si="21"/>
        <v>45505</v>
      </c>
      <c r="AY33" s="13">
        <f t="shared" si="21"/>
        <v>45536</v>
      </c>
      <c r="AZ33" s="13">
        <f t="shared" si="21"/>
        <v>45566</v>
      </c>
      <c r="BA33" s="13">
        <f t="shared" si="21"/>
        <v>45597</v>
      </c>
      <c r="BB33" s="13">
        <f t="shared" si="21"/>
        <v>45627</v>
      </c>
      <c r="BC33" s="13">
        <f t="shared" si="21"/>
        <v>45658</v>
      </c>
      <c r="BD33" s="13">
        <f t="shared" si="21"/>
        <v>45689</v>
      </c>
      <c r="BE33" s="13">
        <f t="shared" si="21"/>
        <v>45717</v>
      </c>
      <c r="BF33" s="13">
        <f t="shared" si="21"/>
        <v>45748</v>
      </c>
      <c r="BG33" s="13">
        <f t="shared" si="21"/>
        <v>45778</v>
      </c>
      <c r="BH33" s="13">
        <f t="shared" si="21"/>
        <v>45809</v>
      </c>
      <c r="BI33" s="13">
        <f t="shared" si="21"/>
        <v>45839</v>
      </c>
      <c r="BJ33" s="13">
        <f t="shared" si="21"/>
        <v>45870</v>
      </c>
      <c r="BK33" s="13">
        <f t="shared" si="21"/>
        <v>45901</v>
      </c>
      <c r="BL33" s="13">
        <f t="shared" si="21"/>
        <v>45931</v>
      </c>
      <c r="BM33" s="13">
        <f t="shared" si="21"/>
        <v>45962</v>
      </c>
      <c r="BN33" s="13">
        <f t="shared" si="21"/>
        <v>45992</v>
      </c>
      <c r="BP33" s="38">
        <f>BP$22</f>
        <v>2021</v>
      </c>
      <c r="BQ33" s="38">
        <f t="shared" ref="BQ33:BT33" si="22">BQ$22</f>
        <v>2022</v>
      </c>
      <c r="BR33" s="38">
        <f t="shared" si="22"/>
        <v>2023</v>
      </c>
      <c r="BS33" s="38">
        <f t="shared" si="22"/>
        <v>2024</v>
      </c>
      <c r="BT33" s="38">
        <f t="shared" si="22"/>
        <v>2025</v>
      </c>
    </row>
    <row r="34" spans="2:72" x14ac:dyDescent="0.45">
      <c r="B34" t="s">
        <v>12</v>
      </c>
      <c r="G34">
        <f>IF(MONTH(G33)&lt;=6,$F$6,$F$7)</f>
        <v>500</v>
      </c>
      <c r="H34">
        <f t="shared" ref="H34:BN34" si="23">IF(MONTH(H33)&lt;=6,$F$6,$F$7)</f>
        <v>500</v>
      </c>
      <c r="I34">
        <f t="shared" si="23"/>
        <v>500</v>
      </c>
      <c r="J34">
        <f t="shared" si="23"/>
        <v>500</v>
      </c>
      <c r="K34">
        <f t="shared" si="23"/>
        <v>500</v>
      </c>
      <c r="L34">
        <f t="shared" si="23"/>
        <v>500</v>
      </c>
      <c r="M34">
        <f t="shared" si="23"/>
        <v>700</v>
      </c>
      <c r="N34">
        <f t="shared" si="23"/>
        <v>700</v>
      </c>
      <c r="O34">
        <f t="shared" si="23"/>
        <v>700</v>
      </c>
      <c r="P34">
        <f t="shared" si="23"/>
        <v>700</v>
      </c>
      <c r="Q34">
        <f t="shared" si="23"/>
        <v>700</v>
      </c>
      <c r="R34">
        <f t="shared" si="23"/>
        <v>700</v>
      </c>
      <c r="S34">
        <f t="shared" si="23"/>
        <v>500</v>
      </c>
      <c r="T34">
        <f t="shared" si="23"/>
        <v>500</v>
      </c>
      <c r="U34">
        <f t="shared" si="23"/>
        <v>500</v>
      </c>
      <c r="V34">
        <f t="shared" si="23"/>
        <v>500</v>
      </c>
      <c r="W34">
        <f t="shared" si="23"/>
        <v>500</v>
      </c>
      <c r="X34">
        <f t="shared" si="23"/>
        <v>500</v>
      </c>
      <c r="Y34">
        <f t="shared" si="23"/>
        <v>700</v>
      </c>
      <c r="Z34">
        <f t="shared" si="23"/>
        <v>700</v>
      </c>
      <c r="AA34">
        <f t="shared" si="23"/>
        <v>700</v>
      </c>
      <c r="AB34">
        <f t="shared" si="23"/>
        <v>700</v>
      </c>
      <c r="AC34">
        <f t="shared" si="23"/>
        <v>700</v>
      </c>
      <c r="AD34">
        <f t="shared" si="23"/>
        <v>700</v>
      </c>
      <c r="AE34">
        <f t="shared" si="23"/>
        <v>500</v>
      </c>
      <c r="AF34">
        <f t="shared" si="23"/>
        <v>500</v>
      </c>
      <c r="AG34">
        <f t="shared" si="23"/>
        <v>500</v>
      </c>
      <c r="AH34">
        <f t="shared" si="23"/>
        <v>500</v>
      </c>
      <c r="AI34">
        <f t="shared" si="23"/>
        <v>500</v>
      </c>
      <c r="AJ34">
        <f t="shared" si="23"/>
        <v>500</v>
      </c>
      <c r="AK34">
        <f t="shared" si="23"/>
        <v>700</v>
      </c>
      <c r="AL34">
        <f t="shared" si="23"/>
        <v>700</v>
      </c>
      <c r="AM34">
        <f t="shared" si="23"/>
        <v>700</v>
      </c>
      <c r="AN34">
        <f t="shared" si="23"/>
        <v>700</v>
      </c>
      <c r="AO34">
        <f t="shared" si="23"/>
        <v>700</v>
      </c>
      <c r="AP34">
        <f t="shared" si="23"/>
        <v>700</v>
      </c>
      <c r="AQ34">
        <f t="shared" si="23"/>
        <v>500</v>
      </c>
      <c r="AR34">
        <f t="shared" si="23"/>
        <v>500</v>
      </c>
      <c r="AS34">
        <f t="shared" si="23"/>
        <v>500</v>
      </c>
      <c r="AT34">
        <f t="shared" si="23"/>
        <v>500</v>
      </c>
      <c r="AU34">
        <f t="shared" si="23"/>
        <v>500</v>
      </c>
      <c r="AV34">
        <f t="shared" si="23"/>
        <v>500</v>
      </c>
      <c r="AW34">
        <f t="shared" si="23"/>
        <v>700</v>
      </c>
      <c r="AX34">
        <f t="shared" si="23"/>
        <v>700</v>
      </c>
      <c r="AY34">
        <f t="shared" si="23"/>
        <v>700</v>
      </c>
      <c r="AZ34">
        <f t="shared" si="23"/>
        <v>700</v>
      </c>
      <c r="BA34">
        <f t="shared" si="23"/>
        <v>700</v>
      </c>
      <c r="BB34">
        <f t="shared" si="23"/>
        <v>700</v>
      </c>
      <c r="BC34">
        <f t="shared" si="23"/>
        <v>500</v>
      </c>
      <c r="BD34">
        <f t="shared" si="23"/>
        <v>500</v>
      </c>
      <c r="BE34">
        <f t="shared" si="23"/>
        <v>500</v>
      </c>
      <c r="BF34">
        <f t="shared" si="23"/>
        <v>500</v>
      </c>
      <c r="BG34">
        <f t="shared" si="23"/>
        <v>500</v>
      </c>
      <c r="BH34">
        <f t="shared" si="23"/>
        <v>500</v>
      </c>
      <c r="BI34">
        <f t="shared" si="23"/>
        <v>700</v>
      </c>
      <c r="BJ34">
        <f t="shared" si="23"/>
        <v>700</v>
      </c>
      <c r="BK34">
        <f t="shared" si="23"/>
        <v>700</v>
      </c>
      <c r="BL34">
        <f t="shared" si="23"/>
        <v>700</v>
      </c>
      <c r="BM34">
        <f t="shared" si="23"/>
        <v>700</v>
      </c>
      <c r="BN34">
        <f t="shared" si="23"/>
        <v>700</v>
      </c>
      <c r="BP34">
        <f t="shared" ref="BP34:BT34" si="24">SUMIFS($G34:$BN34,$G$18:$BN$18,BP$22)</f>
        <v>7200</v>
      </c>
      <c r="BQ34">
        <f t="shared" si="24"/>
        <v>7200</v>
      </c>
      <c r="BR34">
        <f t="shared" si="24"/>
        <v>7200</v>
      </c>
      <c r="BS34">
        <f t="shared" si="24"/>
        <v>7200</v>
      </c>
      <c r="BT34">
        <f t="shared" si="24"/>
        <v>7200</v>
      </c>
    </row>
    <row r="35" spans="2:72" x14ac:dyDescent="0.45">
      <c r="B35" t="s">
        <v>70</v>
      </c>
      <c r="G35" s="30">
        <v>1</v>
      </c>
      <c r="H35" s="31">
        <f>IF(MONTH(H33)=1,G35*(1+$F$10),G35)</f>
        <v>1</v>
      </c>
      <c r="I35" s="31">
        <f t="shared" ref="I35:BN35" si="25">IF(MONTH(I33)=1,H35*(1+$F$10),H35)</f>
        <v>1</v>
      </c>
      <c r="J35" s="31">
        <f t="shared" si="25"/>
        <v>1</v>
      </c>
      <c r="K35" s="31">
        <f t="shared" si="25"/>
        <v>1</v>
      </c>
      <c r="L35" s="31">
        <f t="shared" si="25"/>
        <v>1</v>
      </c>
      <c r="M35" s="31">
        <f t="shared" si="25"/>
        <v>1</v>
      </c>
      <c r="N35" s="31">
        <f t="shared" si="25"/>
        <v>1</v>
      </c>
      <c r="O35" s="31">
        <f t="shared" si="25"/>
        <v>1</v>
      </c>
      <c r="P35" s="31">
        <f t="shared" si="25"/>
        <v>1</v>
      </c>
      <c r="Q35" s="31">
        <f t="shared" si="25"/>
        <v>1</v>
      </c>
      <c r="R35" s="31">
        <f t="shared" si="25"/>
        <v>1</v>
      </c>
      <c r="S35" s="31">
        <f t="shared" si="25"/>
        <v>1.02</v>
      </c>
      <c r="T35" s="31">
        <f t="shared" si="25"/>
        <v>1.02</v>
      </c>
      <c r="U35" s="31">
        <f t="shared" si="25"/>
        <v>1.02</v>
      </c>
      <c r="V35" s="31">
        <f t="shared" si="25"/>
        <v>1.02</v>
      </c>
      <c r="W35" s="31">
        <f t="shared" si="25"/>
        <v>1.02</v>
      </c>
      <c r="X35" s="31">
        <f t="shared" si="25"/>
        <v>1.02</v>
      </c>
      <c r="Y35" s="31">
        <f t="shared" si="25"/>
        <v>1.02</v>
      </c>
      <c r="Z35" s="31">
        <f t="shared" si="25"/>
        <v>1.02</v>
      </c>
      <c r="AA35" s="31">
        <f t="shared" si="25"/>
        <v>1.02</v>
      </c>
      <c r="AB35" s="31">
        <f t="shared" si="25"/>
        <v>1.02</v>
      </c>
      <c r="AC35" s="31">
        <f t="shared" si="25"/>
        <v>1.02</v>
      </c>
      <c r="AD35" s="31">
        <f t="shared" si="25"/>
        <v>1.02</v>
      </c>
      <c r="AE35" s="31">
        <f t="shared" si="25"/>
        <v>1.0404</v>
      </c>
      <c r="AF35" s="31">
        <f t="shared" si="25"/>
        <v>1.0404</v>
      </c>
      <c r="AG35" s="31">
        <f t="shared" si="25"/>
        <v>1.0404</v>
      </c>
      <c r="AH35" s="31">
        <f t="shared" si="25"/>
        <v>1.0404</v>
      </c>
      <c r="AI35" s="31">
        <f t="shared" si="25"/>
        <v>1.0404</v>
      </c>
      <c r="AJ35" s="31">
        <f t="shared" si="25"/>
        <v>1.0404</v>
      </c>
      <c r="AK35" s="31">
        <f t="shared" si="25"/>
        <v>1.0404</v>
      </c>
      <c r="AL35" s="31">
        <f t="shared" si="25"/>
        <v>1.0404</v>
      </c>
      <c r="AM35" s="31">
        <f t="shared" si="25"/>
        <v>1.0404</v>
      </c>
      <c r="AN35" s="31">
        <f t="shared" si="25"/>
        <v>1.0404</v>
      </c>
      <c r="AO35" s="31">
        <f t="shared" si="25"/>
        <v>1.0404</v>
      </c>
      <c r="AP35" s="31">
        <f t="shared" si="25"/>
        <v>1.0404</v>
      </c>
      <c r="AQ35" s="31">
        <f t="shared" si="25"/>
        <v>1.0612079999999999</v>
      </c>
      <c r="AR35" s="31">
        <f t="shared" si="25"/>
        <v>1.0612079999999999</v>
      </c>
      <c r="AS35" s="31">
        <f t="shared" si="25"/>
        <v>1.0612079999999999</v>
      </c>
      <c r="AT35" s="31">
        <f t="shared" si="25"/>
        <v>1.0612079999999999</v>
      </c>
      <c r="AU35" s="31">
        <f t="shared" si="25"/>
        <v>1.0612079999999999</v>
      </c>
      <c r="AV35" s="31">
        <f t="shared" si="25"/>
        <v>1.0612079999999999</v>
      </c>
      <c r="AW35" s="31">
        <f t="shared" si="25"/>
        <v>1.0612079999999999</v>
      </c>
      <c r="AX35" s="31">
        <f t="shared" si="25"/>
        <v>1.0612079999999999</v>
      </c>
      <c r="AY35" s="31">
        <f t="shared" si="25"/>
        <v>1.0612079999999999</v>
      </c>
      <c r="AZ35" s="31">
        <f t="shared" si="25"/>
        <v>1.0612079999999999</v>
      </c>
      <c r="BA35" s="31">
        <f t="shared" si="25"/>
        <v>1.0612079999999999</v>
      </c>
      <c r="BB35" s="31">
        <f t="shared" si="25"/>
        <v>1.0612079999999999</v>
      </c>
      <c r="BC35" s="31">
        <f t="shared" si="25"/>
        <v>1.08243216</v>
      </c>
      <c r="BD35" s="31">
        <f t="shared" si="25"/>
        <v>1.08243216</v>
      </c>
      <c r="BE35" s="31">
        <f t="shared" si="25"/>
        <v>1.08243216</v>
      </c>
      <c r="BF35" s="31">
        <f t="shared" si="25"/>
        <v>1.08243216</v>
      </c>
      <c r="BG35" s="31">
        <f t="shared" si="25"/>
        <v>1.08243216</v>
      </c>
      <c r="BH35" s="31">
        <f t="shared" si="25"/>
        <v>1.08243216</v>
      </c>
      <c r="BI35" s="31">
        <f t="shared" si="25"/>
        <v>1.08243216</v>
      </c>
      <c r="BJ35" s="31">
        <f t="shared" si="25"/>
        <v>1.08243216</v>
      </c>
      <c r="BK35" s="31">
        <f t="shared" si="25"/>
        <v>1.08243216</v>
      </c>
      <c r="BL35" s="31">
        <f t="shared" si="25"/>
        <v>1.08243216</v>
      </c>
      <c r="BM35" s="31">
        <f t="shared" si="25"/>
        <v>1.08243216</v>
      </c>
      <c r="BN35" s="31">
        <f t="shared" si="25"/>
        <v>1.08243216</v>
      </c>
      <c r="BP35" s="30">
        <f>SUMIFS($G35:$BN35,$G$18:$BN$18,BP$22,$G$19:$BN$19,12)</f>
        <v>1</v>
      </c>
      <c r="BQ35" s="30">
        <f t="shared" ref="BQ35:BT35" si="26">SUMIFS($G35:$BN35,$G$18:$BN$18,BQ$22,$G$19:$BN$19,12)</f>
        <v>1.02</v>
      </c>
      <c r="BR35" s="30">
        <f t="shared" si="26"/>
        <v>1.0404</v>
      </c>
      <c r="BS35" s="30">
        <f t="shared" si="26"/>
        <v>1.0612079999999999</v>
      </c>
      <c r="BT35" s="30">
        <f t="shared" si="26"/>
        <v>1.08243216</v>
      </c>
    </row>
    <row r="36" spans="2:72" x14ac:dyDescent="0.45"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P36"/>
      <c r="BQ36"/>
      <c r="BR36"/>
      <c r="BS36"/>
      <c r="BT36"/>
    </row>
    <row r="37" spans="2:72" x14ac:dyDescent="0.45">
      <c r="B37" s="2" t="s">
        <v>13</v>
      </c>
      <c r="C37" s="2"/>
      <c r="D37" s="2"/>
      <c r="E37" s="2"/>
      <c r="F37" s="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P37" s="3"/>
      <c r="BQ37" s="3"/>
      <c r="BR37" s="3"/>
      <c r="BS37" s="3"/>
      <c r="BT37" s="3"/>
    </row>
    <row r="38" spans="2:72" x14ac:dyDescent="0.45">
      <c r="F38" s="6"/>
      <c r="G38" s="13">
        <f>G22</f>
        <v>44197</v>
      </c>
      <c r="H38" s="13">
        <f>EDATE(G38,1)</f>
        <v>44228</v>
      </c>
      <c r="I38" s="13">
        <f t="shared" ref="I38:AG38" si="27">EDATE(H38,1)</f>
        <v>44256</v>
      </c>
      <c r="J38" s="13">
        <f t="shared" si="27"/>
        <v>44287</v>
      </c>
      <c r="K38" s="13">
        <f t="shared" si="27"/>
        <v>44317</v>
      </c>
      <c r="L38" s="13">
        <f t="shared" si="27"/>
        <v>44348</v>
      </c>
      <c r="M38" s="13">
        <f t="shared" si="27"/>
        <v>44378</v>
      </c>
      <c r="N38" s="13">
        <f t="shared" si="27"/>
        <v>44409</v>
      </c>
      <c r="O38" s="13">
        <f t="shared" si="27"/>
        <v>44440</v>
      </c>
      <c r="P38" s="13">
        <f t="shared" si="27"/>
        <v>44470</v>
      </c>
      <c r="Q38" s="13">
        <f t="shared" si="27"/>
        <v>44501</v>
      </c>
      <c r="R38" s="13">
        <f t="shared" si="27"/>
        <v>44531</v>
      </c>
      <c r="S38" s="13">
        <f t="shared" si="27"/>
        <v>44562</v>
      </c>
      <c r="T38" s="13">
        <f t="shared" si="27"/>
        <v>44593</v>
      </c>
      <c r="U38" s="13">
        <f t="shared" si="27"/>
        <v>44621</v>
      </c>
      <c r="V38" s="13">
        <f t="shared" si="27"/>
        <v>44652</v>
      </c>
      <c r="W38" s="13">
        <f t="shared" si="27"/>
        <v>44682</v>
      </c>
      <c r="X38" s="13">
        <f t="shared" si="27"/>
        <v>44713</v>
      </c>
      <c r="Y38" s="13">
        <f t="shared" si="27"/>
        <v>44743</v>
      </c>
      <c r="Z38" s="13">
        <f t="shared" si="27"/>
        <v>44774</v>
      </c>
      <c r="AA38" s="13">
        <f t="shared" si="27"/>
        <v>44805</v>
      </c>
      <c r="AB38" s="13">
        <f t="shared" si="27"/>
        <v>44835</v>
      </c>
      <c r="AC38" s="13">
        <f t="shared" si="27"/>
        <v>44866</v>
      </c>
      <c r="AD38" s="13">
        <f t="shared" si="27"/>
        <v>44896</v>
      </c>
      <c r="AE38" s="13">
        <f t="shared" si="27"/>
        <v>44927</v>
      </c>
      <c r="AF38" s="13">
        <f t="shared" si="27"/>
        <v>44958</v>
      </c>
      <c r="AG38" s="13">
        <f t="shared" si="27"/>
        <v>44986</v>
      </c>
      <c r="AH38" s="13">
        <f>EDATE(AG38,1)</f>
        <v>45017</v>
      </c>
      <c r="AI38" s="13">
        <f t="shared" ref="AI38:AK38" si="28">EDATE(AH38,1)</f>
        <v>45047</v>
      </c>
      <c r="AJ38" s="13">
        <f t="shared" si="28"/>
        <v>45078</v>
      </c>
      <c r="AK38" s="13">
        <f t="shared" si="28"/>
        <v>45108</v>
      </c>
      <c r="AL38" s="13">
        <f>EDATE(AK38,1)</f>
        <v>45139</v>
      </c>
      <c r="AM38" s="13">
        <f t="shared" ref="AM38:AO38" si="29">EDATE(AL38,1)</f>
        <v>45170</v>
      </c>
      <c r="AN38" s="13">
        <f t="shared" si="29"/>
        <v>45200</v>
      </c>
      <c r="AO38" s="13">
        <f t="shared" si="29"/>
        <v>45231</v>
      </c>
      <c r="AP38" s="13">
        <f>EDATE(AO38,1)</f>
        <v>45261</v>
      </c>
      <c r="AQ38" s="13">
        <f t="shared" ref="AQ38:BN38" si="30">EDATE(AP38,1)</f>
        <v>45292</v>
      </c>
      <c r="AR38" s="13">
        <f t="shared" si="30"/>
        <v>45323</v>
      </c>
      <c r="AS38" s="13">
        <f t="shared" si="30"/>
        <v>45352</v>
      </c>
      <c r="AT38" s="13">
        <f t="shared" si="30"/>
        <v>45383</v>
      </c>
      <c r="AU38" s="13">
        <f t="shared" si="30"/>
        <v>45413</v>
      </c>
      <c r="AV38" s="13">
        <f t="shared" si="30"/>
        <v>45444</v>
      </c>
      <c r="AW38" s="13">
        <f t="shared" si="30"/>
        <v>45474</v>
      </c>
      <c r="AX38" s="13">
        <f t="shared" si="30"/>
        <v>45505</v>
      </c>
      <c r="AY38" s="13">
        <f t="shared" si="30"/>
        <v>45536</v>
      </c>
      <c r="AZ38" s="13">
        <f t="shared" si="30"/>
        <v>45566</v>
      </c>
      <c r="BA38" s="13">
        <f t="shared" si="30"/>
        <v>45597</v>
      </c>
      <c r="BB38" s="13">
        <f t="shared" si="30"/>
        <v>45627</v>
      </c>
      <c r="BC38" s="13">
        <f t="shared" si="30"/>
        <v>45658</v>
      </c>
      <c r="BD38" s="13">
        <f t="shared" si="30"/>
        <v>45689</v>
      </c>
      <c r="BE38" s="13">
        <f t="shared" si="30"/>
        <v>45717</v>
      </c>
      <c r="BF38" s="13">
        <f t="shared" si="30"/>
        <v>45748</v>
      </c>
      <c r="BG38" s="13">
        <f t="shared" si="30"/>
        <v>45778</v>
      </c>
      <c r="BH38" s="13">
        <f t="shared" si="30"/>
        <v>45809</v>
      </c>
      <c r="BI38" s="13">
        <f t="shared" si="30"/>
        <v>45839</v>
      </c>
      <c r="BJ38" s="13">
        <f t="shared" si="30"/>
        <v>45870</v>
      </c>
      <c r="BK38" s="13">
        <f t="shared" si="30"/>
        <v>45901</v>
      </c>
      <c r="BL38" s="13">
        <f t="shared" si="30"/>
        <v>45931</v>
      </c>
      <c r="BM38" s="13">
        <f t="shared" si="30"/>
        <v>45962</v>
      </c>
      <c r="BN38" s="13">
        <f t="shared" si="30"/>
        <v>45992</v>
      </c>
      <c r="BP38" s="38">
        <f>BP$22</f>
        <v>2021</v>
      </c>
      <c r="BQ38" s="38">
        <f t="shared" ref="BQ38:BT38" si="31">BQ$22</f>
        <v>2022</v>
      </c>
      <c r="BR38" s="38">
        <f t="shared" si="31"/>
        <v>2023</v>
      </c>
      <c r="BS38" s="38">
        <f t="shared" si="31"/>
        <v>2024</v>
      </c>
      <c r="BT38" s="38">
        <f t="shared" si="31"/>
        <v>2025</v>
      </c>
    </row>
    <row r="39" spans="2:72" x14ac:dyDescent="0.45">
      <c r="B39" t="s">
        <v>14</v>
      </c>
      <c r="G39" s="14">
        <f>G34*IF(MONTH(G38)=12,$F$5,$F$4)</f>
        <v>4000</v>
      </c>
      <c r="H39" s="14">
        <f t="shared" ref="H39:BN39" si="32">H34*IF(MONTH(H38)=12,$F$5,$F$4)</f>
        <v>4000</v>
      </c>
      <c r="I39" s="14">
        <f t="shared" si="32"/>
        <v>4000</v>
      </c>
      <c r="J39" s="14">
        <f t="shared" si="32"/>
        <v>4000</v>
      </c>
      <c r="K39" s="14">
        <f t="shared" si="32"/>
        <v>4000</v>
      </c>
      <c r="L39" s="14">
        <f t="shared" si="32"/>
        <v>4000</v>
      </c>
      <c r="M39" s="14">
        <f t="shared" si="32"/>
        <v>5600</v>
      </c>
      <c r="N39" s="14">
        <f t="shared" si="32"/>
        <v>5600</v>
      </c>
      <c r="O39" s="14">
        <f t="shared" si="32"/>
        <v>5600</v>
      </c>
      <c r="P39" s="14">
        <f t="shared" si="32"/>
        <v>5600</v>
      </c>
      <c r="Q39" s="14">
        <f t="shared" si="32"/>
        <v>5600</v>
      </c>
      <c r="R39" s="14">
        <f t="shared" si="32"/>
        <v>8400</v>
      </c>
      <c r="S39" s="14">
        <f t="shared" si="32"/>
        <v>4000</v>
      </c>
      <c r="T39" s="14">
        <f t="shared" si="32"/>
        <v>4000</v>
      </c>
      <c r="U39" s="14">
        <f t="shared" si="32"/>
        <v>4000</v>
      </c>
      <c r="V39" s="14">
        <f t="shared" si="32"/>
        <v>4000</v>
      </c>
      <c r="W39" s="14">
        <f t="shared" si="32"/>
        <v>4000</v>
      </c>
      <c r="X39" s="14">
        <f t="shared" si="32"/>
        <v>4000</v>
      </c>
      <c r="Y39" s="14">
        <f t="shared" si="32"/>
        <v>5600</v>
      </c>
      <c r="Z39" s="14">
        <f t="shared" si="32"/>
        <v>5600</v>
      </c>
      <c r="AA39" s="14">
        <f t="shared" si="32"/>
        <v>5600</v>
      </c>
      <c r="AB39" s="14">
        <f t="shared" si="32"/>
        <v>5600</v>
      </c>
      <c r="AC39" s="14">
        <f t="shared" si="32"/>
        <v>5600</v>
      </c>
      <c r="AD39" s="14">
        <f t="shared" si="32"/>
        <v>8400</v>
      </c>
      <c r="AE39" s="14">
        <f t="shared" si="32"/>
        <v>4000</v>
      </c>
      <c r="AF39" s="14">
        <f t="shared" si="32"/>
        <v>4000</v>
      </c>
      <c r="AG39" s="14">
        <f t="shared" si="32"/>
        <v>4000</v>
      </c>
      <c r="AH39" s="14">
        <f t="shared" si="32"/>
        <v>4000</v>
      </c>
      <c r="AI39" s="14">
        <f t="shared" si="32"/>
        <v>4000</v>
      </c>
      <c r="AJ39" s="14">
        <f t="shared" si="32"/>
        <v>4000</v>
      </c>
      <c r="AK39" s="14">
        <f t="shared" si="32"/>
        <v>5600</v>
      </c>
      <c r="AL39" s="14">
        <f t="shared" si="32"/>
        <v>5600</v>
      </c>
      <c r="AM39" s="14">
        <f t="shared" si="32"/>
        <v>5600</v>
      </c>
      <c r="AN39" s="14">
        <f t="shared" si="32"/>
        <v>5600</v>
      </c>
      <c r="AO39" s="14">
        <f t="shared" si="32"/>
        <v>5600</v>
      </c>
      <c r="AP39" s="14">
        <f t="shared" si="32"/>
        <v>8400</v>
      </c>
      <c r="AQ39" s="14">
        <f t="shared" si="32"/>
        <v>4000</v>
      </c>
      <c r="AR39" s="14">
        <f t="shared" si="32"/>
        <v>4000</v>
      </c>
      <c r="AS39" s="14">
        <f t="shared" si="32"/>
        <v>4000</v>
      </c>
      <c r="AT39" s="14">
        <f t="shared" si="32"/>
        <v>4000</v>
      </c>
      <c r="AU39" s="14">
        <f t="shared" si="32"/>
        <v>4000</v>
      </c>
      <c r="AV39" s="14">
        <f t="shared" si="32"/>
        <v>4000</v>
      </c>
      <c r="AW39" s="14">
        <f t="shared" si="32"/>
        <v>5600</v>
      </c>
      <c r="AX39" s="14">
        <f t="shared" si="32"/>
        <v>5600</v>
      </c>
      <c r="AY39" s="14">
        <f t="shared" si="32"/>
        <v>5600</v>
      </c>
      <c r="AZ39" s="14">
        <f t="shared" si="32"/>
        <v>5600</v>
      </c>
      <c r="BA39" s="14">
        <f t="shared" si="32"/>
        <v>5600</v>
      </c>
      <c r="BB39" s="14">
        <f t="shared" si="32"/>
        <v>8400</v>
      </c>
      <c r="BC39" s="14">
        <f t="shared" si="32"/>
        <v>4000</v>
      </c>
      <c r="BD39" s="14">
        <f t="shared" si="32"/>
        <v>4000</v>
      </c>
      <c r="BE39" s="14">
        <f t="shared" si="32"/>
        <v>4000</v>
      </c>
      <c r="BF39" s="14">
        <f t="shared" si="32"/>
        <v>4000</v>
      </c>
      <c r="BG39" s="14">
        <f t="shared" si="32"/>
        <v>4000</v>
      </c>
      <c r="BH39" s="14">
        <f t="shared" si="32"/>
        <v>4000</v>
      </c>
      <c r="BI39" s="14">
        <f t="shared" si="32"/>
        <v>5600</v>
      </c>
      <c r="BJ39" s="14">
        <f t="shared" si="32"/>
        <v>5600</v>
      </c>
      <c r="BK39" s="14">
        <f t="shared" si="32"/>
        <v>5600</v>
      </c>
      <c r="BL39" s="14">
        <f t="shared" si="32"/>
        <v>5600</v>
      </c>
      <c r="BM39" s="14">
        <f t="shared" si="32"/>
        <v>5600</v>
      </c>
      <c r="BN39" s="14">
        <f t="shared" si="32"/>
        <v>8400</v>
      </c>
      <c r="BP39" s="14">
        <f t="shared" ref="BP39:BT39" si="33">SUMIFS($G39:$BN39,$G$18:$BN$18,BP$22)</f>
        <v>60400</v>
      </c>
      <c r="BQ39" s="14">
        <f t="shared" si="33"/>
        <v>60400</v>
      </c>
      <c r="BR39" s="14">
        <f t="shared" si="33"/>
        <v>60400</v>
      </c>
      <c r="BS39" s="14">
        <f t="shared" si="33"/>
        <v>60400</v>
      </c>
      <c r="BT39" s="14">
        <f t="shared" si="33"/>
        <v>60400</v>
      </c>
    </row>
    <row r="40" spans="2:72" ht="7.5" customHeight="1" x14ac:dyDescent="0.45"/>
    <row r="41" spans="2:72" x14ac:dyDescent="0.45">
      <c r="B41" s="15" t="s">
        <v>49</v>
      </c>
      <c r="C41" s="15"/>
      <c r="D41" s="15"/>
      <c r="E41" s="15"/>
      <c r="F41" s="15"/>
      <c r="G41" s="16">
        <f t="shared" ref="G41:BB41" si="34">SUM(G39:G40)</f>
        <v>4000</v>
      </c>
      <c r="H41" s="16">
        <f t="shared" si="34"/>
        <v>4000</v>
      </c>
      <c r="I41" s="16">
        <f t="shared" si="34"/>
        <v>4000</v>
      </c>
      <c r="J41" s="16">
        <f t="shared" si="34"/>
        <v>4000</v>
      </c>
      <c r="K41" s="16">
        <f t="shared" si="34"/>
        <v>4000</v>
      </c>
      <c r="L41" s="16">
        <f t="shared" si="34"/>
        <v>4000</v>
      </c>
      <c r="M41" s="16">
        <f t="shared" si="34"/>
        <v>5600</v>
      </c>
      <c r="N41" s="16">
        <f t="shared" si="34"/>
        <v>5600</v>
      </c>
      <c r="O41" s="16">
        <f t="shared" si="34"/>
        <v>5600</v>
      </c>
      <c r="P41" s="16">
        <f t="shared" si="34"/>
        <v>5600</v>
      </c>
      <c r="Q41" s="16">
        <f t="shared" si="34"/>
        <v>5600</v>
      </c>
      <c r="R41" s="16">
        <f t="shared" si="34"/>
        <v>8400</v>
      </c>
      <c r="S41" s="16">
        <f t="shared" si="34"/>
        <v>4000</v>
      </c>
      <c r="T41" s="16">
        <f t="shared" si="34"/>
        <v>4000</v>
      </c>
      <c r="U41" s="16">
        <f t="shared" si="34"/>
        <v>4000</v>
      </c>
      <c r="V41" s="16">
        <f t="shared" si="34"/>
        <v>4000</v>
      </c>
      <c r="W41" s="16">
        <f t="shared" si="34"/>
        <v>4000</v>
      </c>
      <c r="X41" s="16">
        <f t="shared" si="34"/>
        <v>4000</v>
      </c>
      <c r="Y41" s="16">
        <f t="shared" si="34"/>
        <v>5600</v>
      </c>
      <c r="Z41" s="16">
        <f t="shared" si="34"/>
        <v>5600</v>
      </c>
      <c r="AA41" s="16">
        <f t="shared" si="34"/>
        <v>5600</v>
      </c>
      <c r="AB41" s="16">
        <f t="shared" si="34"/>
        <v>5600</v>
      </c>
      <c r="AC41" s="16">
        <f t="shared" si="34"/>
        <v>5600</v>
      </c>
      <c r="AD41" s="16">
        <f t="shared" si="34"/>
        <v>8400</v>
      </c>
      <c r="AE41" s="16">
        <f t="shared" si="34"/>
        <v>4000</v>
      </c>
      <c r="AF41" s="16">
        <f t="shared" si="34"/>
        <v>4000</v>
      </c>
      <c r="AG41" s="16">
        <f t="shared" si="34"/>
        <v>4000</v>
      </c>
      <c r="AH41" s="16">
        <f t="shared" si="34"/>
        <v>4000</v>
      </c>
      <c r="AI41" s="16">
        <f t="shared" si="34"/>
        <v>4000</v>
      </c>
      <c r="AJ41" s="16">
        <f t="shared" si="34"/>
        <v>4000</v>
      </c>
      <c r="AK41" s="16">
        <f t="shared" si="34"/>
        <v>5600</v>
      </c>
      <c r="AL41" s="16">
        <f t="shared" si="34"/>
        <v>5600</v>
      </c>
      <c r="AM41" s="16">
        <f t="shared" si="34"/>
        <v>5600</v>
      </c>
      <c r="AN41" s="16">
        <f t="shared" si="34"/>
        <v>5600</v>
      </c>
      <c r="AO41" s="16">
        <f t="shared" si="34"/>
        <v>5600</v>
      </c>
      <c r="AP41" s="16">
        <f t="shared" si="34"/>
        <v>8400</v>
      </c>
      <c r="AQ41" s="16">
        <f t="shared" si="34"/>
        <v>4000</v>
      </c>
      <c r="AR41" s="16">
        <f t="shared" si="34"/>
        <v>4000</v>
      </c>
      <c r="AS41" s="16">
        <f t="shared" si="34"/>
        <v>4000</v>
      </c>
      <c r="AT41" s="16">
        <f t="shared" si="34"/>
        <v>4000</v>
      </c>
      <c r="AU41" s="16">
        <f t="shared" si="34"/>
        <v>4000</v>
      </c>
      <c r="AV41" s="16">
        <f t="shared" si="34"/>
        <v>4000</v>
      </c>
      <c r="AW41" s="16">
        <f t="shared" si="34"/>
        <v>5600</v>
      </c>
      <c r="AX41" s="16">
        <f t="shared" si="34"/>
        <v>5600</v>
      </c>
      <c r="AY41" s="16">
        <f t="shared" si="34"/>
        <v>5600</v>
      </c>
      <c r="AZ41" s="16">
        <f t="shared" si="34"/>
        <v>5600</v>
      </c>
      <c r="BA41" s="16">
        <f t="shared" si="34"/>
        <v>5600</v>
      </c>
      <c r="BB41" s="16">
        <f t="shared" si="34"/>
        <v>8400</v>
      </c>
      <c r="BC41" s="16">
        <f t="shared" ref="BC41:BN41" si="35">SUM(BC39:BC40)</f>
        <v>4000</v>
      </c>
      <c r="BD41" s="16">
        <f t="shared" si="35"/>
        <v>4000</v>
      </c>
      <c r="BE41" s="16">
        <f t="shared" si="35"/>
        <v>4000</v>
      </c>
      <c r="BF41" s="16">
        <f t="shared" si="35"/>
        <v>4000</v>
      </c>
      <c r="BG41" s="16">
        <f t="shared" si="35"/>
        <v>4000</v>
      </c>
      <c r="BH41" s="16">
        <f t="shared" si="35"/>
        <v>4000</v>
      </c>
      <c r="BI41" s="16">
        <f t="shared" si="35"/>
        <v>5600</v>
      </c>
      <c r="BJ41" s="16">
        <f t="shared" si="35"/>
        <v>5600</v>
      </c>
      <c r="BK41" s="16">
        <f t="shared" si="35"/>
        <v>5600</v>
      </c>
      <c r="BL41" s="16">
        <f t="shared" si="35"/>
        <v>5600</v>
      </c>
      <c r="BM41" s="16">
        <f t="shared" si="35"/>
        <v>5600</v>
      </c>
      <c r="BN41" s="16">
        <f t="shared" si="35"/>
        <v>8400</v>
      </c>
      <c r="BP41" s="16">
        <f t="shared" ref="BP41:BQ41" si="36">SUM(BP39:BP40)</f>
        <v>60400</v>
      </c>
      <c r="BQ41" s="16">
        <f t="shared" si="36"/>
        <v>60400</v>
      </c>
      <c r="BR41" s="16">
        <f t="shared" ref="BR41:BT41" si="37">SUM(BR39:BR40)</f>
        <v>60400</v>
      </c>
      <c r="BS41" s="16">
        <f t="shared" si="37"/>
        <v>60400</v>
      </c>
      <c r="BT41" s="16">
        <f t="shared" si="37"/>
        <v>60400</v>
      </c>
    </row>
    <row r="42" spans="2:72" ht="9.75" customHeight="1" x14ac:dyDescent="0.45"/>
    <row r="43" spans="2:72" x14ac:dyDescent="0.45">
      <c r="B43" t="s">
        <v>56</v>
      </c>
      <c r="G43" s="14">
        <f>$F$8</f>
        <v>-900</v>
      </c>
      <c r="H43" s="14">
        <f t="shared" ref="H43:BN43" si="38">$F$8</f>
        <v>-900</v>
      </c>
      <c r="I43" s="14">
        <f t="shared" si="38"/>
        <v>-900</v>
      </c>
      <c r="J43" s="14">
        <f t="shared" si="38"/>
        <v>-900</v>
      </c>
      <c r="K43" s="14">
        <f t="shared" si="38"/>
        <v>-900</v>
      </c>
      <c r="L43" s="14">
        <f t="shared" si="38"/>
        <v>-900</v>
      </c>
      <c r="M43" s="14">
        <f t="shared" si="38"/>
        <v>-900</v>
      </c>
      <c r="N43" s="14">
        <f t="shared" si="38"/>
        <v>-900</v>
      </c>
      <c r="O43" s="14">
        <f t="shared" si="38"/>
        <v>-900</v>
      </c>
      <c r="P43" s="14">
        <f t="shared" si="38"/>
        <v>-900</v>
      </c>
      <c r="Q43" s="14">
        <f t="shared" si="38"/>
        <v>-900</v>
      </c>
      <c r="R43" s="14">
        <f t="shared" si="38"/>
        <v>-900</v>
      </c>
      <c r="S43" s="14">
        <f t="shared" si="38"/>
        <v>-900</v>
      </c>
      <c r="T43" s="14">
        <f t="shared" si="38"/>
        <v>-900</v>
      </c>
      <c r="U43" s="14">
        <f t="shared" si="38"/>
        <v>-900</v>
      </c>
      <c r="V43" s="14">
        <f t="shared" si="38"/>
        <v>-900</v>
      </c>
      <c r="W43" s="14">
        <f t="shared" si="38"/>
        <v>-900</v>
      </c>
      <c r="X43" s="14">
        <f t="shared" si="38"/>
        <v>-900</v>
      </c>
      <c r="Y43" s="14">
        <f t="shared" si="38"/>
        <v>-900</v>
      </c>
      <c r="Z43" s="14">
        <f t="shared" si="38"/>
        <v>-900</v>
      </c>
      <c r="AA43" s="14">
        <f t="shared" si="38"/>
        <v>-900</v>
      </c>
      <c r="AB43" s="14">
        <f t="shared" si="38"/>
        <v>-900</v>
      </c>
      <c r="AC43" s="14">
        <f t="shared" si="38"/>
        <v>-900</v>
      </c>
      <c r="AD43" s="14">
        <f t="shared" si="38"/>
        <v>-900</v>
      </c>
      <c r="AE43" s="14">
        <f t="shared" si="38"/>
        <v>-900</v>
      </c>
      <c r="AF43" s="14">
        <f t="shared" si="38"/>
        <v>-900</v>
      </c>
      <c r="AG43" s="14">
        <f t="shared" si="38"/>
        <v>-900</v>
      </c>
      <c r="AH43" s="14">
        <f t="shared" si="38"/>
        <v>-900</v>
      </c>
      <c r="AI43" s="14">
        <f t="shared" si="38"/>
        <v>-900</v>
      </c>
      <c r="AJ43" s="14">
        <f t="shared" si="38"/>
        <v>-900</v>
      </c>
      <c r="AK43" s="14">
        <f t="shared" si="38"/>
        <v>-900</v>
      </c>
      <c r="AL43" s="14">
        <f t="shared" si="38"/>
        <v>-900</v>
      </c>
      <c r="AM43" s="14">
        <f t="shared" si="38"/>
        <v>-900</v>
      </c>
      <c r="AN43" s="14">
        <f t="shared" si="38"/>
        <v>-900</v>
      </c>
      <c r="AO43" s="14">
        <f t="shared" si="38"/>
        <v>-900</v>
      </c>
      <c r="AP43" s="14">
        <f t="shared" si="38"/>
        <v>-900</v>
      </c>
      <c r="AQ43" s="14">
        <f t="shared" si="38"/>
        <v>-900</v>
      </c>
      <c r="AR43" s="14">
        <f t="shared" si="38"/>
        <v>-900</v>
      </c>
      <c r="AS43" s="14">
        <f t="shared" si="38"/>
        <v>-900</v>
      </c>
      <c r="AT43" s="14">
        <f t="shared" si="38"/>
        <v>-900</v>
      </c>
      <c r="AU43" s="14">
        <f t="shared" si="38"/>
        <v>-900</v>
      </c>
      <c r="AV43" s="14">
        <f t="shared" si="38"/>
        <v>-900</v>
      </c>
      <c r="AW43" s="14">
        <f t="shared" si="38"/>
        <v>-900</v>
      </c>
      <c r="AX43" s="14">
        <f t="shared" si="38"/>
        <v>-900</v>
      </c>
      <c r="AY43" s="14">
        <f t="shared" si="38"/>
        <v>-900</v>
      </c>
      <c r="AZ43" s="14">
        <f t="shared" si="38"/>
        <v>-900</v>
      </c>
      <c r="BA43" s="14">
        <f t="shared" si="38"/>
        <v>-900</v>
      </c>
      <c r="BB43" s="14">
        <f t="shared" si="38"/>
        <v>-900</v>
      </c>
      <c r="BC43" s="14">
        <f t="shared" si="38"/>
        <v>-900</v>
      </c>
      <c r="BD43" s="14">
        <f t="shared" si="38"/>
        <v>-900</v>
      </c>
      <c r="BE43" s="14">
        <f t="shared" si="38"/>
        <v>-900</v>
      </c>
      <c r="BF43" s="14">
        <f t="shared" si="38"/>
        <v>-900</v>
      </c>
      <c r="BG43" s="14">
        <f t="shared" si="38"/>
        <v>-900</v>
      </c>
      <c r="BH43" s="14">
        <f t="shared" si="38"/>
        <v>-900</v>
      </c>
      <c r="BI43" s="14">
        <f t="shared" si="38"/>
        <v>-900</v>
      </c>
      <c r="BJ43" s="14">
        <f t="shared" si="38"/>
        <v>-900</v>
      </c>
      <c r="BK43" s="14">
        <f t="shared" si="38"/>
        <v>-900</v>
      </c>
      <c r="BL43" s="14">
        <f t="shared" si="38"/>
        <v>-900</v>
      </c>
      <c r="BM43" s="14">
        <f t="shared" si="38"/>
        <v>-900</v>
      </c>
      <c r="BN43" s="14">
        <f t="shared" si="38"/>
        <v>-900</v>
      </c>
      <c r="BP43" s="14">
        <f t="shared" ref="BP43:BT46" si="39">SUMIFS($G43:$BN43,$G$18:$BN$18,BP$22)</f>
        <v>-10800</v>
      </c>
      <c r="BQ43" s="14">
        <f t="shared" si="39"/>
        <v>-10800</v>
      </c>
      <c r="BR43" s="14">
        <f t="shared" si="39"/>
        <v>-10800</v>
      </c>
      <c r="BS43" s="14">
        <f t="shared" si="39"/>
        <v>-10800</v>
      </c>
      <c r="BT43" s="14">
        <f t="shared" si="39"/>
        <v>-10800</v>
      </c>
    </row>
    <row r="44" spans="2:72" x14ac:dyDescent="0.45">
      <c r="B44" t="s">
        <v>71</v>
      </c>
      <c r="G44" s="14">
        <f>$F$9*G35</f>
        <v>-200</v>
      </c>
      <c r="H44" s="14">
        <f t="shared" ref="H44:BN44" si="40">$F$9*H35</f>
        <v>-200</v>
      </c>
      <c r="I44" s="14">
        <f t="shared" si="40"/>
        <v>-200</v>
      </c>
      <c r="J44" s="14">
        <f t="shared" si="40"/>
        <v>-200</v>
      </c>
      <c r="K44" s="14">
        <f t="shared" si="40"/>
        <v>-200</v>
      </c>
      <c r="L44" s="14">
        <f t="shared" si="40"/>
        <v>-200</v>
      </c>
      <c r="M44" s="14">
        <f t="shared" si="40"/>
        <v>-200</v>
      </c>
      <c r="N44" s="14">
        <f t="shared" si="40"/>
        <v>-200</v>
      </c>
      <c r="O44" s="14">
        <f t="shared" si="40"/>
        <v>-200</v>
      </c>
      <c r="P44" s="14">
        <f t="shared" si="40"/>
        <v>-200</v>
      </c>
      <c r="Q44" s="14">
        <f t="shared" si="40"/>
        <v>-200</v>
      </c>
      <c r="R44" s="14">
        <f t="shared" si="40"/>
        <v>-200</v>
      </c>
      <c r="S44" s="14">
        <f t="shared" si="40"/>
        <v>-204</v>
      </c>
      <c r="T44" s="14">
        <f t="shared" si="40"/>
        <v>-204</v>
      </c>
      <c r="U44" s="14">
        <f t="shared" si="40"/>
        <v>-204</v>
      </c>
      <c r="V44" s="14">
        <f t="shared" si="40"/>
        <v>-204</v>
      </c>
      <c r="W44" s="14">
        <f t="shared" si="40"/>
        <v>-204</v>
      </c>
      <c r="X44" s="14">
        <f t="shared" si="40"/>
        <v>-204</v>
      </c>
      <c r="Y44" s="14">
        <f t="shared" si="40"/>
        <v>-204</v>
      </c>
      <c r="Z44" s="14">
        <f t="shared" si="40"/>
        <v>-204</v>
      </c>
      <c r="AA44" s="14">
        <f t="shared" si="40"/>
        <v>-204</v>
      </c>
      <c r="AB44" s="14">
        <f t="shared" si="40"/>
        <v>-204</v>
      </c>
      <c r="AC44" s="14">
        <f t="shared" si="40"/>
        <v>-204</v>
      </c>
      <c r="AD44" s="14">
        <f t="shared" si="40"/>
        <v>-204</v>
      </c>
      <c r="AE44" s="14">
        <f t="shared" si="40"/>
        <v>-208.07999999999998</v>
      </c>
      <c r="AF44" s="14">
        <f t="shared" si="40"/>
        <v>-208.07999999999998</v>
      </c>
      <c r="AG44" s="14">
        <f t="shared" si="40"/>
        <v>-208.07999999999998</v>
      </c>
      <c r="AH44" s="14">
        <f t="shared" si="40"/>
        <v>-208.07999999999998</v>
      </c>
      <c r="AI44" s="14">
        <f t="shared" si="40"/>
        <v>-208.07999999999998</v>
      </c>
      <c r="AJ44" s="14">
        <f t="shared" si="40"/>
        <v>-208.07999999999998</v>
      </c>
      <c r="AK44" s="14">
        <f t="shared" si="40"/>
        <v>-208.07999999999998</v>
      </c>
      <c r="AL44" s="14">
        <f t="shared" si="40"/>
        <v>-208.07999999999998</v>
      </c>
      <c r="AM44" s="14">
        <f t="shared" si="40"/>
        <v>-208.07999999999998</v>
      </c>
      <c r="AN44" s="14">
        <f t="shared" si="40"/>
        <v>-208.07999999999998</v>
      </c>
      <c r="AO44" s="14">
        <f t="shared" si="40"/>
        <v>-208.07999999999998</v>
      </c>
      <c r="AP44" s="14">
        <f t="shared" si="40"/>
        <v>-208.07999999999998</v>
      </c>
      <c r="AQ44" s="14">
        <f t="shared" si="40"/>
        <v>-212.24159999999998</v>
      </c>
      <c r="AR44" s="14">
        <f t="shared" si="40"/>
        <v>-212.24159999999998</v>
      </c>
      <c r="AS44" s="14">
        <f t="shared" si="40"/>
        <v>-212.24159999999998</v>
      </c>
      <c r="AT44" s="14">
        <f t="shared" si="40"/>
        <v>-212.24159999999998</v>
      </c>
      <c r="AU44" s="14">
        <f t="shared" si="40"/>
        <v>-212.24159999999998</v>
      </c>
      <c r="AV44" s="14">
        <f t="shared" si="40"/>
        <v>-212.24159999999998</v>
      </c>
      <c r="AW44" s="14">
        <f t="shared" si="40"/>
        <v>-212.24159999999998</v>
      </c>
      <c r="AX44" s="14">
        <f t="shared" si="40"/>
        <v>-212.24159999999998</v>
      </c>
      <c r="AY44" s="14">
        <f t="shared" si="40"/>
        <v>-212.24159999999998</v>
      </c>
      <c r="AZ44" s="14">
        <f t="shared" si="40"/>
        <v>-212.24159999999998</v>
      </c>
      <c r="BA44" s="14">
        <f t="shared" si="40"/>
        <v>-212.24159999999998</v>
      </c>
      <c r="BB44" s="14">
        <f t="shared" si="40"/>
        <v>-212.24159999999998</v>
      </c>
      <c r="BC44" s="14">
        <f t="shared" si="40"/>
        <v>-216.48643200000001</v>
      </c>
      <c r="BD44" s="14">
        <f t="shared" si="40"/>
        <v>-216.48643200000001</v>
      </c>
      <c r="BE44" s="14">
        <f t="shared" si="40"/>
        <v>-216.48643200000001</v>
      </c>
      <c r="BF44" s="14">
        <f t="shared" si="40"/>
        <v>-216.48643200000001</v>
      </c>
      <c r="BG44" s="14">
        <f t="shared" si="40"/>
        <v>-216.48643200000001</v>
      </c>
      <c r="BH44" s="14">
        <f t="shared" si="40"/>
        <v>-216.48643200000001</v>
      </c>
      <c r="BI44" s="14">
        <f t="shared" si="40"/>
        <v>-216.48643200000001</v>
      </c>
      <c r="BJ44" s="14">
        <f t="shared" si="40"/>
        <v>-216.48643200000001</v>
      </c>
      <c r="BK44" s="14">
        <f t="shared" si="40"/>
        <v>-216.48643200000001</v>
      </c>
      <c r="BL44" s="14">
        <f t="shared" si="40"/>
        <v>-216.48643200000001</v>
      </c>
      <c r="BM44" s="14">
        <f t="shared" si="40"/>
        <v>-216.48643200000001</v>
      </c>
      <c r="BN44" s="14">
        <f t="shared" si="40"/>
        <v>-216.48643200000001</v>
      </c>
      <c r="BP44" s="14">
        <f t="shared" si="39"/>
        <v>-2400</v>
      </c>
      <c r="BQ44" s="14">
        <f t="shared" si="39"/>
        <v>-2448</v>
      </c>
      <c r="BR44" s="14">
        <f t="shared" si="39"/>
        <v>-2496.9599999999996</v>
      </c>
      <c r="BS44" s="14">
        <f t="shared" si="39"/>
        <v>-2546.8991999999998</v>
      </c>
      <c r="BT44" s="14">
        <f t="shared" si="39"/>
        <v>-2597.837184</v>
      </c>
    </row>
    <row r="45" spans="2:72" x14ac:dyDescent="0.45">
      <c r="B45" t="s">
        <v>74</v>
      </c>
      <c r="G45" s="14">
        <f>$F$11</f>
        <v>-1000</v>
      </c>
      <c r="H45" s="14">
        <f t="shared" ref="H45:BN45" si="41">$F$11</f>
        <v>-1000</v>
      </c>
      <c r="I45" s="14">
        <f t="shared" si="41"/>
        <v>-1000</v>
      </c>
      <c r="J45" s="14">
        <f t="shared" si="41"/>
        <v>-1000</v>
      </c>
      <c r="K45" s="14">
        <f t="shared" si="41"/>
        <v>-1000</v>
      </c>
      <c r="L45" s="14">
        <f t="shared" si="41"/>
        <v>-1000</v>
      </c>
      <c r="M45" s="14">
        <f t="shared" si="41"/>
        <v>-1000</v>
      </c>
      <c r="N45" s="14">
        <f t="shared" si="41"/>
        <v>-1000</v>
      </c>
      <c r="O45" s="14">
        <f t="shared" si="41"/>
        <v>-1000</v>
      </c>
      <c r="P45" s="14">
        <f t="shared" si="41"/>
        <v>-1000</v>
      </c>
      <c r="Q45" s="14">
        <f t="shared" si="41"/>
        <v>-1000</v>
      </c>
      <c r="R45" s="14">
        <f t="shared" si="41"/>
        <v>-1000</v>
      </c>
      <c r="S45" s="14">
        <f t="shared" si="41"/>
        <v>-1000</v>
      </c>
      <c r="T45" s="14">
        <f t="shared" si="41"/>
        <v>-1000</v>
      </c>
      <c r="U45" s="14">
        <f t="shared" si="41"/>
        <v>-1000</v>
      </c>
      <c r="V45" s="14">
        <f t="shared" si="41"/>
        <v>-1000</v>
      </c>
      <c r="W45" s="14">
        <f t="shared" si="41"/>
        <v>-1000</v>
      </c>
      <c r="X45" s="14">
        <f t="shared" si="41"/>
        <v>-1000</v>
      </c>
      <c r="Y45" s="14">
        <f t="shared" si="41"/>
        <v>-1000</v>
      </c>
      <c r="Z45" s="14">
        <f t="shared" si="41"/>
        <v>-1000</v>
      </c>
      <c r="AA45" s="14">
        <f t="shared" si="41"/>
        <v>-1000</v>
      </c>
      <c r="AB45" s="14">
        <f t="shared" si="41"/>
        <v>-1000</v>
      </c>
      <c r="AC45" s="14">
        <f t="shared" si="41"/>
        <v>-1000</v>
      </c>
      <c r="AD45" s="14">
        <f t="shared" si="41"/>
        <v>-1000</v>
      </c>
      <c r="AE45" s="14">
        <f t="shared" si="41"/>
        <v>-1000</v>
      </c>
      <c r="AF45" s="14">
        <f t="shared" si="41"/>
        <v>-1000</v>
      </c>
      <c r="AG45" s="14">
        <f t="shared" si="41"/>
        <v>-1000</v>
      </c>
      <c r="AH45" s="14">
        <f t="shared" si="41"/>
        <v>-1000</v>
      </c>
      <c r="AI45" s="14">
        <f t="shared" si="41"/>
        <v>-1000</v>
      </c>
      <c r="AJ45" s="14">
        <f t="shared" si="41"/>
        <v>-1000</v>
      </c>
      <c r="AK45" s="14">
        <f t="shared" si="41"/>
        <v>-1000</v>
      </c>
      <c r="AL45" s="14">
        <f t="shared" si="41"/>
        <v>-1000</v>
      </c>
      <c r="AM45" s="14">
        <f t="shared" si="41"/>
        <v>-1000</v>
      </c>
      <c r="AN45" s="14">
        <f t="shared" si="41"/>
        <v>-1000</v>
      </c>
      <c r="AO45" s="14">
        <f t="shared" si="41"/>
        <v>-1000</v>
      </c>
      <c r="AP45" s="14">
        <f t="shared" si="41"/>
        <v>-1000</v>
      </c>
      <c r="AQ45" s="14">
        <f t="shared" si="41"/>
        <v>-1000</v>
      </c>
      <c r="AR45" s="14">
        <f t="shared" si="41"/>
        <v>-1000</v>
      </c>
      <c r="AS45" s="14">
        <f t="shared" si="41"/>
        <v>-1000</v>
      </c>
      <c r="AT45" s="14">
        <f t="shared" si="41"/>
        <v>-1000</v>
      </c>
      <c r="AU45" s="14">
        <f t="shared" si="41"/>
        <v>-1000</v>
      </c>
      <c r="AV45" s="14">
        <f t="shared" si="41"/>
        <v>-1000</v>
      </c>
      <c r="AW45" s="14">
        <f t="shared" si="41"/>
        <v>-1000</v>
      </c>
      <c r="AX45" s="14">
        <f t="shared" si="41"/>
        <v>-1000</v>
      </c>
      <c r="AY45" s="14">
        <f t="shared" si="41"/>
        <v>-1000</v>
      </c>
      <c r="AZ45" s="14">
        <f t="shared" si="41"/>
        <v>-1000</v>
      </c>
      <c r="BA45" s="14">
        <f t="shared" si="41"/>
        <v>-1000</v>
      </c>
      <c r="BB45" s="14">
        <f t="shared" si="41"/>
        <v>-1000</v>
      </c>
      <c r="BC45" s="14">
        <f t="shared" si="41"/>
        <v>-1000</v>
      </c>
      <c r="BD45" s="14">
        <f t="shared" si="41"/>
        <v>-1000</v>
      </c>
      <c r="BE45" s="14">
        <f t="shared" si="41"/>
        <v>-1000</v>
      </c>
      <c r="BF45" s="14">
        <f t="shared" si="41"/>
        <v>-1000</v>
      </c>
      <c r="BG45" s="14">
        <f t="shared" si="41"/>
        <v>-1000</v>
      </c>
      <c r="BH45" s="14">
        <f t="shared" si="41"/>
        <v>-1000</v>
      </c>
      <c r="BI45" s="14">
        <f t="shared" si="41"/>
        <v>-1000</v>
      </c>
      <c r="BJ45" s="14">
        <f t="shared" si="41"/>
        <v>-1000</v>
      </c>
      <c r="BK45" s="14">
        <f t="shared" si="41"/>
        <v>-1000</v>
      </c>
      <c r="BL45" s="14">
        <f t="shared" si="41"/>
        <v>-1000</v>
      </c>
      <c r="BM45" s="14">
        <f t="shared" si="41"/>
        <v>-1000</v>
      </c>
      <c r="BN45" s="14">
        <f t="shared" si="41"/>
        <v>-1000</v>
      </c>
      <c r="BP45" s="14">
        <f t="shared" si="39"/>
        <v>-12000</v>
      </c>
      <c r="BQ45" s="14">
        <f t="shared" si="39"/>
        <v>-12000</v>
      </c>
      <c r="BR45" s="14">
        <f t="shared" si="39"/>
        <v>-12000</v>
      </c>
      <c r="BS45" s="14">
        <f t="shared" si="39"/>
        <v>-12000</v>
      </c>
      <c r="BT45" s="14">
        <f t="shared" si="39"/>
        <v>-12000</v>
      </c>
    </row>
    <row r="46" spans="2:72" x14ac:dyDescent="0.45">
      <c r="B46" t="s">
        <v>75</v>
      </c>
      <c r="G46" s="14">
        <f>G45*$F$12</f>
        <v>-500</v>
      </c>
      <c r="H46" s="14">
        <f t="shared" ref="H46:BN46" si="42">H45*$F$12</f>
        <v>-500</v>
      </c>
      <c r="I46" s="14">
        <f t="shared" si="42"/>
        <v>-500</v>
      </c>
      <c r="J46" s="14">
        <f t="shared" si="42"/>
        <v>-500</v>
      </c>
      <c r="K46" s="14">
        <f t="shared" si="42"/>
        <v>-500</v>
      </c>
      <c r="L46" s="14">
        <f t="shared" si="42"/>
        <v>-500</v>
      </c>
      <c r="M46" s="14">
        <f t="shared" si="42"/>
        <v>-500</v>
      </c>
      <c r="N46" s="14">
        <f t="shared" si="42"/>
        <v>-500</v>
      </c>
      <c r="O46" s="14">
        <f t="shared" si="42"/>
        <v>-500</v>
      </c>
      <c r="P46" s="14">
        <f t="shared" si="42"/>
        <v>-500</v>
      </c>
      <c r="Q46" s="14">
        <f t="shared" si="42"/>
        <v>-500</v>
      </c>
      <c r="R46" s="14">
        <f t="shared" si="42"/>
        <v>-500</v>
      </c>
      <c r="S46" s="14">
        <f t="shared" si="42"/>
        <v>-500</v>
      </c>
      <c r="T46" s="14">
        <f t="shared" si="42"/>
        <v>-500</v>
      </c>
      <c r="U46" s="14">
        <f t="shared" si="42"/>
        <v>-500</v>
      </c>
      <c r="V46" s="14">
        <f t="shared" si="42"/>
        <v>-500</v>
      </c>
      <c r="W46" s="14">
        <f t="shared" si="42"/>
        <v>-500</v>
      </c>
      <c r="X46" s="14">
        <f t="shared" si="42"/>
        <v>-500</v>
      </c>
      <c r="Y46" s="14">
        <f t="shared" si="42"/>
        <v>-500</v>
      </c>
      <c r="Z46" s="14">
        <f t="shared" si="42"/>
        <v>-500</v>
      </c>
      <c r="AA46" s="14">
        <f t="shared" si="42"/>
        <v>-500</v>
      </c>
      <c r="AB46" s="14">
        <f t="shared" si="42"/>
        <v>-500</v>
      </c>
      <c r="AC46" s="14">
        <f t="shared" si="42"/>
        <v>-500</v>
      </c>
      <c r="AD46" s="14">
        <f t="shared" si="42"/>
        <v>-500</v>
      </c>
      <c r="AE46" s="14">
        <f t="shared" si="42"/>
        <v>-500</v>
      </c>
      <c r="AF46" s="14">
        <f t="shared" si="42"/>
        <v>-500</v>
      </c>
      <c r="AG46" s="14">
        <f t="shared" si="42"/>
        <v>-500</v>
      </c>
      <c r="AH46" s="14">
        <f t="shared" si="42"/>
        <v>-500</v>
      </c>
      <c r="AI46" s="14">
        <f t="shared" si="42"/>
        <v>-500</v>
      </c>
      <c r="AJ46" s="14">
        <f t="shared" si="42"/>
        <v>-500</v>
      </c>
      <c r="AK46" s="14">
        <f t="shared" si="42"/>
        <v>-500</v>
      </c>
      <c r="AL46" s="14">
        <f t="shared" si="42"/>
        <v>-500</v>
      </c>
      <c r="AM46" s="14">
        <f t="shared" si="42"/>
        <v>-500</v>
      </c>
      <c r="AN46" s="14">
        <f t="shared" si="42"/>
        <v>-500</v>
      </c>
      <c r="AO46" s="14">
        <f t="shared" si="42"/>
        <v>-500</v>
      </c>
      <c r="AP46" s="14">
        <f t="shared" si="42"/>
        <v>-500</v>
      </c>
      <c r="AQ46" s="14">
        <f t="shared" si="42"/>
        <v>-500</v>
      </c>
      <c r="AR46" s="14">
        <f t="shared" si="42"/>
        <v>-500</v>
      </c>
      <c r="AS46" s="14">
        <f t="shared" si="42"/>
        <v>-500</v>
      </c>
      <c r="AT46" s="14">
        <f t="shared" si="42"/>
        <v>-500</v>
      </c>
      <c r="AU46" s="14">
        <f t="shared" si="42"/>
        <v>-500</v>
      </c>
      <c r="AV46" s="14">
        <f t="shared" si="42"/>
        <v>-500</v>
      </c>
      <c r="AW46" s="14">
        <f t="shared" si="42"/>
        <v>-500</v>
      </c>
      <c r="AX46" s="14">
        <f t="shared" si="42"/>
        <v>-500</v>
      </c>
      <c r="AY46" s="14">
        <f t="shared" si="42"/>
        <v>-500</v>
      </c>
      <c r="AZ46" s="14">
        <f t="shared" si="42"/>
        <v>-500</v>
      </c>
      <c r="BA46" s="14">
        <f t="shared" si="42"/>
        <v>-500</v>
      </c>
      <c r="BB46" s="14">
        <f t="shared" si="42"/>
        <v>-500</v>
      </c>
      <c r="BC46" s="14">
        <f t="shared" si="42"/>
        <v>-500</v>
      </c>
      <c r="BD46" s="14">
        <f t="shared" si="42"/>
        <v>-500</v>
      </c>
      <c r="BE46" s="14">
        <f t="shared" si="42"/>
        <v>-500</v>
      </c>
      <c r="BF46" s="14">
        <f t="shared" si="42"/>
        <v>-500</v>
      </c>
      <c r="BG46" s="14">
        <f t="shared" si="42"/>
        <v>-500</v>
      </c>
      <c r="BH46" s="14">
        <f t="shared" si="42"/>
        <v>-500</v>
      </c>
      <c r="BI46" s="14">
        <f t="shared" si="42"/>
        <v>-500</v>
      </c>
      <c r="BJ46" s="14">
        <f t="shared" si="42"/>
        <v>-500</v>
      </c>
      <c r="BK46" s="14">
        <f t="shared" si="42"/>
        <v>-500</v>
      </c>
      <c r="BL46" s="14">
        <f t="shared" si="42"/>
        <v>-500</v>
      </c>
      <c r="BM46" s="14">
        <f t="shared" si="42"/>
        <v>-500</v>
      </c>
      <c r="BN46" s="14">
        <f t="shared" si="42"/>
        <v>-500</v>
      </c>
      <c r="BP46" s="14">
        <f t="shared" si="39"/>
        <v>-6000</v>
      </c>
      <c r="BQ46" s="14">
        <f t="shared" si="39"/>
        <v>-6000</v>
      </c>
      <c r="BR46" s="14">
        <f t="shared" si="39"/>
        <v>-6000</v>
      </c>
      <c r="BS46" s="14">
        <f t="shared" si="39"/>
        <v>-6000</v>
      </c>
      <c r="BT46" s="14">
        <f t="shared" si="39"/>
        <v>-6000</v>
      </c>
    </row>
    <row r="47" spans="2:72" ht="6.75" customHeight="1" x14ac:dyDescent="0.45"/>
    <row r="48" spans="2:72" x14ac:dyDescent="0.45">
      <c r="B48" s="15" t="s">
        <v>36</v>
      </c>
      <c r="C48" s="15"/>
      <c r="D48" s="15"/>
      <c r="E48" s="15"/>
      <c r="F48" s="15"/>
      <c r="G48" s="16">
        <f t="shared" ref="G48:BB48" si="43">SUM(G41:G47)</f>
        <v>1400</v>
      </c>
      <c r="H48" s="16">
        <f t="shared" si="43"/>
        <v>1400</v>
      </c>
      <c r="I48" s="16">
        <f t="shared" si="43"/>
        <v>1400</v>
      </c>
      <c r="J48" s="16">
        <f t="shared" si="43"/>
        <v>1400</v>
      </c>
      <c r="K48" s="16">
        <f t="shared" si="43"/>
        <v>1400</v>
      </c>
      <c r="L48" s="16">
        <f t="shared" si="43"/>
        <v>1400</v>
      </c>
      <c r="M48" s="16">
        <f t="shared" si="43"/>
        <v>3000</v>
      </c>
      <c r="N48" s="16">
        <f t="shared" si="43"/>
        <v>3000</v>
      </c>
      <c r="O48" s="16">
        <f t="shared" si="43"/>
        <v>3000</v>
      </c>
      <c r="P48" s="16">
        <f t="shared" si="43"/>
        <v>3000</v>
      </c>
      <c r="Q48" s="16">
        <f t="shared" si="43"/>
        <v>3000</v>
      </c>
      <c r="R48" s="16">
        <f t="shared" si="43"/>
        <v>5800</v>
      </c>
      <c r="S48" s="16">
        <f t="shared" si="43"/>
        <v>1396</v>
      </c>
      <c r="T48" s="16">
        <f t="shared" si="43"/>
        <v>1396</v>
      </c>
      <c r="U48" s="16">
        <f t="shared" si="43"/>
        <v>1396</v>
      </c>
      <c r="V48" s="16">
        <f t="shared" si="43"/>
        <v>1396</v>
      </c>
      <c r="W48" s="16">
        <f t="shared" si="43"/>
        <v>1396</v>
      </c>
      <c r="X48" s="16">
        <f t="shared" si="43"/>
        <v>1396</v>
      </c>
      <c r="Y48" s="16">
        <f t="shared" si="43"/>
        <v>2996</v>
      </c>
      <c r="Z48" s="16">
        <f t="shared" si="43"/>
        <v>2996</v>
      </c>
      <c r="AA48" s="16">
        <f t="shared" si="43"/>
        <v>2996</v>
      </c>
      <c r="AB48" s="16">
        <f t="shared" si="43"/>
        <v>2996</v>
      </c>
      <c r="AC48" s="16">
        <f t="shared" si="43"/>
        <v>2996</v>
      </c>
      <c r="AD48" s="16">
        <f t="shared" si="43"/>
        <v>5796</v>
      </c>
      <c r="AE48" s="16">
        <f t="shared" si="43"/>
        <v>1391.92</v>
      </c>
      <c r="AF48" s="16">
        <f t="shared" si="43"/>
        <v>1391.92</v>
      </c>
      <c r="AG48" s="16">
        <f t="shared" si="43"/>
        <v>1391.92</v>
      </c>
      <c r="AH48" s="16">
        <f t="shared" si="43"/>
        <v>1391.92</v>
      </c>
      <c r="AI48" s="16">
        <f t="shared" si="43"/>
        <v>1391.92</v>
      </c>
      <c r="AJ48" s="16">
        <f t="shared" si="43"/>
        <v>1391.92</v>
      </c>
      <c r="AK48" s="16">
        <f t="shared" si="43"/>
        <v>2991.92</v>
      </c>
      <c r="AL48" s="16">
        <f t="shared" si="43"/>
        <v>2991.92</v>
      </c>
      <c r="AM48" s="16">
        <f t="shared" si="43"/>
        <v>2991.92</v>
      </c>
      <c r="AN48" s="16">
        <f t="shared" si="43"/>
        <v>2991.92</v>
      </c>
      <c r="AO48" s="16">
        <f t="shared" si="43"/>
        <v>2991.92</v>
      </c>
      <c r="AP48" s="16">
        <f t="shared" si="43"/>
        <v>5791.92</v>
      </c>
      <c r="AQ48" s="16">
        <f t="shared" si="43"/>
        <v>1387.7584000000002</v>
      </c>
      <c r="AR48" s="16">
        <f t="shared" si="43"/>
        <v>1387.7584000000002</v>
      </c>
      <c r="AS48" s="16">
        <f t="shared" si="43"/>
        <v>1387.7584000000002</v>
      </c>
      <c r="AT48" s="16">
        <f t="shared" si="43"/>
        <v>1387.7584000000002</v>
      </c>
      <c r="AU48" s="16">
        <f t="shared" si="43"/>
        <v>1387.7584000000002</v>
      </c>
      <c r="AV48" s="16">
        <f t="shared" si="43"/>
        <v>1387.7584000000002</v>
      </c>
      <c r="AW48" s="16">
        <f t="shared" si="43"/>
        <v>2987.7583999999997</v>
      </c>
      <c r="AX48" s="16">
        <f t="shared" si="43"/>
        <v>2987.7583999999997</v>
      </c>
      <c r="AY48" s="16">
        <f t="shared" si="43"/>
        <v>2987.7583999999997</v>
      </c>
      <c r="AZ48" s="16">
        <f t="shared" si="43"/>
        <v>2987.7583999999997</v>
      </c>
      <c r="BA48" s="16">
        <f t="shared" si="43"/>
        <v>2987.7583999999997</v>
      </c>
      <c r="BB48" s="16">
        <f t="shared" si="43"/>
        <v>5787.7583999999997</v>
      </c>
      <c r="BC48" s="16">
        <f t="shared" ref="BC48:BN48" si="44">SUM(BC41:BC47)</f>
        <v>1383.5135679999999</v>
      </c>
      <c r="BD48" s="16">
        <f t="shared" si="44"/>
        <v>1383.5135679999999</v>
      </c>
      <c r="BE48" s="16">
        <f t="shared" si="44"/>
        <v>1383.5135679999999</v>
      </c>
      <c r="BF48" s="16">
        <f t="shared" si="44"/>
        <v>1383.5135679999999</v>
      </c>
      <c r="BG48" s="16">
        <f t="shared" si="44"/>
        <v>1383.5135679999999</v>
      </c>
      <c r="BH48" s="16">
        <f t="shared" si="44"/>
        <v>1383.5135679999999</v>
      </c>
      <c r="BI48" s="16">
        <f t="shared" si="44"/>
        <v>2983.5135680000003</v>
      </c>
      <c r="BJ48" s="16">
        <f t="shared" si="44"/>
        <v>2983.5135680000003</v>
      </c>
      <c r="BK48" s="16">
        <f t="shared" si="44"/>
        <v>2983.5135680000003</v>
      </c>
      <c r="BL48" s="16">
        <f t="shared" si="44"/>
        <v>2983.5135680000003</v>
      </c>
      <c r="BM48" s="16">
        <f t="shared" si="44"/>
        <v>2983.5135680000003</v>
      </c>
      <c r="BN48" s="16">
        <f t="shared" si="44"/>
        <v>5783.5135680000003</v>
      </c>
      <c r="BP48" s="16">
        <f t="shared" ref="BP48:BQ48" si="45">SUM(BP41:BP47)</f>
        <v>29200</v>
      </c>
      <c r="BQ48" s="16">
        <f t="shared" si="45"/>
        <v>29152</v>
      </c>
      <c r="BR48" s="16">
        <f t="shared" ref="BR48:BT48" si="46">SUM(BR41:BR47)</f>
        <v>29103.040000000001</v>
      </c>
      <c r="BS48" s="16">
        <f t="shared" si="46"/>
        <v>29053.1008</v>
      </c>
      <c r="BT48" s="16">
        <f t="shared" si="46"/>
        <v>29002.162815999996</v>
      </c>
    </row>
    <row r="49" spans="2:72" ht="6.75" customHeight="1" x14ac:dyDescent="0.45"/>
    <row r="50" spans="2:72" x14ac:dyDescent="0.45">
      <c r="B50" t="s">
        <v>61</v>
      </c>
      <c r="G50" s="14">
        <f t="shared" ref="G50:BB50" si="47">G28</f>
        <v>-357.14285714285717</v>
      </c>
      <c r="H50" s="14">
        <f t="shared" si="47"/>
        <v>-468.25396825396831</v>
      </c>
      <c r="I50" s="14">
        <f t="shared" si="47"/>
        <v>-468.25396825396831</v>
      </c>
      <c r="J50" s="14">
        <f t="shared" si="47"/>
        <v>-468.25396825396831</v>
      </c>
      <c r="K50" s="14">
        <f t="shared" si="47"/>
        <v>-468.25396825396831</v>
      </c>
      <c r="L50" s="14">
        <f t="shared" si="47"/>
        <v>-468.25396825396831</v>
      </c>
      <c r="M50" s="14">
        <f t="shared" si="47"/>
        <v>-468.25396825396831</v>
      </c>
      <c r="N50" s="14">
        <f t="shared" si="47"/>
        <v>-468.25396825396831</v>
      </c>
      <c r="O50" s="14">
        <f t="shared" si="47"/>
        <v>-468.25396825396831</v>
      </c>
      <c r="P50" s="14">
        <f t="shared" si="47"/>
        <v>-468.25396825396831</v>
      </c>
      <c r="Q50" s="14">
        <f t="shared" si="47"/>
        <v>-468.25396825396831</v>
      </c>
      <c r="R50" s="14">
        <f t="shared" si="47"/>
        <v>-468.25396825396831</v>
      </c>
      <c r="S50" s="14">
        <f t="shared" si="47"/>
        <v>-468.25396825396831</v>
      </c>
      <c r="T50" s="14">
        <f t="shared" si="47"/>
        <v>-468.25396825396831</v>
      </c>
      <c r="U50" s="14">
        <f t="shared" si="47"/>
        <v>-468.25396825396831</v>
      </c>
      <c r="V50" s="14">
        <f t="shared" si="47"/>
        <v>-468.25396825396831</v>
      </c>
      <c r="W50" s="14">
        <f t="shared" si="47"/>
        <v>-468.25396825396831</v>
      </c>
      <c r="X50" s="14">
        <f t="shared" si="47"/>
        <v>-468.25396825396831</v>
      </c>
      <c r="Y50" s="14">
        <f t="shared" si="47"/>
        <v>-468.25396825396831</v>
      </c>
      <c r="Z50" s="14">
        <f t="shared" si="47"/>
        <v>-468.25396825396831</v>
      </c>
      <c r="AA50" s="14">
        <f t="shared" si="47"/>
        <v>-468.25396825396831</v>
      </c>
      <c r="AB50" s="14">
        <f t="shared" si="47"/>
        <v>-468.25396825396831</v>
      </c>
      <c r="AC50" s="14">
        <f t="shared" si="47"/>
        <v>-468.25396825396831</v>
      </c>
      <c r="AD50" s="14">
        <f t="shared" si="47"/>
        <v>-468.25396825396831</v>
      </c>
      <c r="AE50" s="14">
        <f t="shared" si="47"/>
        <v>-468.25396825396831</v>
      </c>
      <c r="AF50" s="14">
        <f t="shared" si="47"/>
        <v>-468.25396825396831</v>
      </c>
      <c r="AG50" s="14">
        <f t="shared" si="47"/>
        <v>-468.25396825396831</v>
      </c>
      <c r="AH50" s="14">
        <f t="shared" si="47"/>
        <v>-468.25396825396831</v>
      </c>
      <c r="AI50" s="14">
        <f t="shared" si="47"/>
        <v>-468.25396825396831</v>
      </c>
      <c r="AJ50" s="14">
        <f t="shared" si="47"/>
        <v>-468.25396825396831</v>
      </c>
      <c r="AK50" s="14">
        <f t="shared" si="47"/>
        <v>-468.25396825396831</v>
      </c>
      <c r="AL50" s="14">
        <f t="shared" si="47"/>
        <v>-468.25396825396831</v>
      </c>
      <c r="AM50" s="14">
        <f t="shared" si="47"/>
        <v>-468.25396825396831</v>
      </c>
      <c r="AN50" s="14">
        <f t="shared" si="47"/>
        <v>-468.25396825396831</v>
      </c>
      <c r="AO50" s="14">
        <f t="shared" si="47"/>
        <v>-468.25396825396831</v>
      </c>
      <c r="AP50" s="14">
        <f t="shared" si="47"/>
        <v>-468.25396825396831</v>
      </c>
      <c r="AQ50" s="14">
        <f t="shared" si="47"/>
        <v>-468.25396825396831</v>
      </c>
      <c r="AR50" s="14">
        <f t="shared" si="47"/>
        <v>-407.14285714285717</v>
      </c>
      <c r="AS50" s="14">
        <f t="shared" si="47"/>
        <v>-407.14285714285717</v>
      </c>
      <c r="AT50" s="14">
        <f t="shared" si="47"/>
        <v>-407.14285714285717</v>
      </c>
      <c r="AU50" s="14">
        <f t="shared" si="47"/>
        <v>-407.14285714285717</v>
      </c>
      <c r="AV50" s="14">
        <f t="shared" si="47"/>
        <v>-407.14285714285717</v>
      </c>
      <c r="AW50" s="14">
        <f t="shared" si="47"/>
        <v>-407.14285714285717</v>
      </c>
      <c r="AX50" s="14">
        <f t="shared" si="47"/>
        <v>-407.14285714285717</v>
      </c>
      <c r="AY50" s="14">
        <f t="shared" si="47"/>
        <v>-407.14285714285717</v>
      </c>
      <c r="AZ50" s="14">
        <f t="shared" si="47"/>
        <v>-407.14285714285717</v>
      </c>
      <c r="BA50" s="14">
        <f t="shared" si="47"/>
        <v>-407.14285714285717</v>
      </c>
      <c r="BB50" s="14">
        <f t="shared" si="47"/>
        <v>-407.14285714285717</v>
      </c>
      <c r="BC50" s="14">
        <f t="shared" ref="BC50:BN50" si="48">BC28</f>
        <v>-407.14285714285717</v>
      </c>
      <c r="BD50" s="14">
        <f t="shared" si="48"/>
        <v>-407.14285714285717</v>
      </c>
      <c r="BE50" s="14">
        <f t="shared" si="48"/>
        <v>-407.14285714285717</v>
      </c>
      <c r="BF50" s="14">
        <f t="shared" si="48"/>
        <v>-407.14285714285717</v>
      </c>
      <c r="BG50" s="14">
        <f t="shared" si="48"/>
        <v>-407.14285714285717</v>
      </c>
      <c r="BH50" s="14">
        <f t="shared" si="48"/>
        <v>-407.14285714285717</v>
      </c>
      <c r="BI50" s="14">
        <f t="shared" si="48"/>
        <v>-407.14285714285717</v>
      </c>
      <c r="BJ50" s="14">
        <f t="shared" si="48"/>
        <v>-407.14285714285717</v>
      </c>
      <c r="BK50" s="14">
        <f t="shared" si="48"/>
        <v>-407.14285714285717</v>
      </c>
      <c r="BL50" s="14">
        <f t="shared" si="48"/>
        <v>-407.14285714285717</v>
      </c>
      <c r="BM50" s="14">
        <f t="shared" si="48"/>
        <v>-407.14285714285717</v>
      </c>
      <c r="BN50" s="14">
        <f t="shared" si="48"/>
        <v>-407.14285714285717</v>
      </c>
      <c r="BP50" s="14">
        <f t="shared" ref="BP50:BT50" si="49">SUMIFS($G50:$BN50,$G$18:$BN$18,BP$22)</f>
        <v>-5507.936507936508</v>
      </c>
      <c r="BQ50" s="14">
        <f t="shared" si="49"/>
        <v>-5619.0476190476193</v>
      </c>
      <c r="BR50" s="14">
        <f t="shared" si="49"/>
        <v>-5619.0476190476193</v>
      </c>
      <c r="BS50" s="14">
        <f t="shared" si="49"/>
        <v>-4946.8253968253975</v>
      </c>
      <c r="BT50" s="14">
        <f t="shared" si="49"/>
        <v>-4885.7142857142862</v>
      </c>
    </row>
    <row r="51" spans="2:72" ht="6.75" customHeight="1" x14ac:dyDescent="0.45"/>
    <row r="52" spans="2:72" x14ac:dyDescent="0.45">
      <c r="B52" s="15" t="s">
        <v>65</v>
      </c>
      <c r="C52" s="15"/>
      <c r="D52" s="15"/>
      <c r="E52" s="15"/>
      <c r="F52" s="15"/>
      <c r="G52" s="16">
        <f t="shared" ref="G52:BB52" si="50">SUM(G48:G51)</f>
        <v>1042.8571428571429</v>
      </c>
      <c r="H52" s="16">
        <f t="shared" si="50"/>
        <v>931.74603174603169</v>
      </c>
      <c r="I52" s="16">
        <f t="shared" si="50"/>
        <v>931.74603174603169</v>
      </c>
      <c r="J52" s="16">
        <f t="shared" si="50"/>
        <v>931.74603174603169</v>
      </c>
      <c r="K52" s="16">
        <f t="shared" si="50"/>
        <v>931.74603174603169</v>
      </c>
      <c r="L52" s="16">
        <f t="shared" si="50"/>
        <v>931.74603174603169</v>
      </c>
      <c r="M52" s="16">
        <f t="shared" si="50"/>
        <v>2531.7460317460318</v>
      </c>
      <c r="N52" s="16">
        <f t="shared" si="50"/>
        <v>2531.7460317460318</v>
      </c>
      <c r="O52" s="16">
        <f t="shared" si="50"/>
        <v>2531.7460317460318</v>
      </c>
      <c r="P52" s="16">
        <f t="shared" si="50"/>
        <v>2531.7460317460318</v>
      </c>
      <c r="Q52" s="16">
        <f t="shared" si="50"/>
        <v>2531.7460317460318</v>
      </c>
      <c r="R52" s="16">
        <f t="shared" si="50"/>
        <v>5331.7460317460318</v>
      </c>
      <c r="S52" s="16">
        <f t="shared" si="50"/>
        <v>927.74603174603169</v>
      </c>
      <c r="T52" s="16">
        <f t="shared" si="50"/>
        <v>927.74603174603169</v>
      </c>
      <c r="U52" s="16">
        <f t="shared" si="50"/>
        <v>927.74603174603169</v>
      </c>
      <c r="V52" s="16">
        <f t="shared" si="50"/>
        <v>927.74603174603169</v>
      </c>
      <c r="W52" s="16">
        <f t="shared" si="50"/>
        <v>927.74603174603169</v>
      </c>
      <c r="X52" s="16">
        <f t="shared" si="50"/>
        <v>927.74603174603169</v>
      </c>
      <c r="Y52" s="16">
        <f t="shared" si="50"/>
        <v>2527.7460317460318</v>
      </c>
      <c r="Z52" s="16">
        <f t="shared" si="50"/>
        <v>2527.7460317460318</v>
      </c>
      <c r="AA52" s="16">
        <f t="shared" si="50"/>
        <v>2527.7460317460318</v>
      </c>
      <c r="AB52" s="16">
        <f t="shared" si="50"/>
        <v>2527.7460317460318</v>
      </c>
      <c r="AC52" s="16">
        <f t="shared" si="50"/>
        <v>2527.7460317460318</v>
      </c>
      <c r="AD52" s="16">
        <f t="shared" si="50"/>
        <v>5327.7460317460318</v>
      </c>
      <c r="AE52" s="16">
        <f t="shared" si="50"/>
        <v>923.66603174603176</v>
      </c>
      <c r="AF52" s="16">
        <f t="shared" si="50"/>
        <v>923.66603174603176</v>
      </c>
      <c r="AG52" s="16">
        <f t="shared" si="50"/>
        <v>923.66603174603176</v>
      </c>
      <c r="AH52" s="16">
        <f t="shared" si="50"/>
        <v>923.66603174603176</v>
      </c>
      <c r="AI52" s="16">
        <f t="shared" si="50"/>
        <v>923.66603174603176</v>
      </c>
      <c r="AJ52" s="16">
        <f t="shared" si="50"/>
        <v>923.66603174603176</v>
      </c>
      <c r="AK52" s="16">
        <f t="shared" si="50"/>
        <v>2523.6660317460319</v>
      </c>
      <c r="AL52" s="16">
        <f t="shared" si="50"/>
        <v>2523.6660317460319</v>
      </c>
      <c r="AM52" s="16">
        <f t="shared" si="50"/>
        <v>2523.6660317460319</v>
      </c>
      <c r="AN52" s="16">
        <f t="shared" si="50"/>
        <v>2523.6660317460319</v>
      </c>
      <c r="AO52" s="16">
        <f t="shared" si="50"/>
        <v>2523.6660317460319</v>
      </c>
      <c r="AP52" s="16">
        <f t="shared" si="50"/>
        <v>5323.6660317460319</v>
      </c>
      <c r="AQ52" s="16">
        <f t="shared" si="50"/>
        <v>919.50443174603186</v>
      </c>
      <c r="AR52" s="16">
        <f t="shared" si="50"/>
        <v>980.61554285714305</v>
      </c>
      <c r="AS52" s="16">
        <f t="shared" si="50"/>
        <v>980.61554285714305</v>
      </c>
      <c r="AT52" s="16">
        <f t="shared" si="50"/>
        <v>980.61554285714305</v>
      </c>
      <c r="AU52" s="16">
        <f t="shared" si="50"/>
        <v>980.61554285714305</v>
      </c>
      <c r="AV52" s="16">
        <f t="shared" si="50"/>
        <v>980.61554285714305</v>
      </c>
      <c r="AW52" s="16">
        <f t="shared" si="50"/>
        <v>2580.6155428571424</v>
      </c>
      <c r="AX52" s="16">
        <f t="shared" si="50"/>
        <v>2580.6155428571424</v>
      </c>
      <c r="AY52" s="16">
        <f t="shared" si="50"/>
        <v>2580.6155428571424</v>
      </c>
      <c r="AZ52" s="16">
        <f t="shared" si="50"/>
        <v>2580.6155428571424</v>
      </c>
      <c r="BA52" s="16">
        <f t="shared" si="50"/>
        <v>2580.6155428571424</v>
      </c>
      <c r="BB52" s="16">
        <f t="shared" si="50"/>
        <v>5380.6155428571428</v>
      </c>
      <c r="BC52" s="16">
        <f t="shared" ref="BC52" si="51">SUM(BC48:BC51)</f>
        <v>976.37071085714274</v>
      </c>
      <c r="BD52" s="16">
        <f t="shared" ref="BD52" si="52">SUM(BD48:BD51)</f>
        <v>976.37071085714274</v>
      </c>
      <c r="BE52" s="16">
        <f t="shared" ref="BE52" si="53">SUM(BE48:BE51)</f>
        <v>976.37071085714274</v>
      </c>
      <c r="BF52" s="16">
        <f t="shared" ref="BF52" si="54">SUM(BF48:BF51)</f>
        <v>976.37071085714274</v>
      </c>
      <c r="BG52" s="16">
        <f t="shared" ref="BG52" si="55">SUM(BG48:BG51)</f>
        <v>976.37071085714274</v>
      </c>
      <c r="BH52" s="16">
        <f t="shared" ref="BH52" si="56">SUM(BH48:BH51)</f>
        <v>976.37071085714274</v>
      </c>
      <c r="BI52" s="16">
        <f t="shared" ref="BI52" si="57">SUM(BI48:BI51)</f>
        <v>2576.370710857143</v>
      </c>
      <c r="BJ52" s="16">
        <f t="shared" ref="BJ52" si="58">SUM(BJ48:BJ51)</f>
        <v>2576.370710857143</v>
      </c>
      <c r="BK52" s="16">
        <f t="shared" ref="BK52" si="59">SUM(BK48:BK51)</f>
        <v>2576.370710857143</v>
      </c>
      <c r="BL52" s="16">
        <f t="shared" ref="BL52" si="60">SUM(BL48:BL51)</f>
        <v>2576.370710857143</v>
      </c>
      <c r="BM52" s="16">
        <f t="shared" ref="BM52" si="61">SUM(BM48:BM51)</f>
        <v>2576.370710857143</v>
      </c>
      <c r="BN52" s="16">
        <f t="shared" ref="BN52:BP52" si="62">SUM(BN48:BN51)</f>
        <v>5376.3707108571434</v>
      </c>
      <c r="BP52" s="16">
        <f t="shared" si="62"/>
        <v>23692.063492063491</v>
      </c>
      <c r="BQ52" s="16">
        <f t="shared" ref="BQ52:BR52" si="63">SUM(BQ48:BQ51)</f>
        <v>23532.952380952382</v>
      </c>
      <c r="BR52" s="16">
        <f t="shared" si="63"/>
        <v>23483.992380952383</v>
      </c>
      <c r="BS52" s="16">
        <f t="shared" ref="BS52:BT52" si="64">SUM(BS48:BS51)</f>
        <v>24106.275403174601</v>
      </c>
      <c r="BT52" s="16">
        <f t="shared" si="64"/>
        <v>24116.44853028571</v>
      </c>
    </row>
    <row r="53" spans="2:72" ht="6.75" customHeight="1" x14ac:dyDescent="0.45"/>
    <row r="54" spans="2:72" x14ac:dyDescent="0.45">
      <c r="B54" t="s">
        <v>66</v>
      </c>
      <c r="G54" s="34" t="s">
        <v>80</v>
      </c>
      <c r="H54" s="34" t="s">
        <v>80</v>
      </c>
      <c r="I54" s="34" t="s">
        <v>80</v>
      </c>
      <c r="J54" s="34" t="s">
        <v>80</v>
      </c>
      <c r="K54" s="34" t="s">
        <v>80</v>
      </c>
      <c r="L54" s="34" t="s">
        <v>80</v>
      </c>
      <c r="M54" s="34" t="s">
        <v>80</v>
      </c>
      <c r="N54" s="34" t="s">
        <v>80</v>
      </c>
      <c r="O54" s="34" t="s">
        <v>80</v>
      </c>
      <c r="P54" s="34" t="s">
        <v>80</v>
      </c>
      <c r="Q54" s="34" t="s">
        <v>80</v>
      </c>
      <c r="R54" s="34" t="s">
        <v>80</v>
      </c>
      <c r="S54" s="34" t="s">
        <v>80</v>
      </c>
      <c r="T54" s="34" t="s">
        <v>80</v>
      </c>
      <c r="U54" s="34" t="s">
        <v>80</v>
      </c>
      <c r="V54" s="34" t="s">
        <v>80</v>
      </c>
      <c r="W54" s="34" t="s">
        <v>80</v>
      </c>
      <c r="X54" s="34" t="s">
        <v>80</v>
      </c>
      <c r="Y54" s="34" t="s">
        <v>80</v>
      </c>
      <c r="Z54" s="34" t="s">
        <v>80</v>
      </c>
      <c r="AA54" s="34" t="s">
        <v>80</v>
      </c>
      <c r="AB54" s="34" t="s">
        <v>80</v>
      </c>
      <c r="AC54" s="34" t="s">
        <v>80</v>
      </c>
      <c r="AD54" s="34" t="s">
        <v>80</v>
      </c>
      <c r="AE54" s="34" t="s">
        <v>80</v>
      </c>
      <c r="AF54" s="34" t="s">
        <v>80</v>
      </c>
      <c r="AG54" s="34" t="s">
        <v>80</v>
      </c>
      <c r="AH54" s="34" t="s">
        <v>80</v>
      </c>
      <c r="AI54" s="34" t="s">
        <v>80</v>
      </c>
      <c r="AJ54" s="34" t="s">
        <v>80</v>
      </c>
      <c r="AK54" s="34" t="s">
        <v>80</v>
      </c>
      <c r="AL54" s="34" t="s">
        <v>80</v>
      </c>
      <c r="AM54" s="34" t="s">
        <v>80</v>
      </c>
      <c r="AN54" s="34" t="s">
        <v>80</v>
      </c>
      <c r="AO54" s="34" t="s">
        <v>80</v>
      </c>
      <c r="AP54" s="34" t="s">
        <v>80</v>
      </c>
      <c r="AQ54" s="34" t="s">
        <v>80</v>
      </c>
      <c r="AR54" s="34" t="s">
        <v>80</v>
      </c>
      <c r="AS54" s="34" t="s">
        <v>80</v>
      </c>
      <c r="AT54" s="34" t="s">
        <v>80</v>
      </c>
      <c r="AU54" s="34" t="s">
        <v>80</v>
      </c>
      <c r="AV54" s="34" t="s">
        <v>80</v>
      </c>
      <c r="AW54" s="34" t="s">
        <v>80</v>
      </c>
      <c r="AX54" s="34" t="s">
        <v>80</v>
      </c>
      <c r="AY54" s="34" t="s">
        <v>80</v>
      </c>
      <c r="AZ54" s="34" t="s">
        <v>80</v>
      </c>
      <c r="BA54" s="34" t="s">
        <v>80</v>
      </c>
      <c r="BB54" s="34" t="s">
        <v>80</v>
      </c>
      <c r="BC54" s="34" t="s">
        <v>80</v>
      </c>
      <c r="BD54" s="34" t="s">
        <v>80</v>
      </c>
      <c r="BE54" s="34" t="s">
        <v>80</v>
      </c>
      <c r="BF54" s="34" t="s">
        <v>80</v>
      </c>
      <c r="BG54" s="34" t="s">
        <v>80</v>
      </c>
      <c r="BH54" s="34" t="s">
        <v>80</v>
      </c>
      <c r="BI54" s="34" t="s">
        <v>80</v>
      </c>
      <c r="BJ54" s="34" t="s">
        <v>80</v>
      </c>
      <c r="BK54" s="34" t="s">
        <v>80</v>
      </c>
      <c r="BL54" s="34" t="s">
        <v>80</v>
      </c>
      <c r="BM54" s="34" t="s">
        <v>80</v>
      </c>
      <c r="BN54" s="34" t="s">
        <v>80</v>
      </c>
      <c r="BP54" s="34">
        <f t="shared" ref="BP54:BT54" si="65">SUMIFS($G54:$BN54,$G$18:$BN$18,BP$22)</f>
        <v>0</v>
      </c>
      <c r="BQ54" s="34">
        <f t="shared" si="65"/>
        <v>0</v>
      </c>
      <c r="BR54" s="34">
        <f t="shared" si="65"/>
        <v>0</v>
      </c>
      <c r="BS54" s="34">
        <f t="shared" si="65"/>
        <v>0</v>
      </c>
      <c r="BT54" s="34">
        <f t="shared" si="65"/>
        <v>0</v>
      </c>
    </row>
    <row r="55" spans="2:72" ht="6.75" customHeight="1" x14ac:dyDescent="0.45"/>
    <row r="56" spans="2:72" x14ac:dyDescent="0.45">
      <c r="B56" s="17" t="s">
        <v>37</v>
      </c>
      <c r="C56" s="17"/>
      <c r="D56" s="17"/>
      <c r="E56" s="17"/>
      <c r="F56" s="17"/>
      <c r="G56" s="18">
        <f>SUM(G52,G54)</f>
        <v>1042.8571428571429</v>
      </c>
      <c r="H56" s="18">
        <f t="shared" ref="H56:BN56" si="66">SUM(H52,H54)</f>
        <v>931.74603174603169</v>
      </c>
      <c r="I56" s="18">
        <f t="shared" si="66"/>
        <v>931.74603174603169</v>
      </c>
      <c r="J56" s="18">
        <f t="shared" si="66"/>
        <v>931.74603174603169</v>
      </c>
      <c r="K56" s="18">
        <f t="shared" si="66"/>
        <v>931.74603174603169</v>
      </c>
      <c r="L56" s="18">
        <f t="shared" si="66"/>
        <v>931.74603174603169</v>
      </c>
      <c r="M56" s="18">
        <f t="shared" si="66"/>
        <v>2531.7460317460318</v>
      </c>
      <c r="N56" s="18">
        <f t="shared" si="66"/>
        <v>2531.7460317460318</v>
      </c>
      <c r="O56" s="18">
        <f t="shared" si="66"/>
        <v>2531.7460317460318</v>
      </c>
      <c r="P56" s="18">
        <f t="shared" si="66"/>
        <v>2531.7460317460318</v>
      </c>
      <c r="Q56" s="18">
        <f t="shared" si="66"/>
        <v>2531.7460317460318</v>
      </c>
      <c r="R56" s="18">
        <f t="shared" si="66"/>
        <v>5331.7460317460318</v>
      </c>
      <c r="S56" s="18">
        <f t="shared" si="66"/>
        <v>927.74603174603169</v>
      </c>
      <c r="T56" s="18">
        <f t="shared" si="66"/>
        <v>927.74603174603169</v>
      </c>
      <c r="U56" s="18">
        <f t="shared" si="66"/>
        <v>927.74603174603169</v>
      </c>
      <c r="V56" s="18">
        <f t="shared" si="66"/>
        <v>927.74603174603169</v>
      </c>
      <c r="W56" s="18">
        <f t="shared" si="66"/>
        <v>927.74603174603169</v>
      </c>
      <c r="X56" s="18">
        <f t="shared" si="66"/>
        <v>927.74603174603169</v>
      </c>
      <c r="Y56" s="18">
        <f t="shared" si="66"/>
        <v>2527.7460317460318</v>
      </c>
      <c r="Z56" s="18">
        <f t="shared" si="66"/>
        <v>2527.7460317460318</v>
      </c>
      <c r="AA56" s="18">
        <f t="shared" si="66"/>
        <v>2527.7460317460318</v>
      </c>
      <c r="AB56" s="18">
        <f t="shared" si="66"/>
        <v>2527.7460317460318</v>
      </c>
      <c r="AC56" s="18">
        <f t="shared" si="66"/>
        <v>2527.7460317460318</v>
      </c>
      <c r="AD56" s="18">
        <f t="shared" si="66"/>
        <v>5327.7460317460318</v>
      </c>
      <c r="AE56" s="18">
        <f t="shared" si="66"/>
        <v>923.66603174603176</v>
      </c>
      <c r="AF56" s="18">
        <f t="shared" si="66"/>
        <v>923.66603174603176</v>
      </c>
      <c r="AG56" s="18">
        <f t="shared" si="66"/>
        <v>923.66603174603176</v>
      </c>
      <c r="AH56" s="18">
        <f t="shared" si="66"/>
        <v>923.66603174603176</v>
      </c>
      <c r="AI56" s="18">
        <f t="shared" si="66"/>
        <v>923.66603174603176</v>
      </c>
      <c r="AJ56" s="18">
        <f t="shared" si="66"/>
        <v>923.66603174603176</v>
      </c>
      <c r="AK56" s="18">
        <f t="shared" si="66"/>
        <v>2523.6660317460319</v>
      </c>
      <c r="AL56" s="18">
        <f t="shared" si="66"/>
        <v>2523.6660317460319</v>
      </c>
      <c r="AM56" s="18">
        <f t="shared" si="66"/>
        <v>2523.6660317460319</v>
      </c>
      <c r="AN56" s="18">
        <f t="shared" si="66"/>
        <v>2523.6660317460319</v>
      </c>
      <c r="AO56" s="18">
        <f t="shared" si="66"/>
        <v>2523.6660317460319</v>
      </c>
      <c r="AP56" s="18">
        <f t="shared" si="66"/>
        <v>5323.6660317460319</v>
      </c>
      <c r="AQ56" s="18">
        <f t="shared" si="66"/>
        <v>919.50443174603186</v>
      </c>
      <c r="AR56" s="18">
        <f t="shared" si="66"/>
        <v>980.61554285714305</v>
      </c>
      <c r="AS56" s="18">
        <f t="shared" si="66"/>
        <v>980.61554285714305</v>
      </c>
      <c r="AT56" s="18">
        <f t="shared" si="66"/>
        <v>980.61554285714305</v>
      </c>
      <c r="AU56" s="18">
        <f t="shared" si="66"/>
        <v>980.61554285714305</v>
      </c>
      <c r="AV56" s="18">
        <f t="shared" si="66"/>
        <v>980.61554285714305</v>
      </c>
      <c r="AW56" s="18">
        <f t="shared" si="66"/>
        <v>2580.6155428571424</v>
      </c>
      <c r="AX56" s="18">
        <f t="shared" si="66"/>
        <v>2580.6155428571424</v>
      </c>
      <c r="AY56" s="18">
        <f t="shared" si="66"/>
        <v>2580.6155428571424</v>
      </c>
      <c r="AZ56" s="18">
        <f t="shared" si="66"/>
        <v>2580.6155428571424</v>
      </c>
      <c r="BA56" s="18">
        <f t="shared" si="66"/>
        <v>2580.6155428571424</v>
      </c>
      <c r="BB56" s="18">
        <f t="shared" si="66"/>
        <v>5380.6155428571428</v>
      </c>
      <c r="BC56" s="18">
        <f t="shared" si="66"/>
        <v>976.37071085714274</v>
      </c>
      <c r="BD56" s="18">
        <f t="shared" si="66"/>
        <v>976.37071085714274</v>
      </c>
      <c r="BE56" s="18">
        <f t="shared" si="66"/>
        <v>976.37071085714274</v>
      </c>
      <c r="BF56" s="18">
        <f t="shared" si="66"/>
        <v>976.37071085714274</v>
      </c>
      <c r="BG56" s="18">
        <f t="shared" si="66"/>
        <v>976.37071085714274</v>
      </c>
      <c r="BH56" s="18">
        <f t="shared" si="66"/>
        <v>976.37071085714274</v>
      </c>
      <c r="BI56" s="18">
        <f t="shared" si="66"/>
        <v>2576.370710857143</v>
      </c>
      <c r="BJ56" s="18">
        <f t="shared" si="66"/>
        <v>2576.370710857143</v>
      </c>
      <c r="BK56" s="18">
        <f t="shared" si="66"/>
        <v>2576.370710857143</v>
      </c>
      <c r="BL56" s="18">
        <f t="shared" si="66"/>
        <v>2576.370710857143</v>
      </c>
      <c r="BM56" s="18">
        <f t="shared" si="66"/>
        <v>2576.370710857143</v>
      </c>
      <c r="BN56" s="18">
        <f t="shared" si="66"/>
        <v>5376.3707108571434</v>
      </c>
      <c r="BP56" s="18">
        <f t="shared" ref="BP56:BQ56" si="67">SUM(BP52,BP54)</f>
        <v>23692.063492063491</v>
      </c>
      <c r="BQ56" s="18">
        <f t="shared" si="67"/>
        <v>23532.952380952382</v>
      </c>
      <c r="BR56" s="18">
        <f t="shared" ref="BR56:BT56" si="68">SUM(BR52,BR54)</f>
        <v>23483.992380952383</v>
      </c>
      <c r="BS56" s="18">
        <f t="shared" si="68"/>
        <v>24106.275403174601</v>
      </c>
      <c r="BT56" s="18">
        <f t="shared" si="68"/>
        <v>24116.44853028571</v>
      </c>
    </row>
    <row r="57" spans="2:72" s="6" customFormat="1" x14ac:dyDescent="0.45">
      <c r="B57" s="19"/>
      <c r="C57" s="19"/>
      <c r="D57" s="19"/>
      <c r="E57" s="19"/>
      <c r="F57" s="19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P57" s="22"/>
      <c r="BQ57" s="22"/>
      <c r="BR57" s="22"/>
      <c r="BS57" s="22"/>
      <c r="BT57" s="22"/>
    </row>
    <row r="59" spans="2:72" x14ac:dyDescent="0.45">
      <c r="B59" s="2" t="s">
        <v>15</v>
      </c>
      <c r="C59" s="2"/>
      <c r="D59" s="2"/>
      <c r="E59" s="2"/>
      <c r="F59" s="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P59" s="3"/>
      <c r="BQ59" s="3"/>
      <c r="BR59" s="3"/>
      <c r="BS59" s="3"/>
      <c r="BT59" s="3"/>
    </row>
    <row r="60" spans="2:72" x14ac:dyDescent="0.45">
      <c r="F60" s="6"/>
      <c r="G60" s="13">
        <f>G22</f>
        <v>44197</v>
      </c>
      <c r="H60" s="13">
        <f>EDATE(G60,1)</f>
        <v>44228</v>
      </c>
      <c r="I60" s="13">
        <f t="shared" ref="I60:AG60" si="69">EDATE(H60,1)</f>
        <v>44256</v>
      </c>
      <c r="J60" s="13">
        <f t="shared" si="69"/>
        <v>44287</v>
      </c>
      <c r="K60" s="13">
        <f t="shared" si="69"/>
        <v>44317</v>
      </c>
      <c r="L60" s="13">
        <f t="shared" si="69"/>
        <v>44348</v>
      </c>
      <c r="M60" s="13">
        <f t="shared" si="69"/>
        <v>44378</v>
      </c>
      <c r="N60" s="13">
        <f t="shared" si="69"/>
        <v>44409</v>
      </c>
      <c r="O60" s="13">
        <f t="shared" si="69"/>
        <v>44440</v>
      </c>
      <c r="P60" s="13">
        <f t="shared" si="69"/>
        <v>44470</v>
      </c>
      <c r="Q60" s="13">
        <f t="shared" si="69"/>
        <v>44501</v>
      </c>
      <c r="R60" s="13">
        <f t="shared" si="69"/>
        <v>44531</v>
      </c>
      <c r="S60" s="13">
        <f t="shared" si="69"/>
        <v>44562</v>
      </c>
      <c r="T60" s="13">
        <f t="shared" si="69"/>
        <v>44593</v>
      </c>
      <c r="U60" s="13">
        <f t="shared" si="69"/>
        <v>44621</v>
      </c>
      <c r="V60" s="13">
        <f t="shared" si="69"/>
        <v>44652</v>
      </c>
      <c r="W60" s="13">
        <f t="shared" si="69"/>
        <v>44682</v>
      </c>
      <c r="X60" s="13">
        <f t="shared" si="69"/>
        <v>44713</v>
      </c>
      <c r="Y60" s="13">
        <f t="shared" si="69"/>
        <v>44743</v>
      </c>
      <c r="Z60" s="13">
        <f t="shared" si="69"/>
        <v>44774</v>
      </c>
      <c r="AA60" s="13">
        <f t="shared" si="69"/>
        <v>44805</v>
      </c>
      <c r="AB60" s="13">
        <f t="shared" si="69"/>
        <v>44835</v>
      </c>
      <c r="AC60" s="13">
        <f t="shared" si="69"/>
        <v>44866</v>
      </c>
      <c r="AD60" s="13">
        <f t="shared" si="69"/>
        <v>44896</v>
      </c>
      <c r="AE60" s="13">
        <f t="shared" si="69"/>
        <v>44927</v>
      </c>
      <c r="AF60" s="13">
        <f t="shared" si="69"/>
        <v>44958</v>
      </c>
      <c r="AG60" s="13">
        <f t="shared" si="69"/>
        <v>44986</v>
      </c>
      <c r="AH60" s="13">
        <f>EDATE(AG60,1)</f>
        <v>45017</v>
      </c>
      <c r="AI60" s="13">
        <f t="shared" ref="AI60:AK60" si="70">EDATE(AH60,1)</f>
        <v>45047</v>
      </c>
      <c r="AJ60" s="13">
        <f t="shared" si="70"/>
        <v>45078</v>
      </c>
      <c r="AK60" s="13">
        <f t="shared" si="70"/>
        <v>45108</v>
      </c>
      <c r="AL60" s="13">
        <f>EDATE(AK60,1)</f>
        <v>45139</v>
      </c>
      <c r="AM60" s="13">
        <f t="shared" ref="AM60:AO60" si="71">EDATE(AL60,1)</f>
        <v>45170</v>
      </c>
      <c r="AN60" s="13">
        <f t="shared" si="71"/>
        <v>45200</v>
      </c>
      <c r="AO60" s="13">
        <f t="shared" si="71"/>
        <v>45231</v>
      </c>
      <c r="AP60" s="13">
        <f>EDATE(AO60,1)</f>
        <v>45261</v>
      </c>
      <c r="AQ60" s="13">
        <f t="shared" ref="AQ60:BN60" si="72">EDATE(AP60,1)</f>
        <v>45292</v>
      </c>
      <c r="AR60" s="13">
        <f t="shared" si="72"/>
        <v>45323</v>
      </c>
      <c r="AS60" s="13">
        <f t="shared" si="72"/>
        <v>45352</v>
      </c>
      <c r="AT60" s="13">
        <f t="shared" si="72"/>
        <v>45383</v>
      </c>
      <c r="AU60" s="13">
        <f t="shared" si="72"/>
        <v>45413</v>
      </c>
      <c r="AV60" s="13">
        <f t="shared" si="72"/>
        <v>45444</v>
      </c>
      <c r="AW60" s="13">
        <f t="shared" si="72"/>
        <v>45474</v>
      </c>
      <c r="AX60" s="13">
        <f t="shared" si="72"/>
        <v>45505</v>
      </c>
      <c r="AY60" s="13">
        <f t="shared" si="72"/>
        <v>45536</v>
      </c>
      <c r="AZ60" s="13">
        <f t="shared" si="72"/>
        <v>45566</v>
      </c>
      <c r="BA60" s="13">
        <f t="shared" si="72"/>
        <v>45597</v>
      </c>
      <c r="BB60" s="13">
        <f t="shared" si="72"/>
        <v>45627</v>
      </c>
      <c r="BC60" s="13">
        <f t="shared" si="72"/>
        <v>45658</v>
      </c>
      <c r="BD60" s="13">
        <f t="shared" si="72"/>
        <v>45689</v>
      </c>
      <c r="BE60" s="13">
        <f t="shared" si="72"/>
        <v>45717</v>
      </c>
      <c r="BF60" s="13">
        <f t="shared" si="72"/>
        <v>45748</v>
      </c>
      <c r="BG60" s="13">
        <f t="shared" si="72"/>
        <v>45778</v>
      </c>
      <c r="BH60" s="13">
        <f t="shared" si="72"/>
        <v>45809</v>
      </c>
      <c r="BI60" s="13">
        <f t="shared" si="72"/>
        <v>45839</v>
      </c>
      <c r="BJ60" s="13">
        <f t="shared" si="72"/>
        <v>45870</v>
      </c>
      <c r="BK60" s="13">
        <f t="shared" si="72"/>
        <v>45901</v>
      </c>
      <c r="BL60" s="13">
        <f t="shared" si="72"/>
        <v>45931</v>
      </c>
      <c r="BM60" s="13">
        <f t="shared" si="72"/>
        <v>45962</v>
      </c>
      <c r="BN60" s="13">
        <f t="shared" si="72"/>
        <v>45992</v>
      </c>
      <c r="BP60" s="38">
        <f>BP$22</f>
        <v>2021</v>
      </c>
      <c r="BQ60" s="38">
        <f t="shared" ref="BQ60:BT60" si="73">BQ$22</f>
        <v>2022</v>
      </c>
      <c r="BR60" s="38">
        <f t="shared" si="73"/>
        <v>2023</v>
      </c>
      <c r="BS60" s="38">
        <f t="shared" si="73"/>
        <v>2024</v>
      </c>
      <c r="BT60" s="38">
        <f t="shared" si="73"/>
        <v>2025</v>
      </c>
    </row>
    <row r="61" spans="2:72" x14ac:dyDescent="0.45">
      <c r="B61" t="s">
        <v>16</v>
      </c>
      <c r="H61" s="14">
        <f t="shared" ref="H61:AM61" si="74">G39*(1+TVA)</f>
        <v>4800</v>
      </c>
      <c r="I61" s="14">
        <f t="shared" si="74"/>
        <v>4800</v>
      </c>
      <c r="J61" s="14">
        <f t="shared" si="74"/>
        <v>4800</v>
      </c>
      <c r="K61" s="14">
        <f t="shared" si="74"/>
        <v>4800</v>
      </c>
      <c r="L61" s="14">
        <f t="shared" si="74"/>
        <v>4800</v>
      </c>
      <c r="M61" s="14">
        <f t="shared" si="74"/>
        <v>4800</v>
      </c>
      <c r="N61" s="14">
        <f t="shared" si="74"/>
        <v>6720</v>
      </c>
      <c r="O61" s="14">
        <f t="shared" si="74"/>
        <v>6720</v>
      </c>
      <c r="P61" s="14">
        <f t="shared" si="74"/>
        <v>6720</v>
      </c>
      <c r="Q61" s="14">
        <f t="shared" si="74"/>
        <v>6720</v>
      </c>
      <c r="R61" s="14">
        <f t="shared" si="74"/>
        <v>6720</v>
      </c>
      <c r="S61" s="14">
        <f t="shared" si="74"/>
        <v>10080</v>
      </c>
      <c r="T61" s="14">
        <f t="shared" si="74"/>
        <v>4800</v>
      </c>
      <c r="U61" s="14">
        <f t="shared" si="74"/>
        <v>4800</v>
      </c>
      <c r="V61" s="14">
        <f t="shared" si="74"/>
        <v>4800</v>
      </c>
      <c r="W61" s="14">
        <f t="shared" si="74"/>
        <v>4800</v>
      </c>
      <c r="X61" s="14">
        <f t="shared" si="74"/>
        <v>4800</v>
      </c>
      <c r="Y61" s="14">
        <f t="shared" si="74"/>
        <v>4800</v>
      </c>
      <c r="Z61" s="14">
        <f t="shared" si="74"/>
        <v>6720</v>
      </c>
      <c r="AA61" s="14">
        <f t="shared" si="74"/>
        <v>6720</v>
      </c>
      <c r="AB61" s="14">
        <f t="shared" si="74"/>
        <v>6720</v>
      </c>
      <c r="AC61" s="14">
        <f t="shared" si="74"/>
        <v>6720</v>
      </c>
      <c r="AD61" s="14">
        <f t="shared" si="74"/>
        <v>6720</v>
      </c>
      <c r="AE61" s="14">
        <f t="shared" si="74"/>
        <v>10080</v>
      </c>
      <c r="AF61" s="14">
        <f t="shared" si="74"/>
        <v>4800</v>
      </c>
      <c r="AG61" s="14">
        <f t="shared" si="74"/>
        <v>4800</v>
      </c>
      <c r="AH61" s="14">
        <f t="shared" si="74"/>
        <v>4800</v>
      </c>
      <c r="AI61" s="14">
        <f t="shared" si="74"/>
        <v>4800</v>
      </c>
      <c r="AJ61" s="14">
        <f t="shared" si="74"/>
        <v>4800</v>
      </c>
      <c r="AK61" s="14">
        <f t="shared" si="74"/>
        <v>4800</v>
      </c>
      <c r="AL61" s="14">
        <f t="shared" si="74"/>
        <v>6720</v>
      </c>
      <c r="AM61" s="14">
        <f t="shared" si="74"/>
        <v>6720</v>
      </c>
      <c r="AN61" s="14">
        <f t="shared" ref="AN61:BN61" si="75">AM39*(1+TVA)</f>
        <v>6720</v>
      </c>
      <c r="AO61" s="14">
        <f t="shared" si="75"/>
        <v>6720</v>
      </c>
      <c r="AP61" s="14">
        <f t="shared" si="75"/>
        <v>6720</v>
      </c>
      <c r="AQ61" s="14">
        <f t="shared" si="75"/>
        <v>10080</v>
      </c>
      <c r="AR61" s="14">
        <f t="shared" si="75"/>
        <v>4800</v>
      </c>
      <c r="AS61" s="14">
        <f t="shared" si="75"/>
        <v>4800</v>
      </c>
      <c r="AT61" s="14">
        <f t="shared" si="75"/>
        <v>4800</v>
      </c>
      <c r="AU61" s="14">
        <f t="shared" si="75"/>
        <v>4800</v>
      </c>
      <c r="AV61" s="14">
        <f t="shared" si="75"/>
        <v>4800</v>
      </c>
      <c r="AW61" s="14">
        <f t="shared" si="75"/>
        <v>4800</v>
      </c>
      <c r="AX61" s="14">
        <f t="shared" si="75"/>
        <v>6720</v>
      </c>
      <c r="AY61" s="14">
        <f t="shared" si="75"/>
        <v>6720</v>
      </c>
      <c r="AZ61" s="14">
        <f t="shared" si="75"/>
        <v>6720</v>
      </c>
      <c r="BA61" s="14">
        <f t="shared" si="75"/>
        <v>6720</v>
      </c>
      <c r="BB61" s="14">
        <f t="shared" si="75"/>
        <v>6720</v>
      </c>
      <c r="BC61" s="14">
        <f t="shared" si="75"/>
        <v>10080</v>
      </c>
      <c r="BD61" s="14">
        <f t="shared" si="75"/>
        <v>4800</v>
      </c>
      <c r="BE61" s="14">
        <f t="shared" si="75"/>
        <v>4800</v>
      </c>
      <c r="BF61" s="14">
        <f t="shared" si="75"/>
        <v>4800</v>
      </c>
      <c r="BG61" s="14">
        <f t="shared" si="75"/>
        <v>4800</v>
      </c>
      <c r="BH61" s="14">
        <f t="shared" si="75"/>
        <v>4800</v>
      </c>
      <c r="BI61" s="14">
        <f t="shared" si="75"/>
        <v>4800</v>
      </c>
      <c r="BJ61" s="14">
        <f t="shared" si="75"/>
        <v>6720</v>
      </c>
      <c r="BK61" s="14">
        <f t="shared" si="75"/>
        <v>6720</v>
      </c>
      <c r="BL61" s="14">
        <f t="shared" si="75"/>
        <v>6720</v>
      </c>
      <c r="BM61" s="14">
        <f t="shared" si="75"/>
        <v>6720</v>
      </c>
      <c r="BN61" s="14">
        <f t="shared" si="75"/>
        <v>6720</v>
      </c>
      <c r="BP61" s="14">
        <f t="shared" ref="BP61:BT67" si="76">SUMIFS($G61:$BN61,$G$18:$BN$18,BP$22)</f>
        <v>62400</v>
      </c>
      <c r="BQ61" s="14">
        <f t="shared" si="76"/>
        <v>72480</v>
      </c>
      <c r="BR61" s="14">
        <f t="shared" si="76"/>
        <v>72480</v>
      </c>
      <c r="BS61" s="14">
        <f t="shared" si="76"/>
        <v>72480</v>
      </c>
      <c r="BT61" s="14">
        <f t="shared" si="76"/>
        <v>72480</v>
      </c>
    </row>
    <row r="62" spans="2:72" x14ac:dyDescent="0.45">
      <c r="B62" t="s">
        <v>60</v>
      </c>
      <c r="G62" s="14">
        <f t="shared" ref="G62:AL62" si="77">G43*(1+TVA)</f>
        <v>-1080</v>
      </c>
      <c r="H62" s="14">
        <f t="shared" si="77"/>
        <v>-1080</v>
      </c>
      <c r="I62" s="14">
        <f t="shared" si="77"/>
        <v>-1080</v>
      </c>
      <c r="J62" s="14">
        <f t="shared" si="77"/>
        <v>-1080</v>
      </c>
      <c r="K62" s="14">
        <f t="shared" si="77"/>
        <v>-1080</v>
      </c>
      <c r="L62" s="14">
        <f t="shared" si="77"/>
        <v>-1080</v>
      </c>
      <c r="M62" s="14">
        <f t="shared" si="77"/>
        <v>-1080</v>
      </c>
      <c r="N62" s="14">
        <f t="shared" si="77"/>
        <v>-1080</v>
      </c>
      <c r="O62" s="14">
        <f t="shared" si="77"/>
        <v>-1080</v>
      </c>
      <c r="P62" s="14">
        <f t="shared" si="77"/>
        <v>-1080</v>
      </c>
      <c r="Q62" s="14">
        <f t="shared" si="77"/>
        <v>-1080</v>
      </c>
      <c r="R62" s="14">
        <f t="shared" si="77"/>
        <v>-1080</v>
      </c>
      <c r="S62" s="14">
        <f t="shared" si="77"/>
        <v>-1080</v>
      </c>
      <c r="T62" s="14">
        <f t="shared" si="77"/>
        <v>-1080</v>
      </c>
      <c r="U62" s="14">
        <f t="shared" si="77"/>
        <v>-1080</v>
      </c>
      <c r="V62" s="14">
        <f t="shared" si="77"/>
        <v>-1080</v>
      </c>
      <c r="W62" s="14">
        <f t="shared" si="77"/>
        <v>-1080</v>
      </c>
      <c r="X62" s="14">
        <f t="shared" si="77"/>
        <v>-1080</v>
      </c>
      <c r="Y62" s="14">
        <f t="shared" si="77"/>
        <v>-1080</v>
      </c>
      <c r="Z62" s="14">
        <f t="shared" si="77"/>
        <v>-1080</v>
      </c>
      <c r="AA62" s="14">
        <f t="shared" si="77"/>
        <v>-1080</v>
      </c>
      <c r="AB62" s="14">
        <f t="shared" si="77"/>
        <v>-1080</v>
      </c>
      <c r="AC62" s="14">
        <f t="shared" si="77"/>
        <v>-1080</v>
      </c>
      <c r="AD62" s="14">
        <f t="shared" si="77"/>
        <v>-1080</v>
      </c>
      <c r="AE62" s="14">
        <f t="shared" si="77"/>
        <v>-1080</v>
      </c>
      <c r="AF62" s="14">
        <f t="shared" si="77"/>
        <v>-1080</v>
      </c>
      <c r="AG62" s="14">
        <f t="shared" si="77"/>
        <v>-1080</v>
      </c>
      <c r="AH62" s="14">
        <f t="shared" si="77"/>
        <v>-1080</v>
      </c>
      <c r="AI62" s="14">
        <f t="shared" si="77"/>
        <v>-1080</v>
      </c>
      <c r="AJ62" s="14">
        <f t="shared" si="77"/>
        <v>-1080</v>
      </c>
      <c r="AK62" s="14">
        <f t="shared" si="77"/>
        <v>-1080</v>
      </c>
      <c r="AL62" s="14">
        <f t="shared" si="77"/>
        <v>-1080</v>
      </c>
      <c r="AM62" s="14">
        <f t="shared" ref="AM62:BN62" si="78">AM43*(1+TVA)</f>
        <v>-1080</v>
      </c>
      <c r="AN62" s="14">
        <f t="shared" si="78"/>
        <v>-1080</v>
      </c>
      <c r="AO62" s="14">
        <f t="shared" si="78"/>
        <v>-1080</v>
      </c>
      <c r="AP62" s="14">
        <f t="shared" si="78"/>
        <v>-1080</v>
      </c>
      <c r="AQ62" s="14">
        <f t="shared" si="78"/>
        <v>-1080</v>
      </c>
      <c r="AR62" s="14">
        <f t="shared" si="78"/>
        <v>-1080</v>
      </c>
      <c r="AS62" s="14">
        <f t="shared" si="78"/>
        <v>-1080</v>
      </c>
      <c r="AT62" s="14">
        <f t="shared" si="78"/>
        <v>-1080</v>
      </c>
      <c r="AU62" s="14">
        <f t="shared" si="78"/>
        <v>-1080</v>
      </c>
      <c r="AV62" s="14">
        <f t="shared" si="78"/>
        <v>-1080</v>
      </c>
      <c r="AW62" s="14">
        <f t="shared" si="78"/>
        <v>-1080</v>
      </c>
      <c r="AX62" s="14">
        <f t="shared" si="78"/>
        <v>-1080</v>
      </c>
      <c r="AY62" s="14">
        <f t="shared" si="78"/>
        <v>-1080</v>
      </c>
      <c r="AZ62" s="14">
        <f t="shared" si="78"/>
        <v>-1080</v>
      </c>
      <c r="BA62" s="14">
        <f t="shared" si="78"/>
        <v>-1080</v>
      </c>
      <c r="BB62" s="14">
        <f t="shared" si="78"/>
        <v>-1080</v>
      </c>
      <c r="BC62" s="14">
        <f t="shared" si="78"/>
        <v>-1080</v>
      </c>
      <c r="BD62" s="14">
        <f t="shared" si="78"/>
        <v>-1080</v>
      </c>
      <c r="BE62" s="14">
        <f t="shared" si="78"/>
        <v>-1080</v>
      </c>
      <c r="BF62" s="14">
        <f t="shared" si="78"/>
        <v>-1080</v>
      </c>
      <c r="BG62" s="14">
        <f t="shared" si="78"/>
        <v>-1080</v>
      </c>
      <c r="BH62" s="14">
        <f t="shared" si="78"/>
        <v>-1080</v>
      </c>
      <c r="BI62" s="14">
        <f t="shared" si="78"/>
        <v>-1080</v>
      </c>
      <c r="BJ62" s="14">
        <f t="shared" si="78"/>
        <v>-1080</v>
      </c>
      <c r="BK62" s="14">
        <f t="shared" si="78"/>
        <v>-1080</v>
      </c>
      <c r="BL62" s="14">
        <f t="shared" si="78"/>
        <v>-1080</v>
      </c>
      <c r="BM62" s="14">
        <f t="shared" si="78"/>
        <v>-1080</v>
      </c>
      <c r="BN62" s="14">
        <f t="shared" si="78"/>
        <v>-1080</v>
      </c>
      <c r="BP62" s="14">
        <f t="shared" si="76"/>
        <v>-12960</v>
      </c>
      <c r="BQ62" s="14">
        <f t="shared" si="76"/>
        <v>-12960</v>
      </c>
      <c r="BR62" s="14">
        <f t="shared" si="76"/>
        <v>-12960</v>
      </c>
      <c r="BS62" s="14">
        <f t="shared" si="76"/>
        <v>-12960</v>
      </c>
      <c r="BT62" s="14">
        <f t="shared" si="76"/>
        <v>-12960</v>
      </c>
    </row>
    <row r="63" spans="2:72" x14ac:dyDescent="0.45">
      <c r="B63" t="s">
        <v>72</v>
      </c>
      <c r="G63" s="32"/>
      <c r="H63" s="14">
        <f>G44</f>
        <v>-200</v>
      </c>
      <c r="I63" s="14">
        <f t="shared" ref="I63:BN63" si="79">H44</f>
        <v>-200</v>
      </c>
      <c r="J63" s="14">
        <f t="shared" si="79"/>
        <v>-200</v>
      </c>
      <c r="K63" s="14">
        <f t="shared" si="79"/>
        <v>-200</v>
      </c>
      <c r="L63" s="14">
        <f t="shared" si="79"/>
        <v>-200</v>
      </c>
      <c r="M63" s="14">
        <f t="shared" si="79"/>
        <v>-200</v>
      </c>
      <c r="N63" s="14">
        <f t="shared" si="79"/>
        <v>-200</v>
      </c>
      <c r="O63" s="14">
        <f t="shared" si="79"/>
        <v>-200</v>
      </c>
      <c r="P63" s="14">
        <f t="shared" si="79"/>
        <v>-200</v>
      </c>
      <c r="Q63" s="14">
        <f t="shared" si="79"/>
        <v>-200</v>
      </c>
      <c r="R63" s="14">
        <f t="shared" si="79"/>
        <v>-200</v>
      </c>
      <c r="S63" s="14">
        <f t="shared" si="79"/>
        <v>-200</v>
      </c>
      <c r="T63" s="14">
        <f t="shared" si="79"/>
        <v>-204</v>
      </c>
      <c r="U63" s="14">
        <f t="shared" si="79"/>
        <v>-204</v>
      </c>
      <c r="V63" s="14">
        <f t="shared" si="79"/>
        <v>-204</v>
      </c>
      <c r="W63" s="14">
        <f t="shared" si="79"/>
        <v>-204</v>
      </c>
      <c r="X63" s="14">
        <f t="shared" si="79"/>
        <v>-204</v>
      </c>
      <c r="Y63" s="14">
        <f t="shared" si="79"/>
        <v>-204</v>
      </c>
      <c r="Z63" s="14">
        <f t="shared" si="79"/>
        <v>-204</v>
      </c>
      <c r="AA63" s="14">
        <f t="shared" si="79"/>
        <v>-204</v>
      </c>
      <c r="AB63" s="14">
        <f t="shared" si="79"/>
        <v>-204</v>
      </c>
      <c r="AC63" s="14">
        <f t="shared" si="79"/>
        <v>-204</v>
      </c>
      <c r="AD63" s="14">
        <f t="shared" si="79"/>
        <v>-204</v>
      </c>
      <c r="AE63" s="14">
        <f t="shared" si="79"/>
        <v>-204</v>
      </c>
      <c r="AF63" s="14">
        <f t="shared" si="79"/>
        <v>-208.07999999999998</v>
      </c>
      <c r="AG63" s="14">
        <f t="shared" si="79"/>
        <v>-208.07999999999998</v>
      </c>
      <c r="AH63" s="14">
        <f t="shared" si="79"/>
        <v>-208.07999999999998</v>
      </c>
      <c r="AI63" s="14">
        <f t="shared" si="79"/>
        <v>-208.07999999999998</v>
      </c>
      <c r="AJ63" s="14">
        <f t="shared" si="79"/>
        <v>-208.07999999999998</v>
      </c>
      <c r="AK63" s="14">
        <f t="shared" si="79"/>
        <v>-208.07999999999998</v>
      </c>
      <c r="AL63" s="14">
        <f t="shared" si="79"/>
        <v>-208.07999999999998</v>
      </c>
      <c r="AM63" s="14">
        <f t="shared" si="79"/>
        <v>-208.07999999999998</v>
      </c>
      <c r="AN63" s="14">
        <f t="shared" si="79"/>
        <v>-208.07999999999998</v>
      </c>
      <c r="AO63" s="14">
        <f t="shared" si="79"/>
        <v>-208.07999999999998</v>
      </c>
      <c r="AP63" s="14">
        <f t="shared" si="79"/>
        <v>-208.07999999999998</v>
      </c>
      <c r="AQ63" s="14">
        <f t="shared" si="79"/>
        <v>-208.07999999999998</v>
      </c>
      <c r="AR63" s="14">
        <f t="shared" si="79"/>
        <v>-212.24159999999998</v>
      </c>
      <c r="AS63" s="14">
        <f t="shared" si="79"/>
        <v>-212.24159999999998</v>
      </c>
      <c r="AT63" s="14">
        <f t="shared" si="79"/>
        <v>-212.24159999999998</v>
      </c>
      <c r="AU63" s="14">
        <f t="shared" si="79"/>
        <v>-212.24159999999998</v>
      </c>
      <c r="AV63" s="14">
        <f t="shared" si="79"/>
        <v>-212.24159999999998</v>
      </c>
      <c r="AW63" s="14">
        <f t="shared" si="79"/>
        <v>-212.24159999999998</v>
      </c>
      <c r="AX63" s="14">
        <f t="shared" si="79"/>
        <v>-212.24159999999998</v>
      </c>
      <c r="AY63" s="14">
        <f t="shared" si="79"/>
        <v>-212.24159999999998</v>
      </c>
      <c r="AZ63" s="14">
        <f t="shared" si="79"/>
        <v>-212.24159999999998</v>
      </c>
      <c r="BA63" s="14">
        <f t="shared" si="79"/>
        <v>-212.24159999999998</v>
      </c>
      <c r="BB63" s="14">
        <f t="shared" si="79"/>
        <v>-212.24159999999998</v>
      </c>
      <c r="BC63" s="14">
        <f t="shared" si="79"/>
        <v>-212.24159999999998</v>
      </c>
      <c r="BD63" s="14">
        <f t="shared" si="79"/>
        <v>-216.48643200000001</v>
      </c>
      <c r="BE63" s="14">
        <f t="shared" si="79"/>
        <v>-216.48643200000001</v>
      </c>
      <c r="BF63" s="14">
        <f t="shared" si="79"/>
        <v>-216.48643200000001</v>
      </c>
      <c r="BG63" s="14">
        <f t="shared" si="79"/>
        <v>-216.48643200000001</v>
      </c>
      <c r="BH63" s="14">
        <f t="shared" si="79"/>
        <v>-216.48643200000001</v>
      </c>
      <c r="BI63" s="14">
        <f t="shared" si="79"/>
        <v>-216.48643200000001</v>
      </c>
      <c r="BJ63" s="14">
        <f t="shared" si="79"/>
        <v>-216.48643200000001</v>
      </c>
      <c r="BK63" s="14">
        <f t="shared" si="79"/>
        <v>-216.48643200000001</v>
      </c>
      <c r="BL63" s="14">
        <f t="shared" si="79"/>
        <v>-216.48643200000001</v>
      </c>
      <c r="BM63" s="14">
        <f t="shared" si="79"/>
        <v>-216.48643200000001</v>
      </c>
      <c r="BN63" s="14">
        <f t="shared" si="79"/>
        <v>-216.48643200000001</v>
      </c>
      <c r="BP63" s="14">
        <f t="shared" si="76"/>
        <v>-2200</v>
      </c>
      <c r="BQ63" s="14">
        <f t="shared" si="76"/>
        <v>-2444</v>
      </c>
      <c r="BR63" s="14">
        <f t="shared" si="76"/>
        <v>-2492.8799999999997</v>
      </c>
      <c r="BS63" s="14">
        <f t="shared" si="76"/>
        <v>-2542.7375999999999</v>
      </c>
      <c r="BT63" s="14">
        <f t="shared" si="76"/>
        <v>-2593.5923520000001</v>
      </c>
    </row>
    <row r="64" spans="2:72" x14ac:dyDescent="0.45">
      <c r="B64" t="s">
        <v>77</v>
      </c>
      <c r="G64" s="33">
        <f>G45*(1-$F$13)</f>
        <v>-750</v>
      </c>
      <c r="H64" s="33">
        <f t="shared" ref="H64:BN64" si="80">H45*(1-$F$13)</f>
        <v>-750</v>
      </c>
      <c r="I64" s="33">
        <f t="shared" si="80"/>
        <v>-750</v>
      </c>
      <c r="J64" s="33">
        <f t="shared" si="80"/>
        <v>-750</v>
      </c>
      <c r="K64" s="33">
        <f t="shared" si="80"/>
        <v>-750</v>
      </c>
      <c r="L64" s="33">
        <f t="shared" si="80"/>
        <v>-750</v>
      </c>
      <c r="M64" s="33">
        <f t="shared" si="80"/>
        <v>-750</v>
      </c>
      <c r="N64" s="33">
        <f t="shared" si="80"/>
        <v>-750</v>
      </c>
      <c r="O64" s="33">
        <f t="shared" si="80"/>
        <v>-750</v>
      </c>
      <c r="P64" s="33">
        <f t="shared" si="80"/>
        <v>-750</v>
      </c>
      <c r="Q64" s="33">
        <f t="shared" si="80"/>
        <v>-750</v>
      </c>
      <c r="R64" s="33">
        <f t="shared" si="80"/>
        <v>-750</v>
      </c>
      <c r="S64" s="33">
        <f t="shared" si="80"/>
        <v>-750</v>
      </c>
      <c r="T64" s="33">
        <f t="shared" si="80"/>
        <v>-750</v>
      </c>
      <c r="U64" s="33">
        <f t="shared" si="80"/>
        <v>-750</v>
      </c>
      <c r="V64" s="33">
        <f t="shared" si="80"/>
        <v>-750</v>
      </c>
      <c r="W64" s="33">
        <f t="shared" si="80"/>
        <v>-750</v>
      </c>
      <c r="X64" s="33">
        <f t="shared" si="80"/>
        <v>-750</v>
      </c>
      <c r="Y64" s="33">
        <f t="shared" si="80"/>
        <v>-750</v>
      </c>
      <c r="Z64" s="33">
        <f t="shared" si="80"/>
        <v>-750</v>
      </c>
      <c r="AA64" s="33">
        <f t="shared" si="80"/>
        <v>-750</v>
      </c>
      <c r="AB64" s="33">
        <f t="shared" si="80"/>
        <v>-750</v>
      </c>
      <c r="AC64" s="33">
        <f t="shared" si="80"/>
        <v>-750</v>
      </c>
      <c r="AD64" s="33">
        <f t="shared" si="80"/>
        <v>-750</v>
      </c>
      <c r="AE64" s="33">
        <f t="shared" si="80"/>
        <v>-750</v>
      </c>
      <c r="AF64" s="33">
        <f t="shared" si="80"/>
        <v>-750</v>
      </c>
      <c r="AG64" s="33">
        <f t="shared" si="80"/>
        <v>-750</v>
      </c>
      <c r="AH64" s="33">
        <f t="shared" si="80"/>
        <v>-750</v>
      </c>
      <c r="AI64" s="33">
        <f t="shared" si="80"/>
        <v>-750</v>
      </c>
      <c r="AJ64" s="33">
        <f t="shared" si="80"/>
        <v>-750</v>
      </c>
      <c r="AK64" s="33">
        <f t="shared" si="80"/>
        <v>-750</v>
      </c>
      <c r="AL64" s="33">
        <f t="shared" si="80"/>
        <v>-750</v>
      </c>
      <c r="AM64" s="33">
        <f t="shared" si="80"/>
        <v>-750</v>
      </c>
      <c r="AN64" s="33">
        <f t="shared" si="80"/>
        <v>-750</v>
      </c>
      <c r="AO64" s="33">
        <f t="shared" si="80"/>
        <v>-750</v>
      </c>
      <c r="AP64" s="33">
        <f t="shared" si="80"/>
        <v>-750</v>
      </c>
      <c r="AQ64" s="33">
        <f t="shared" si="80"/>
        <v>-750</v>
      </c>
      <c r="AR64" s="33">
        <f t="shared" si="80"/>
        <v>-750</v>
      </c>
      <c r="AS64" s="33">
        <f t="shared" si="80"/>
        <v>-750</v>
      </c>
      <c r="AT64" s="33">
        <f t="shared" si="80"/>
        <v>-750</v>
      </c>
      <c r="AU64" s="33">
        <f t="shared" si="80"/>
        <v>-750</v>
      </c>
      <c r="AV64" s="33">
        <f t="shared" si="80"/>
        <v>-750</v>
      </c>
      <c r="AW64" s="33">
        <f t="shared" si="80"/>
        <v>-750</v>
      </c>
      <c r="AX64" s="33">
        <f t="shared" si="80"/>
        <v>-750</v>
      </c>
      <c r="AY64" s="33">
        <f t="shared" si="80"/>
        <v>-750</v>
      </c>
      <c r="AZ64" s="33">
        <f t="shared" si="80"/>
        <v>-750</v>
      </c>
      <c r="BA64" s="33">
        <f t="shared" si="80"/>
        <v>-750</v>
      </c>
      <c r="BB64" s="33">
        <f t="shared" si="80"/>
        <v>-750</v>
      </c>
      <c r="BC64" s="33">
        <f t="shared" si="80"/>
        <v>-750</v>
      </c>
      <c r="BD64" s="33">
        <f t="shared" si="80"/>
        <v>-750</v>
      </c>
      <c r="BE64" s="33">
        <f t="shared" si="80"/>
        <v>-750</v>
      </c>
      <c r="BF64" s="33">
        <f t="shared" si="80"/>
        <v>-750</v>
      </c>
      <c r="BG64" s="33">
        <f t="shared" si="80"/>
        <v>-750</v>
      </c>
      <c r="BH64" s="33">
        <f t="shared" si="80"/>
        <v>-750</v>
      </c>
      <c r="BI64" s="33">
        <f t="shared" si="80"/>
        <v>-750</v>
      </c>
      <c r="BJ64" s="33">
        <f t="shared" si="80"/>
        <v>-750</v>
      </c>
      <c r="BK64" s="33">
        <f t="shared" si="80"/>
        <v>-750</v>
      </c>
      <c r="BL64" s="33">
        <f t="shared" si="80"/>
        <v>-750</v>
      </c>
      <c r="BM64" s="33">
        <f t="shared" si="80"/>
        <v>-750</v>
      </c>
      <c r="BN64" s="33">
        <f t="shared" si="80"/>
        <v>-750</v>
      </c>
      <c r="BP64" s="33">
        <f t="shared" si="76"/>
        <v>-9000</v>
      </c>
      <c r="BQ64" s="33">
        <f t="shared" si="76"/>
        <v>-9000</v>
      </c>
      <c r="BR64" s="33">
        <f t="shared" si="76"/>
        <v>-9000</v>
      </c>
      <c r="BS64" s="33">
        <f t="shared" si="76"/>
        <v>-9000</v>
      </c>
      <c r="BT64" s="33">
        <f t="shared" si="76"/>
        <v>-9000</v>
      </c>
    </row>
    <row r="65" spans="2:72" x14ac:dyDescent="0.45">
      <c r="B65" t="s">
        <v>78</v>
      </c>
      <c r="G65" s="32"/>
      <c r="H65" s="14">
        <f>G46</f>
        <v>-500</v>
      </c>
      <c r="I65" s="14">
        <f t="shared" ref="I65:BN65" si="81">H46</f>
        <v>-500</v>
      </c>
      <c r="J65" s="14">
        <f t="shared" si="81"/>
        <v>-500</v>
      </c>
      <c r="K65" s="14">
        <f t="shared" si="81"/>
        <v>-500</v>
      </c>
      <c r="L65" s="14">
        <f t="shared" si="81"/>
        <v>-500</v>
      </c>
      <c r="M65" s="14">
        <f t="shared" si="81"/>
        <v>-500</v>
      </c>
      <c r="N65" s="14">
        <f t="shared" si="81"/>
        <v>-500</v>
      </c>
      <c r="O65" s="14">
        <f t="shared" si="81"/>
        <v>-500</v>
      </c>
      <c r="P65" s="14">
        <f t="shared" si="81"/>
        <v>-500</v>
      </c>
      <c r="Q65" s="14">
        <f t="shared" si="81"/>
        <v>-500</v>
      </c>
      <c r="R65" s="14">
        <f t="shared" si="81"/>
        <v>-500</v>
      </c>
      <c r="S65" s="14">
        <f t="shared" si="81"/>
        <v>-500</v>
      </c>
      <c r="T65" s="14">
        <f t="shared" si="81"/>
        <v>-500</v>
      </c>
      <c r="U65" s="14">
        <f t="shared" si="81"/>
        <v>-500</v>
      </c>
      <c r="V65" s="14">
        <f t="shared" si="81"/>
        <v>-500</v>
      </c>
      <c r="W65" s="14">
        <f t="shared" si="81"/>
        <v>-500</v>
      </c>
      <c r="X65" s="14">
        <f t="shared" si="81"/>
        <v>-500</v>
      </c>
      <c r="Y65" s="14">
        <f t="shared" si="81"/>
        <v>-500</v>
      </c>
      <c r="Z65" s="14">
        <f t="shared" si="81"/>
        <v>-500</v>
      </c>
      <c r="AA65" s="14">
        <f t="shared" si="81"/>
        <v>-500</v>
      </c>
      <c r="AB65" s="14">
        <f t="shared" si="81"/>
        <v>-500</v>
      </c>
      <c r="AC65" s="14">
        <f t="shared" si="81"/>
        <v>-500</v>
      </c>
      <c r="AD65" s="14">
        <f t="shared" si="81"/>
        <v>-500</v>
      </c>
      <c r="AE65" s="14">
        <f t="shared" si="81"/>
        <v>-500</v>
      </c>
      <c r="AF65" s="14">
        <f t="shared" si="81"/>
        <v>-500</v>
      </c>
      <c r="AG65" s="14">
        <f t="shared" si="81"/>
        <v>-500</v>
      </c>
      <c r="AH65" s="14">
        <f t="shared" si="81"/>
        <v>-500</v>
      </c>
      <c r="AI65" s="14">
        <f t="shared" si="81"/>
        <v>-500</v>
      </c>
      <c r="AJ65" s="14">
        <f t="shared" si="81"/>
        <v>-500</v>
      </c>
      <c r="AK65" s="14">
        <f t="shared" si="81"/>
        <v>-500</v>
      </c>
      <c r="AL65" s="14">
        <f t="shared" si="81"/>
        <v>-500</v>
      </c>
      <c r="AM65" s="14">
        <f t="shared" si="81"/>
        <v>-500</v>
      </c>
      <c r="AN65" s="14">
        <f t="shared" si="81"/>
        <v>-500</v>
      </c>
      <c r="AO65" s="14">
        <f t="shared" si="81"/>
        <v>-500</v>
      </c>
      <c r="AP65" s="14">
        <f t="shared" si="81"/>
        <v>-500</v>
      </c>
      <c r="AQ65" s="14">
        <f t="shared" si="81"/>
        <v>-500</v>
      </c>
      <c r="AR65" s="14">
        <f t="shared" si="81"/>
        <v>-500</v>
      </c>
      <c r="AS65" s="14">
        <f t="shared" si="81"/>
        <v>-500</v>
      </c>
      <c r="AT65" s="14">
        <f t="shared" si="81"/>
        <v>-500</v>
      </c>
      <c r="AU65" s="14">
        <f t="shared" si="81"/>
        <v>-500</v>
      </c>
      <c r="AV65" s="14">
        <f t="shared" si="81"/>
        <v>-500</v>
      </c>
      <c r="AW65" s="14">
        <f t="shared" si="81"/>
        <v>-500</v>
      </c>
      <c r="AX65" s="14">
        <f t="shared" si="81"/>
        <v>-500</v>
      </c>
      <c r="AY65" s="14">
        <f t="shared" si="81"/>
        <v>-500</v>
      </c>
      <c r="AZ65" s="14">
        <f t="shared" si="81"/>
        <v>-500</v>
      </c>
      <c r="BA65" s="14">
        <f t="shared" si="81"/>
        <v>-500</v>
      </c>
      <c r="BB65" s="14">
        <f t="shared" si="81"/>
        <v>-500</v>
      </c>
      <c r="BC65" s="14">
        <f t="shared" si="81"/>
        <v>-500</v>
      </c>
      <c r="BD65" s="14">
        <f t="shared" si="81"/>
        <v>-500</v>
      </c>
      <c r="BE65" s="14">
        <f t="shared" si="81"/>
        <v>-500</v>
      </c>
      <c r="BF65" s="14">
        <f t="shared" si="81"/>
        <v>-500</v>
      </c>
      <c r="BG65" s="14">
        <f t="shared" si="81"/>
        <v>-500</v>
      </c>
      <c r="BH65" s="14">
        <f t="shared" si="81"/>
        <v>-500</v>
      </c>
      <c r="BI65" s="14">
        <f t="shared" si="81"/>
        <v>-500</v>
      </c>
      <c r="BJ65" s="14">
        <f t="shared" si="81"/>
        <v>-500</v>
      </c>
      <c r="BK65" s="14">
        <f t="shared" si="81"/>
        <v>-500</v>
      </c>
      <c r="BL65" s="14">
        <f t="shared" si="81"/>
        <v>-500</v>
      </c>
      <c r="BM65" s="14">
        <f t="shared" si="81"/>
        <v>-500</v>
      </c>
      <c r="BN65" s="14">
        <f t="shared" si="81"/>
        <v>-500</v>
      </c>
      <c r="BP65" s="14">
        <f t="shared" si="76"/>
        <v>-5500</v>
      </c>
      <c r="BQ65" s="14">
        <f t="shared" si="76"/>
        <v>-6000</v>
      </c>
      <c r="BR65" s="14">
        <f t="shared" si="76"/>
        <v>-6000</v>
      </c>
      <c r="BS65" s="14">
        <f t="shared" si="76"/>
        <v>-6000</v>
      </c>
      <c r="BT65" s="14">
        <f t="shared" si="76"/>
        <v>-6000</v>
      </c>
    </row>
    <row r="66" spans="2:72" x14ac:dyDescent="0.45">
      <c r="B66" t="s">
        <v>79</v>
      </c>
      <c r="G66" s="32"/>
      <c r="H66" s="14">
        <f>G45*$F$13</f>
        <v>-250</v>
      </c>
      <c r="I66" s="14">
        <f t="shared" ref="I66:BN66" si="82">H45*$F$13</f>
        <v>-250</v>
      </c>
      <c r="J66" s="14">
        <f t="shared" si="82"/>
        <v>-250</v>
      </c>
      <c r="K66" s="14">
        <f t="shared" si="82"/>
        <v>-250</v>
      </c>
      <c r="L66" s="14">
        <f t="shared" si="82"/>
        <v>-250</v>
      </c>
      <c r="M66" s="14">
        <f t="shared" si="82"/>
        <v>-250</v>
      </c>
      <c r="N66" s="14">
        <f t="shared" si="82"/>
        <v>-250</v>
      </c>
      <c r="O66" s="14">
        <f t="shared" si="82"/>
        <v>-250</v>
      </c>
      <c r="P66" s="14">
        <f t="shared" si="82"/>
        <v>-250</v>
      </c>
      <c r="Q66" s="14">
        <f t="shared" si="82"/>
        <v>-250</v>
      </c>
      <c r="R66" s="14">
        <f t="shared" si="82"/>
        <v>-250</v>
      </c>
      <c r="S66" s="14">
        <f t="shared" si="82"/>
        <v>-250</v>
      </c>
      <c r="T66" s="14">
        <f t="shared" si="82"/>
        <v>-250</v>
      </c>
      <c r="U66" s="14">
        <f t="shared" si="82"/>
        <v>-250</v>
      </c>
      <c r="V66" s="14">
        <f t="shared" si="82"/>
        <v>-250</v>
      </c>
      <c r="W66" s="14">
        <f t="shared" si="82"/>
        <v>-250</v>
      </c>
      <c r="X66" s="14">
        <f t="shared" si="82"/>
        <v>-250</v>
      </c>
      <c r="Y66" s="14">
        <f t="shared" si="82"/>
        <v>-250</v>
      </c>
      <c r="Z66" s="14">
        <f t="shared" si="82"/>
        <v>-250</v>
      </c>
      <c r="AA66" s="14">
        <f t="shared" si="82"/>
        <v>-250</v>
      </c>
      <c r="AB66" s="14">
        <f t="shared" si="82"/>
        <v>-250</v>
      </c>
      <c r="AC66" s="14">
        <f t="shared" si="82"/>
        <v>-250</v>
      </c>
      <c r="AD66" s="14">
        <f t="shared" si="82"/>
        <v>-250</v>
      </c>
      <c r="AE66" s="14">
        <f t="shared" si="82"/>
        <v>-250</v>
      </c>
      <c r="AF66" s="14">
        <f t="shared" si="82"/>
        <v>-250</v>
      </c>
      <c r="AG66" s="14">
        <f t="shared" si="82"/>
        <v>-250</v>
      </c>
      <c r="AH66" s="14">
        <f t="shared" si="82"/>
        <v>-250</v>
      </c>
      <c r="AI66" s="14">
        <f t="shared" si="82"/>
        <v>-250</v>
      </c>
      <c r="AJ66" s="14">
        <f t="shared" si="82"/>
        <v>-250</v>
      </c>
      <c r="AK66" s="14">
        <f t="shared" si="82"/>
        <v>-250</v>
      </c>
      <c r="AL66" s="14">
        <f t="shared" si="82"/>
        <v>-250</v>
      </c>
      <c r="AM66" s="14">
        <f t="shared" si="82"/>
        <v>-250</v>
      </c>
      <c r="AN66" s="14">
        <f t="shared" si="82"/>
        <v>-250</v>
      </c>
      <c r="AO66" s="14">
        <f t="shared" si="82"/>
        <v>-250</v>
      </c>
      <c r="AP66" s="14">
        <f t="shared" si="82"/>
        <v>-250</v>
      </c>
      <c r="AQ66" s="14">
        <f t="shared" si="82"/>
        <v>-250</v>
      </c>
      <c r="AR66" s="14">
        <f t="shared" si="82"/>
        <v>-250</v>
      </c>
      <c r="AS66" s="14">
        <f t="shared" si="82"/>
        <v>-250</v>
      </c>
      <c r="AT66" s="14">
        <f t="shared" si="82"/>
        <v>-250</v>
      </c>
      <c r="AU66" s="14">
        <f t="shared" si="82"/>
        <v>-250</v>
      </c>
      <c r="AV66" s="14">
        <f t="shared" si="82"/>
        <v>-250</v>
      </c>
      <c r="AW66" s="14">
        <f t="shared" si="82"/>
        <v>-250</v>
      </c>
      <c r="AX66" s="14">
        <f t="shared" si="82"/>
        <v>-250</v>
      </c>
      <c r="AY66" s="14">
        <f t="shared" si="82"/>
        <v>-250</v>
      </c>
      <c r="AZ66" s="14">
        <f t="shared" si="82"/>
        <v>-250</v>
      </c>
      <c r="BA66" s="14">
        <f t="shared" si="82"/>
        <v>-250</v>
      </c>
      <c r="BB66" s="14">
        <f t="shared" si="82"/>
        <v>-250</v>
      </c>
      <c r="BC66" s="14">
        <f t="shared" si="82"/>
        <v>-250</v>
      </c>
      <c r="BD66" s="14">
        <f t="shared" si="82"/>
        <v>-250</v>
      </c>
      <c r="BE66" s="14">
        <f t="shared" si="82"/>
        <v>-250</v>
      </c>
      <c r="BF66" s="14">
        <f t="shared" si="82"/>
        <v>-250</v>
      </c>
      <c r="BG66" s="14">
        <f t="shared" si="82"/>
        <v>-250</v>
      </c>
      <c r="BH66" s="14">
        <f t="shared" si="82"/>
        <v>-250</v>
      </c>
      <c r="BI66" s="14">
        <f t="shared" si="82"/>
        <v>-250</v>
      </c>
      <c r="BJ66" s="14">
        <f t="shared" si="82"/>
        <v>-250</v>
      </c>
      <c r="BK66" s="14">
        <f t="shared" si="82"/>
        <v>-250</v>
      </c>
      <c r="BL66" s="14">
        <f t="shared" si="82"/>
        <v>-250</v>
      </c>
      <c r="BM66" s="14">
        <f t="shared" si="82"/>
        <v>-250</v>
      </c>
      <c r="BN66" s="14">
        <f t="shared" si="82"/>
        <v>-250</v>
      </c>
      <c r="BP66" s="14">
        <f t="shared" si="76"/>
        <v>-2750</v>
      </c>
      <c r="BQ66" s="14">
        <f t="shared" si="76"/>
        <v>-3000</v>
      </c>
      <c r="BR66" s="14">
        <f t="shared" si="76"/>
        <v>-3000</v>
      </c>
      <c r="BS66" s="14">
        <f t="shared" si="76"/>
        <v>-3000</v>
      </c>
      <c r="BT66" s="14">
        <f t="shared" si="76"/>
        <v>-3000</v>
      </c>
    </row>
    <row r="67" spans="2:72" x14ac:dyDescent="0.45">
      <c r="B67" t="s">
        <v>63</v>
      </c>
      <c r="H67" s="14">
        <f>G95</f>
        <v>5380</v>
      </c>
      <c r="I67" s="14">
        <f t="shared" ref="I67:BN67" si="83">H95</f>
        <v>420</v>
      </c>
      <c r="J67" s="14">
        <f t="shared" si="83"/>
        <v>-620</v>
      </c>
      <c r="K67" s="14">
        <f t="shared" si="83"/>
        <v>-620</v>
      </c>
      <c r="L67" s="14">
        <f t="shared" si="83"/>
        <v>-620</v>
      </c>
      <c r="M67" s="14">
        <f t="shared" si="83"/>
        <v>-620</v>
      </c>
      <c r="N67" s="14">
        <f t="shared" si="83"/>
        <v>-940</v>
      </c>
      <c r="O67" s="14">
        <f t="shared" si="83"/>
        <v>-940</v>
      </c>
      <c r="P67" s="14">
        <f t="shared" si="83"/>
        <v>-940</v>
      </c>
      <c r="Q67" s="14">
        <f t="shared" si="83"/>
        <v>-940</v>
      </c>
      <c r="R67" s="14">
        <f t="shared" si="83"/>
        <v>-940</v>
      </c>
      <c r="S67" s="14">
        <f t="shared" si="83"/>
        <v>-1500</v>
      </c>
      <c r="T67" s="14">
        <f t="shared" si="83"/>
        <v>-620</v>
      </c>
      <c r="U67" s="14">
        <f t="shared" si="83"/>
        <v>-620</v>
      </c>
      <c r="V67" s="14">
        <f t="shared" si="83"/>
        <v>-620</v>
      </c>
      <c r="W67" s="14">
        <f t="shared" si="83"/>
        <v>-620</v>
      </c>
      <c r="X67" s="14">
        <f t="shared" si="83"/>
        <v>-620</v>
      </c>
      <c r="Y67" s="14">
        <f t="shared" si="83"/>
        <v>-620</v>
      </c>
      <c r="Z67" s="14">
        <f t="shared" si="83"/>
        <v>-940</v>
      </c>
      <c r="AA67" s="14">
        <f t="shared" si="83"/>
        <v>-940</v>
      </c>
      <c r="AB67" s="14">
        <f t="shared" si="83"/>
        <v>-940</v>
      </c>
      <c r="AC67" s="14">
        <f t="shared" si="83"/>
        <v>-940</v>
      </c>
      <c r="AD67" s="14">
        <f t="shared" si="83"/>
        <v>-940</v>
      </c>
      <c r="AE67" s="14">
        <f t="shared" si="83"/>
        <v>-1500</v>
      </c>
      <c r="AF67" s="14">
        <f t="shared" si="83"/>
        <v>-620</v>
      </c>
      <c r="AG67" s="14">
        <f t="shared" si="83"/>
        <v>-620</v>
      </c>
      <c r="AH67" s="14">
        <f t="shared" si="83"/>
        <v>-620</v>
      </c>
      <c r="AI67" s="14">
        <f t="shared" si="83"/>
        <v>-620</v>
      </c>
      <c r="AJ67" s="14">
        <f t="shared" si="83"/>
        <v>-620</v>
      </c>
      <c r="AK67" s="14">
        <f t="shared" si="83"/>
        <v>-620</v>
      </c>
      <c r="AL67" s="14">
        <f t="shared" si="83"/>
        <v>-940</v>
      </c>
      <c r="AM67" s="14">
        <f t="shared" si="83"/>
        <v>-940</v>
      </c>
      <c r="AN67" s="14">
        <f t="shared" si="83"/>
        <v>-940</v>
      </c>
      <c r="AO67" s="14">
        <f t="shared" si="83"/>
        <v>-940</v>
      </c>
      <c r="AP67" s="14">
        <f t="shared" si="83"/>
        <v>-940</v>
      </c>
      <c r="AQ67" s="14">
        <f t="shared" si="83"/>
        <v>-1500</v>
      </c>
      <c r="AR67" s="14">
        <f t="shared" si="83"/>
        <v>-620</v>
      </c>
      <c r="AS67" s="14">
        <f t="shared" si="83"/>
        <v>-620</v>
      </c>
      <c r="AT67" s="14">
        <f t="shared" si="83"/>
        <v>-620</v>
      </c>
      <c r="AU67" s="14">
        <f t="shared" si="83"/>
        <v>-620</v>
      </c>
      <c r="AV67" s="14">
        <f t="shared" si="83"/>
        <v>-620</v>
      </c>
      <c r="AW67" s="14">
        <f t="shared" si="83"/>
        <v>-620</v>
      </c>
      <c r="AX67" s="14">
        <f t="shared" si="83"/>
        <v>-940</v>
      </c>
      <c r="AY67" s="14">
        <f t="shared" si="83"/>
        <v>-940</v>
      </c>
      <c r="AZ67" s="14">
        <f t="shared" si="83"/>
        <v>-940</v>
      </c>
      <c r="BA67" s="14">
        <f t="shared" si="83"/>
        <v>-940</v>
      </c>
      <c r="BB67" s="14">
        <f t="shared" si="83"/>
        <v>-940</v>
      </c>
      <c r="BC67" s="14">
        <f t="shared" si="83"/>
        <v>-1500</v>
      </c>
      <c r="BD67" s="14">
        <f t="shared" si="83"/>
        <v>-620</v>
      </c>
      <c r="BE67" s="14">
        <f t="shared" si="83"/>
        <v>-620</v>
      </c>
      <c r="BF67" s="14">
        <f t="shared" si="83"/>
        <v>-620</v>
      </c>
      <c r="BG67" s="14">
        <f t="shared" si="83"/>
        <v>-620</v>
      </c>
      <c r="BH67" s="14">
        <f t="shared" si="83"/>
        <v>-620</v>
      </c>
      <c r="BI67" s="14">
        <f t="shared" si="83"/>
        <v>-620</v>
      </c>
      <c r="BJ67" s="14">
        <f t="shared" si="83"/>
        <v>-940</v>
      </c>
      <c r="BK67" s="14">
        <f t="shared" si="83"/>
        <v>-940</v>
      </c>
      <c r="BL67" s="14">
        <f t="shared" si="83"/>
        <v>-940</v>
      </c>
      <c r="BM67" s="14">
        <f t="shared" si="83"/>
        <v>-940</v>
      </c>
      <c r="BN67" s="14">
        <f t="shared" si="83"/>
        <v>-940</v>
      </c>
      <c r="BP67" s="14">
        <f t="shared" si="76"/>
        <v>-1380</v>
      </c>
      <c r="BQ67" s="14">
        <f t="shared" si="76"/>
        <v>-9920</v>
      </c>
      <c r="BR67" s="14">
        <f t="shared" si="76"/>
        <v>-9920</v>
      </c>
      <c r="BS67" s="14">
        <f t="shared" si="76"/>
        <v>-9920</v>
      </c>
      <c r="BT67" s="14">
        <f t="shared" si="76"/>
        <v>-9920</v>
      </c>
    </row>
    <row r="68" spans="2:72" ht="6" customHeight="1" x14ac:dyDescent="0.45"/>
    <row r="69" spans="2:72" x14ac:dyDescent="0.45">
      <c r="B69" s="15" t="s">
        <v>17</v>
      </c>
      <c r="C69" s="15"/>
      <c r="D69" s="15"/>
      <c r="E69" s="15"/>
      <c r="F69" s="15"/>
      <c r="G69" s="16">
        <f t="shared" ref="G69:BB69" si="84">SUM(G61:G68)</f>
        <v>-1830</v>
      </c>
      <c r="H69" s="16">
        <f t="shared" si="84"/>
        <v>7400</v>
      </c>
      <c r="I69" s="16">
        <f t="shared" si="84"/>
        <v>2440</v>
      </c>
      <c r="J69" s="16">
        <f t="shared" si="84"/>
        <v>1400</v>
      </c>
      <c r="K69" s="16">
        <f t="shared" si="84"/>
        <v>1400</v>
      </c>
      <c r="L69" s="16">
        <f t="shared" si="84"/>
        <v>1400</v>
      </c>
      <c r="M69" s="16">
        <f t="shared" si="84"/>
        <v>1400</v>
      </c>
      <c r="N69" s="16">
        <f t="shared" si="84"/>
        <v>3000</v>
      </c>
      <c r="O69" s="16">
        <f t="shared" si="84"/>
        <v>3000</v>
      </c>
      <c r="P69" s="16">
        <f t="shared" si="84"/>
        <v>3000</v>
      </c>
      <c r="Q69" s="16">
        <f t="shared" si="84"/>
        <v>3000</v>
      </c>
      <c r="R69" s="16">
        <f t="shared" si="84"/>
        <v>3000</v>
      </c>
      <c r="S69" s="16">
        <f t="shared" si="84"/>
        <v>5800</v>
      </c>
      <c r="T69" s="16">
        <f t="shared" si="84"/>
        <v>1396</v>
      </c>
      <c r="U69" s="16">
        <f t="shared" si="84"/>
        <v>1396</v>
      </c>
      <c r="V69" s="16">
        <f t="shared" si="84"/>
        <v>1396</v>
      </c>
      <c r="W69" s="16">
        <f t="shared" si="84"/>
        <v>1396</v>
      </c>
      <c r="X69" s="16">
        <f t="shared" si="84"/>
        <v>1396</v>
      </c>
      <c r="Y69" s="16">
        <f t="shared" si="84"/>
        <v>1396</v>
      </c>
      <c r="Z69" s="16">
        <f t="shared" si="84"/>
        <v>2996</v>
      </c>
      <c r="AA69" s="16">
        <f t="shared" si="84"/>
        <v>2996</v>
      </c>
      <c r="AB69" s="16">
        <f t="shared" si="84"/>
        <v>2996</v>
      </c>
      <c r="AC69" s="16">
        <f t="shared" si="84"/>
        <v>2996</v>
      </c>
      <c r="AD69" s="16">
        <f t="shared" si="84"/>
        <v>2996</v>
      </c>
      <c r="AE69" s="16">
        <f t="shared" si="84"/>
        <v>5796</v>
      </c>
      <c r="AF69" s="16">
        <f t="shared" si="84"/>
        <v>1391.92</v>
      </c>
      <c r="AG69" s="16">
        <f t="shared" si="84"/>
        <v>1391.92</v>
      </c>
      <c r="AH69" s="16">
        <f t="shared" si="84"/>
        <v>1391.92</v>
      </c>
      <c r="AI69" s="16">
        <f t="shared" si="84"/>
        <v>1391.92</v>
      </c>
      <c r="AJ69" s="16">
        <f t="shared" si="84"/>
        <v>1391.92</v>
      </c>
      <c r="AK69" s="16">
        <f t="shared" si="84"/>
        <v>1391.92</v>
      </c>
      <c r="AL69" s="16">
        <f t="shared" si="84"/>
        <v>2991.92</v>
      </c>
      <c r="AM69" s="16">
        <f t="shared" si="84"/>
        <v>2991.92</v>
      </c>
      <c r="AN69" s="16">
        <f t="shared" si="84"/>
        <v>2991.92</v>
      </c>
      <c r="AO69" s="16">
        <f t="shared" si="84"/>
        <v>2991.92</v>
      </c>
      <c r="AP69" s="16">
        <f t="shared" si="84"/>
        <v>2991.92</v>
      </c>
      <c r="AQ69" s="16">
        <f t="shared" si="84"/>
        <v>5791.92</v>
      </c>
      <c r="AR69" s="16">
        <f t="shared" si="84"/>
        <v>1387.7584000000002</v>
      </c>
      <c r="AS69" s="16">
        <f t="shared" si="84"/>
        <v>1387.7584000000002</v>
      </c>
      <c r="AT69" s="16">
        <f t="shared" si="84"/>
        <v>1387.7584000000002</v>
      </c>
      <c r="AU69" s="16">
        <f t="shared" si="84"/>
        <v>1387.7584000000002</v>
      </c>
      <c r="AV69" s="16">
        <f t="shared" si="84"/>
        <v>1387.7584000000002</v>
      </c>
      <c r="AW69" s="16">
        <f t="shared" si="84"/>
        <v>1387.7584000000002</v>
      </c>
      <c r="AX69" s="16">
        <f t="shared" si="84"/>
        <v>2987.7583999999997</v>
      </c>
      <c r="AY69" s="16">
        <f t="shared" si="84"/>
        <v>2987.7583999999997</v>
      </c>
      <c r="AZ69" s="16">
        <f t="shared" si="84"/>
        <v>2987.7583999999997</v>
      </c>
      <c r="BA69" s="16">
        <f t="shared" si="84"/>
        <v>2987.7583999999997</v>
      </c>
      <c r="BB69" s="16">
        <f t="shared" si="84"/>
        <v>2987.7583999999997</v>
      </c>
      <c r="BC69" s="16">
        <f t="shared" ref="BC69:BN69" si="85">SUM(BC61:BC68)</f>
        <v>5787.7584000000006</v>
      </c>
      <c r="BD69" s="16">
        <f t="shared" si="85"/>
        <v>1383.5135679999999</v>
      </c>
      <c r="BE69" s="16">
        <f t="shared" si="85"/>
        <v>1383.5135679999999</v>
      </c>
      <c r="BF69" s="16">
        <f t="shared" si="85"/>
        <v>1383.5135679999999</v>
      </c>
      <c r="BG69" s="16">
        <f t="shared" si="85"/>
        <v>1383.5135679999999</v>
      </c>
      <c r="BH69" s="16">
        <f t="shared" si="85"/>
        <v>1383.5135679999999</v>
      </c>
      <c r="BI69" s="16">
        <f t="shared" si="85"/>
        <v>1383.5135679999999</v>
      </c>
      <c r="BJ69" s="16">
        <f t="shared" si="85"/>
        <v>2983.5135680000003</v>
      </c>
      <c r="BK69" s="16">
        <f t="shared" si="85"/>
        <v>2983.5135680000003</v>
      </c>
      <c r="BL69" s="16">
        <f t="shared" si="85"/>
        <v>2983.5135680000003</v>
      </c>
      <c r="BM69" s="16">
        <f t="shared" si="85"/>
        <v>2983.5135680000003</v>
      </c>
      <c r="BN69" s="16">
        <f t="shared" si="85"/>
        <v>2983.5135680000003</v>
      </c>
      <c r="BP69" s="16">
        <f t="shared" ref="BP69:BQ69" si="86">SUM(BP61:BP68)</f>
        <v>28610</v>
      </c>
      <c r="BQ69" s="16">
        <f t="shared" si="86"/>
        <v>29156</v>
      </c>
      <c r="BR69" s="16">
        <f t="shared" ref="BR69:BT69" si="87">SUM(BR61:BR68)</f>
        <v>29107.120000000003</v>
      </c>
      <c r="BS69" s="16">
        <f t="shared" si="87"/>
        <v>29057.2624</v>
      </c>
      <c r="BT69" s="16">
        <f t="shared" si="87"/>
        <v>29006.407648</v>
      </c>
    </row>
    <row r="70" spans="2:72" ht="7.5" customHeight="1" x14ac:dyDescent="0.45"/>
    <row r="71" spans="2:72" ht="16.5" customHeight="1" x14ac:dyDescent="0.45">
      <c r="B71" s="15" t="s">
        <v>38</v>
      </c>
      <c r="C71" s="15"/>
      <c r="D71" s="15"/>
      <c r="E71" s="15"/>
      <c r="F71" s="15"/>
      <c r="G71" s="16">
        <f t="shared" ref="G71:AL71" si="88">G30*(1+TVA)</f>
        <v>-36000</v>
      </c>
      <c r="H71" s="16">
        <f t="shared" si="88"/>
        <v>-6240</v>
      </c>
      <c r="I71" s="16">
        <f t="shared" si="88"/>
        <v>0</v>
      </c>
      <c r="J71" s="16">
        <f t="shared" si="88"/>
        <v>0</v>
      </c>
      <c r="K71" s="16">
        <f t="shared" si="88"/>
        <v>0</v>
      </c>
      <c r="L71" s="16">
        <f t="shared" si="88"/>
        <v>0</v>
      </c>
      <c r="M71" s="16">
        <f t="shared" si="88"/>
        <v>0</v>
      </c>
      <c r="N71" s="16">
        <f t="shared" si="88"/>
        <v>0</v>
      </c>
      <c r="O71" s="16">
        <f t="shared" si="88"/>
        <v>0</v>
      </c>
      <c r="P71" s="16">
        <f t="shared" si="88"/>
        <v>0</v>
      </c>
      <c r="Q71" s="16">
        <f t="shared" si="88"/>
        <v>0</v>
      </c>
      <c r="R71" s="16">
        <f t="shared" si="88"/>
        <v>0</v>
      </c>
      <c r="S71" s="16">
        <f t="shared" si="88"/>
        <v>0</v>
      </c>
      <c r="T71" s="16">
        <f t="shared" si="88"/>
        <v>0</v>
      </c>
      <c r="U71" s="16">
        <f t="shared" si="88"/>
        <v>0</v>
      </c>
      <c r="V71" s="16">
        <f t="shared" si="88"/>
        <v>0</v>
      </c>
      <c r="W71" s="16">
        <f t="shared" si="88"/>
        <v>0</v>
      </c>
      <c r="X71" s="16">
        <f t="shared" si="88"/>
        <v>0</v>
      </c>
      <c r="Y71" s="16">
        <f t="shared" si="88"/>
        <v>0</v>
      </c>
      <c r="Z71" s="16">
        <f t="shared" si="88"/>
        <v>0</v>
      </c>
      <c r="AA71" s="16">
        <f t="shared" si="88"/>
        <v>0</v>
      </c>
      <c r="AB71" s="16">
        <f t="shared" si="88"/>
        <v>0</v>
      </c>
      <c r="AC71" s="16">
        <f t="shared" si="88"/>
        <v>0</v>
      </c>
      <c r="AD71" s="16">
        <f t="shared" si="88"/>
        <v>0</v>
      </c>
      <c r="AE71" s="16">
        <f t="shared" si="88"/>
        <v>0</v>
      </c>
      <c r="AF71" s="16">
        <f t="shared" si="88"/>
        <v>0</v>
      </c>
      <c r="AG71" s="16">
        <f t="shared" si="88"/>
        <v>0</v>
      </c>
      <c r="AH71" s="16">
        <f t="shared" si="88"/>
        <v>0</v>
      </c>
      <c r="AI71" s="16">
        <f t="shared" si="88"/>
        <v>0</v>
      </c>
      <c r="AJ71" s="16">
        <f t="shared" si="88"/>
        <v>0</v>
      </c>
      <c r="AK71" s="16">
        <f t="shared" si="88"/>
        <v>0</v>
      </c>
      <c r="AL71" s="16">
        <f t="shared" si="88"/>
        <v>0</v>
      </c>
      <c r="AM71" s="16">
        <f t="shared" ref="AM71:BN71" si="89">AM30*(1+TVA)</f>
        <v>0</v>
      </c>
      <c r="AN71" s="16">
        <f t="shared" si="89"/>
        <v>0</v>
      </c>
      <c r="AO71" s="16">
        <f t="shared" si="89"/>
        <v>0</v>
      </c>
      <c r="AP71" s="16">
        <f t="shared" si="89"/>
        <v>0</v>
      </c>
      <c r="AQ71" s="16">
        <f t="shared" si="89"/>
        <v>0</v>
      </c>
      <c r="AR71" s="16">
        <f t="shared" si="89"/>
        <v>0</v>
      </c>
      <c r="AS71" s="16">
        <f t="shared" si="89"/>
        <v>0</v>
      </c>
      <c r="AT71" s="16">
        <f t="shared" si="89"/>
        <v>0</v>
      </c>
      <c r="AU71" s="16">
        <f t="shared" si="89"/>
        <v>0</v>
      </c>
      <c r="AV71" s="16">
        <f t="shared" si="89"/>
        <v>0</v>
      </c>
      <c r="AW71" s="16">
        <f t="shared" si="89"/>
        <v>0</v>
      </c>
      <c r="AX71" s="16">
        <f t="shared" si="89"/>
        <v>0</v>
      </c>
      <c r="AY71" s="16">
        <f t="shared" si="89"/>
        <v>0</v>
      </c>
      <c r="AZ71" s="16">
        <f t="shared" si="89"/>
        <v>0</v>
      </c>
      <c r="BA71" s="16">
        <f t="shared" si="89"/>
        <v>0</v>
      </c>
      <c r="BB71" s="16">
        <f t="shared" si="89"/>
        <v>0</v>
      </c>
      <c r="BC71" s="16">
        <f t="shared" si="89"/>
        <v>0</v>
      </c>
      <c r="BD71" s="16">
        <f t="shared" si="89"/>
        <v>0</v>
      </c>
      <c r="BE71" s="16">
        <f t="shared" si="89"/>
        <v>0</v>
      </c>
      <c r="BF71" s="16">
        <f t="shared" si="89"/>
        <v>0</v>
      </c>
      <c r="BG71" s="16">
        <f t="shared" si="89"/>
        <v>0</v>
      </c>
      <c r="BH71" s="16">
        <f t="shared" si="89"/>
        <v>0</v>
      </c>
      <c r="BI71" s="16">
        <f t="shared" si="89"/>
        <v>0</v>
      </c>
      <c r="BJ71" s="16">
        <f t="shared" si="89"/>
        <v>0</v>
      </c>
      <c r="BK71" s="16">
        <f t="shared" si="89"/>
        <v>0</v>
      </c>
      <c r="BL71" s="16">
        <f t="shared" si="89"/>
        <v>0</v>
      </c>
      <c r="BM71" s="16">
        <f t="shared" si="89"/>
        <v>0</v>
      </c>
      <c r="BN71" s="16">
        <f t="shared" si="89"/>
        <v>0</v>
      </c>
      <c r="BP71" s="16">
        <f t="shared" ref="BP71:BQ71" si="90">BP30*(1+TVA)</f>
        <v>-42240</v>
      </c>
      <c r="BQ71" s="16">
        <f t="shared" si="90"/>
        <v>0</v>
      </c>
      <c r="BR71" s="16">
        <f t="shared" ref="BR71:BT71" si="91">BR30*(1+TVA)</f>
        <v>0</v>
      </c>
      <c r="BS71" s="16">
        <f t="shared" si="91"/>
        <v>0</v>
      </c>
      <c r="BT71" s="16">
        <f t="shared" si="91"/>
        <v>0</v>
      </c>
    </row>
    <row r="72" spans="2:72" ht="7.5" customHeight="1" x14ac:dyDescent="0.45"/>
    <row r="73" spans="2:72" x14ac:dyDescent="0.45">
      <c r="B73" s="17" t="s">
        <v>48</v>
      </c>
      <c r="C73" s="17"/>
      <c r="D73" s="17"/>
      <c r="E73" s="17"/>
      <c r="F73" s="17"/>
      <c r="G73" s="18">
        <f>G71+G69</f>
        <v>-37830</v>
      </c>
      <c r="H73" s="18">
        <f t="shared" ref="H73:BN73" si="92">H71+H69</f>
        <v>1160</v>
      </c>
      <c r="I73" s="18">
        <f t="shared" si="92"/>
        <v>2440</v>
      </c>
      <c r="J73" s="18">
        <f t="shared" si="92"/>
        <v>1400</v>
      </c>
      <c r="K73" s="18">
        <f t="shared" si="92"/>
        <v>1400</v>
      </c>
      <c r="L73" s="18">
        <f t="shared" si="92"/>
        <v>1400</v>
      </c>
      <c r="M73" s="18">
        <f t="shared" si="92"/>
        <v>1400</v>
      </c>
      <c r="N73" s="18">
        <f t="shared" si="92"/>
        <v>3000</v>
      </c>
      <c r="O73" s="18">
        <f t="shared" si="92"/>
        <v>3000</v>
      </c>
      <c r="P73" s="18">
        <f t="shared" si="92"/>
        <v>3000</v>
      </c>
      <c r="Q73" s="18">
        <f t="shared" si="92"/>
        <v>3000</v>
      </c>
      <c r="R73" s="18">
        <f t="shared" si="92"/>
        <v>3000</v>
      </c>
      <c r="S73" s="18">
        <f t="shared" si="92"/>
        <v>5800</v>
      </c>
      <c r="T73" s="18">
        <f t="shared" si="92"/>
        <v>1396</v>
      </c>
      <c r="U73" s="18">
        <f t="shared" si="92"/>
        <v>1396</v>
      </c>
      <c r="V73" s="18">
        <f t="shared" si="92"/>
        <v>1396</v>
      </c>
      <c r="W73" s="18">
        <f t="shared" si="92"/>
        <v>1396</v>
      </c>
      <c r="X73" s="18">
        <f t="shared" si="92"/>
        <v>1396</v>
      </c>
      <c r="Y73" s="18">
        <f t="shared" si="92"/>
        <v>1396</v>
      </c>
      <c r="Z73" s="18">
        <f t="shared" si="92"/>
        <v>2996</v>
      </c>
      <c r="AA73" s="18">
        <f t="shared" si="92"/>
        <v>2996</v>
      </c>
      <c r="AB73" s="18">
        <f t="shared" si="92"/>
        <v>2996</v>
      </c>
      <c r="AC73" s="18">
        <f t="shared" si="92"/>
        <v>2996</v>
      </c>
      <c r="AD73" s="18">
        <f t="shared" si="92"/>
        <v>2996</v>
      </c>
      <c r="AE73" s="18">
        <f t="shared" si="92"/>
        <v>5796</v>
      </c>
      <c r="AF73" s="18">
        <f t="shared" si="92"/>
        <v>1391.92</v>
      </c>
      <c r="AG73" s="18">
        <f t="shared" si="92"/>
        <v>1391.92</v>
      </c>
      <c r="AH73" s="18">
        <f t="shared" si="92"/>
        <v>1391.92</v>
      </c>
      <c r="AI73" s="18">
        <f t="shared" si="92"/>
        <v>1391.92</v>
      </c>
      <c r="AJ73" s="18">
        <f t="shared" si="92"/>
        <v>1391.92</v>
      </c>
      <c r="AK73" s="18">
        <f t="shared" si="92"/>
        <v>1391.92</v>
      </c>
      <c r="AL73" s="18">
        <f t="shared" si="92"/>
        <v>2991.92</v>
      </c>
      <c r="AM73" s="18">
        <f t="shared" si="92"/>
        <v>2991.92</v>
      </c>
      <c r="AN73" s="18">
        <f t="shared" si="92"/>
        <v>2991.92</v>
      </c>
      <c r="AO73" s="18">
        <f t="shared" si="92"/>
        <v>2991.92</v>
      </c>
      <c r="AP73" s="18">
        <f t="shared" si="92"/>
        <v>2991.92</v>
      </c>
      <c r="AQ73" s="18">
        <f t="shared" si="92"/>
        <v>5791.92</v>
      </c>
      <c r="AR73" s="18">
        <f t="shared" si="92"/>
        <v>1387.7584000000002</v>
      </c>
      <c r="AS73" s="18">
        <f t="shared" si="92"/>
        <v>1387.7584000000002</v>
      </c>
      <c r="AT73" s="18">
        <f t="shared" si="92"/>
        <v>1387.7584000000002</v>
      </c>
      <c r="AU73" s="18">
        <f t="shared" si="92"/>
        <v>1387.7584000000002</v>
      </c>
      <c r="AV73" s="18">
        <f t="shared" si="92"/>
        <v>1387.7584000000002</v>
      </c>
      <c r="AW73" s="18">
        <f t="shared" si="92"/>
        <v>1387.7584000000002</v>
      </c>
      <c r="AX73" s="18">
        <f t="shared" si="92"/>
        <v>2987.7583999999997</v>
      </c>
      <c r="AY73" s="18">
        <f t="shared" si="92"/>
        <v>2987.7583999999997</v>
      </c>
      <c r="AZ73" s="18">
        <f t="shared" si="92"/>
        <v>2987.7583999999997</v>
      </c>
      <c r="BA73" s="18">
        <f t="shared" si="92"/>
        <v>2987.7583999999997</v>
      </c>
      <c r="BB73" s="18">
        <f t="shared" si="92"/>
        <v>2987.7583999999997</v>
      </c>
      <c r="BC73" s="18">
        <f t="shared" si="92"/>
        <v>5787.7584000000006</v>
      </c>
      <c r="BD73" s="18">
        <f t="shared" si="92"/>
        <v>1383.5135679999999</v>
      </c>
      <c r="BE73" s="18">
        <f t="shared" si="92"/>
        <v>1383.5135679999999</v>
      </c>
      <c r="BF73" s="18">
        <f t="shared" si="92"/>
        <v>1383.5135679999999</v>
      </c>
      <c r="BG73" s="18">
        <f t="shared" si="92"/>
        <v>1383.5135679999999</v>
      </c>
      <c r="BH73" s="18">
        <f t="shared" si="92"/>
        <v>1383.5135679999999</v>
      </c>
      <c r="BI73" s="18">
        <f t="shared" si="92"/>
        <v>1383.5135679999999</v>
      </c>
      <c r="BJ73" s="18">
        <f t="shared" si="92"/>
        <v>2983.5135680000003</v>
      </c>
      <c r="BK73" s="18">
        <f t="shared" si="92"/>
        <v>2983.5135680000003</v>
      </c>
      <c r="BL73" s="18">
        <f t="shared" si="92"/>
        <v>2983.5135680000003</v>
      </c>
      <c r="BM73" s="18">
        <f t="shared" si="92"/>
        <v>2983.5135680000003</v>
      </c>
      <c r="BN73" s="18">
        <f t="shared" si="92"/>
        <v>2983.5135680000003</v>
      </c>
      <c r="BP73" s="18">
        <f t="shared" ref="BP73:BQ73" si="93">BP71+BP69</f>
        <v>-13630</v>
      </c>
      <c r="BQ73" s="18">
        <f t="shared" si="93"/>
        <v>29156</v>
      </c>
      <c r="BR73" s="18">
        <f t="shared" ref="BR73:BT73" si="94">BR71+BR69</f>
        <v>29107.120000000003</v>
      </c>
      <c r="BS73" s="18">
        <f t="shared" si="94"/>
        <v>29057.2624</v>
      </c>
      <c r="BT73" s="18">
        <f t="shared" si="94"/>
        <v>29006.407648</v>
      </c>
    </row>
    <row r="74" spans="2:72" x14ac:dyDescent="0.45">
      <c r="B74" s="17" t="s">
        <v>86</v>
      </c>
      <c r="C74" s="17"/>
      <c r="D74" s="17"/>
      <c r="E74" s="17"/>
      <c r="F74" s="17"/>
      <c r="G74" s="18">
        <f>F74+G73</f>
        <v>-37830</v>
      </c>
      <c r="H74" s="18">
        <f t="shared" ref="H74:BN74" si="95">G74+H73</f>
        <v>-36670</v>
      </c>
      <c r="I74" s="18">
        <f t="shared" si="95"/>
        <v>-34230</v>
      </c>
      <c r="J74" s="18">
        <f t="shared" si="95"/>
        <v>-32830</v>
      </c>
      <c r="K74" s="18">
        <f t="shared" si="95"/>
        <v>-31430</v>
      </c>
      <c r="L74" s="18">
        <f t="shared" si="95"/>
        <v>-30030</v>
      </c>
      <c r="M74" s="18">
        <f t="shared" si="95"/>
        <v>-28630</v>
      </c>
      <c r="N74" s="18">
        <f t="shared" si="95"/>
        <v>-25630</v>
      </c>
      <c r="O74" s="18">
        <f t="shared" si="95"/>
        <v>-22630</v>
      </c>
      <c r="P74" s="18">
        <f t="shared" si="95"/>
        <v>-19630</v>
      </c>
      <c r="Q74" s="18">
        <f t="shared" si="95"/>
        <v>-16630</v>
      </c>
      <c r="R74" s="18">
        <f t="shared" si="95"/>
        <v>-13630</v>
      </c>
      <c r="S74" s="18">
        <f t="shared" si="95"/>
        <v>-7830</v>
      </c>
      <c r="T74" s="18">
        <f t="shared" si="95"/>
        <v>-6434</v>
      </c>
      <c r="U74" s="18">
        <f t="shared" si="95"/>
        <v>-5038</v>
      </c>
      <c r="V74" s="18">
        <f t="shared" si="95"/>
        <v>-3642</v>
      </c>
      <c r="W74" s="18">
        <f t="shared" si="95"/>
        <v>-2246</v>
      </c>
      <c r="X74" s="18">
        <f t="shared" si="95"/>
        <v>-850</v>
      </c>
      <c r="Y74" s="18">
        <f t="shared" si="95"/>
        <v>546</v>
      </c>
      <c r="Z74" s="18">
        <f t="shared" si="95"/>
        <v>3542</v>
      </c>
      <c r="AA74" s="18">
        <f t="shared" si="95"/>
        <v>6538</v>
      </c>
      <c r="AB74" s="18">
        <f t="shared" si="95"/>
        <v>9534</v>
      </c>
      <c r="AC74" s="18">
        <f t="shared" si="95"/>
        <v>12530</v>
      </c>
      <c r="AD74" s="18">
        <f t="shared" si="95"/>
        <v>15526</v>
      </c>
      <c r="AE74" s="18">
        <f t="shared" si="95"/>
        <v>21322</v>
      </c>
      <c r="AF74" s="18">
        <f t="shared" si="95"/>
        <v>22713.919999999998</v>
      </c>
      <c r="AG74" s="18">
        <f t="shared" si="95"/>
        <v>24105.839999999997</v>
      </c>
      <c r="AH74" s="18">
        <f t="shared" si="95"/>
        <v>25497.759999999995</v>
      </c>
      <c r="AI74" s="18">
        <f t="shared" si="95"/>
        <v>26889.679999999993</v>
      </c>
      <c r="AJ74" s="18">
        <f t="shared" si="95"/>
        <v>28281.599999999991</v>
      </c>
      <c r="AK74" s="18">
        <f t="shared" si="95"/>
        <v>29673.51999999999</v>
      </c>
      <c r="AL74" s="18">
        <f t="shared" si="95"/>
        <v>32665.439999999988</v>
      </c>
      <c r="AM74" s="18">
        <f t="shared" si="95"/>
        <v>35657.359999999986</v>
      </c>
      <c r="AN74" s="18">
        <f t="shared" si="95"/>
        <v>38649.279999999984</v>
      </c>
      <c r="AO74" s="18">
        <f t="shared" si="95"/>
        <v>41641.199999999983</v>
      </c>
      <c r="AP74" s="18">
        <f t="shared" si="95"/>
        <v>44633.119999999981</v>
      </c>
      <c r="AQ74" s="18">
        <f t="shared" si="95"/>
        <v>50425.039999999979</v>
      </c>
      <c r="AR74" s="18">
        <f t="shared" si="95"/>
        <v>51812.798399999978</v>
      </c>
      <c r="AS74" s="18">
        <f t="shared" si="95"/>
        <v>53200.556799999977</v>
      </c>
      <c r="AT74" s="18">
        <f t="shared" si="95"/>
        <v>54588.315199999975</v>
      </c>
      <c r="AU74" s="18">
        <f t="shared" si="95"/>
        <v>55976.073599999974</v>
      </c>
      <c r="AV74" s="18">
        <f t="shared" si="95"/>
        <v>57363.831999999973</v>
      </c>
      <c r="AW74" s="18">
        <f t="shared" si="95"/>
        <v>58751.590399999972</v>
      </c>
      <c r="AX74" s="18">
        <f t="shared" si="95"/>
        <v>61739.348799999971</v>
      </c>
      <c r="AY74" s="18">
        <f t="shared" si="95"/>
        <v>64727.107199999969</v>
      </c>
      <c r="AZ74" s="18">
        <f t="shared" si="95"/>
        <v>67714.865599999976</v>
      </c>
      <c r="BA74" s="18">
        <f t="shared" si="95"/>
        <v>70702.623999999982</v>
      </c>
      <c r="BB74" s="18">
        <f t="shared" si="95"/>
        <v>73690.382399999988</v>
      </c>
      <c r="BC74" s="18">
        <f t="shared" si="95"/>
        <v>79478.140799999994</v>
      </c>
      <c r="BD74" s="18">
        <f t="shared" si="95"/>
        <v>80861.654367999989</v>
      </c>
      <c r="BE74" s="18">
        <f t="shared" si="95"/>
        <v>82245.167935999983</v>
      </c>
      <c r="BF74" s="18">
        <f t="shared" si="95"/>
        <v>83628.681503999978</v>
      </c>
      <c r="BG74" s="18">
        <f t="shared" si="95"/>
        <v>85012.195071999973</v>
      </c>
      <c r="BH74" s="18">
        <f t="shared" si="95"/>
        <v>86395.708639999968</v>
      </c>
      <c r="BI74" s="18">
        <f t="shared" si="95"/>
        <v>87779.222207999963</v>
      </c>
      <c r="BJ74" s="18">
        <f t="shared" si="95"/>
        <v>90762.735775999958</v>
      </c>
      <c r="BK74" s="18">
        <f t="shared" si="95"/>
        <v>93746.249343999953</v>
      </c>
      <c r="BL74" s="18">
        <f t="shared" si="95"/>
        <v>96729.762911999947</v>
      </c>
      <c r="BM74" s="18">
        <f t="shared" si="95"/>
        <v>99713.276479999942</v>
      </c>
      <c r="BN74" s="18">
        <f t="shared" si="95"/>
        <v>102696.79004799994</v>
      </c>
      <c r="BP74" s="18">
        <f>SUMIFS($G74:$BN74,$G$18:$BN$18,BP$22,$G$19:$BN$19,12)</f>
        <v>-13630</v>
      </c>
      <c r="BQ74" s="18">
        <f t="shared" ref="BQ74:BT74" si="96">SUMIFS($G74:$BN74,$G$18:$BN$18,BQ$22,$G$19:$BN$19,12)</f>
        <v>15526</v>
      </c>
      <c r="BR74" s="18">
        <f t="shared" si="96"/>
        <v>44633.119999999981</v>
      </c>
      <c r="BS74" s="18">
        <f t="shared" si="96"/>
        <v>73690.382399999988</v>
      </c>
      <c r="BT74" s="18">
        <f t="shared" si="96"/>
        <v>102696.79004799994</v>
      </c>
    </row>
    <row r="75" spans="2:72" s="6" customFormat="1" x14ac:dyDescent="0.45">
      <c r="B75" s="19"/>
      <c r="C75" s="19"/>
      <c r="D75" s="19"/>
      <c r="E75" s="19"/>
      <c r="F75" s="19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P75" s="22"/>
      <c r="BQ75" s="22"/>
      <c r="BR75" s="22"/>
      <c r="BS75" s="22"/>
      <c r="BT75" s="22"/>
    </row>
    <row r="76" spans="2:72" s="6" customFormat="1" x14ac:dyDescent="0.45">
      <c r="B76" s="35" t="s">
        <v>87</v>
      </c>
      <c r="C76" s="41">
        <f>MIN(G74:BN74)</f>
        <v>-37830</v>
      </c>
      <c r="D76" s="19"/>
      <c r="E76" s="19"/>
      <c r="F76" s="19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P76" s="22"/>
      <c r="BQ76" s="22"/>
      <c r="BR76" s="22"/>
      <c r="BS76" s="22"/>
      <c r="BT76" s="22"/>
    </row>
    <row r="77" spans="2:72" s="6" customFormat="1" x14ac:dyDescent="0.45">
      <c r="B77" s="19"/>
      <c r="C77" s="19"/>
      <c r="D77" s="19"/>
      <c r="E77" s="19"/>
      <c r="F77" s="19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P77" s="22"/>
      <c r="BQ77" s="22"/>
      <c r="BR77" s="22"/>
      <c r="BS77" s="22"/>
      <c r="BT77" s="22"/>
    </row>
    <row r="78" spans="2:72" x14ac:dyDescent="0.45">
      <c r="B78" t="s">
        <v>18</v>
      </c>
      <c r="G78" s="14">
        <f>F14</f>
        <v>45000</v>
      </c>
      <c r="BP78" s="14">
        <f t="shared" ref="BP78:BT80" si="97">SUMIFS($G78:$BN78,$G$18:$BN$18,BP$22)</f>
        <v>45000</v>
      </c>
      <c r="BQ78" s="14">
        <f t="shared" si="97"/>
        <v>0</v>
      </c>
      <c r="BR78" s="14">
        <f t="shared" si="97"/>
        <v>0</v>
      </c>
      <c r="BS78" s="14">
        <f t="shared" si="97"/>
        <v>0</v>
      </c>
      <c r="BT78" s="14">
        <f t="shared" si="97"/>
        <v>0</v>
      </c>
    </row>
    <row r="79" spans="2:72" x14ac:dyDescent="0.45">
      <c r="B79" t="s">
        <v>19</v>
      </c>
      <c r="G79" s="14">
        <f>-(MONTH(G60)=1)*MAX(0,F104)*$F$16</f>
        <v>0</v>
      </c>
      <c r="H79" s="14">
        <f t="shared" ref="H79:BN79" si="98">-(MONTH(H60)=1)*MAX(0,G104)*$F$16</f>
        <v>0</v>
      </c>
      <c r="I79" s="14">
        <f t="shared" si="98"/>
        <v>0</v>
      </c>
      <c r="J79" s="14">
        <f t="shared" si="98"/>
        <v>0</v>
      </c>
      <c r="K79" s="14">
        <f t="shared" si="98"/>
        <v>0</v>
      </c>
      <c r="L79" s="14">
        <f t="shared" si="98"/>
        <v>0</v>
      </c>
      <c r="M79" s="14">
        <f t="shared" si="98"/>
        <v>0</v>
      </c>
      <c r="N79" s="14">
        <f t="shared" si="98"/>
        <v>0</v>
      </c>
      <c r="O79" s="14">
        <f t="shared" si="98"/>
        <v>0</v>
      </c>
      <c r="P79" s="14">
        <f t="shared" si="98"/>
        <v>0</v>
      </c>
      <c r="Q79" s="14">
        <f t="shared" si="98"/>
        <v>0</v>
      </c>
      <c r="R79" s="14">
        <f t="shared" si="98"/>
        <v>0</v>
      </c>
      <c r="S79" s="14">
        <f t="shared" si="98"/>
        <v>-16584.444444444442</v>
      </c>
      <c r="T79" s="14">
        <f t="shared" si="98"/>
        <v>0</v>
      </c>
      <c r="U79" s="14">
        <f t="shared" si="98"/>
        <v>0</v>
      </c>
      <c r="V79" s="14">
        <f t="shared" si="98"/>
        <v>0</v>
      </c>
      <c r="W79" s="14">
        <f t="shared" si="98"/>
        <v>0</v>
      </c>
      <c r="X79" s="14">
        <f t="shared" si="98"/>
        <v>0</v>
      </c>
      <c r="Y79" s="14">
        <f t="shared" si="98"/>
        <v>0</v>
      </c>
      <c r="Z79" s="14">
        <f t="shared" si="98"/>
        <v>0</v>
      </c>
      <c r="AA79" s="14">
        <f t="shared" si="98"/>
        <v>0</v>
      </c>
      <c r="AB79" s="14">
        <f t="shared" si="98"/>
        <v>0</v>
      </c>
      <c r="AC79" s="14">
        <f t="shared" si="98"/>
        <v>0</v>
      </c>
      <c r="AD79" s="14">
        <f t="shared" si="98"/>
        <v>0</v>
      </c>
      <c r="AE79" s="14">
        <f t="shared" si="98"/>
        <v>-21448.400000000001</v>
      </c>
      <c r="AF79" s="14">
        <f t="shared" si="98"/>
        <v>0</v>
      </c>
      <c r="AG79" s="14">
        <f t="shared" si="98"/>
        <v>0</v>
      </c>
      <c r="AH79" s="14">
        <f t="shared" si="98"/>
        <v>0</v>
      </c>
      <c r="AI79" s="14">
        <f t="shared" si="98"/>
        <v>0</v>
      </c>
      <c r="AJ79" s="14">
        <f t="shared" si="98"/>
        <v>0</v>
      </c>
      <c r="AK79" s="14">
        <f t="shared" si="98"/>
        <v>0</v>
      </c>
      <c r="AL79" s="14">
        <f t="shared" si="98"/>
        <v>0</v>
      </c>
      <c r="AM79" s="14">
        <f t="shared" si="98"/>
        <v>0</v>
      </c>
      <c r="AN79" s="14">
        <f t="shared" si="98"/>
        <v>0</v>
      </c>
      <c r="AO79" s="14">
        <f t="shared" si="98"/>
        <v>0</v>
      </c>
      <c r="AP79" s="14">
        <f t="shared" si="98"/>
        <v>0</v>
      </c>
      <c r="AQ79" s="14">
        <f t="shared" si="98"/>
        <v>-22873.314666666669</v>
      </c>
      <c r="AR79" s="14">
        <f t="shared" si="98"/>
        <v>0</v>
      </c>
      <c r="AS79" s="14">
        <f t="shared" si="98"/>
        <v>0</v>
      </c>
      <c r="AT79" s="14">
        <f t="shared" si="98"/>
        <v>0</v>
      </c>
      <c r="AU79" s="14">
        <f t="shared" si="98"/>
        <v>0</v>
      </c>
      <c r="AV79" s="14">
        <f t="shared" si="98"/>
        <v>0</v>
      </c>
      <c r="AW79" s="14">
        <f t="shared" si="98"/>
        <v>0</v>
      </c>
      <c r="AX79" s="14">
        <f t="shared" si="98"/>
        <v>0</v>
      </c>
      <c r="AY79" s="14">
        <f t="shared" si="98"/>
        <v>0</v>
      </c>
      <c r="AZ79" s="14">
        <f t="shared" si="98"/>
        <v>0</v>
      </c>
      <c r="BA79" s="14">
        <f t="shared" si="98"/>
        <v>0</v>
      </c>
      <c r="BB79" s="14">
        <f t="shared" si="98"/>
        <v>0</v>
      </c>
      <c r="BC79" s="14">
        <f t="shared" si="98"/>
        <v>-23736.387182222228</v>
      </c>
      <c r="BD79" s="14">
        <f t="shared" si="98"/>
        <v>0</v>
      </c>
      <c r="BE79" s="14">
        <f t="shared" si="98"/>
        <v>0</v>
      </c>
      <c r="BF79" s="14">
        <f t="shared" si="98"/>
        <v>0</v>
      </c>
      <c r="BG79" s="14">
        <f t="shared" si="98"/>
        <v>0</v>
      </c>
      <c r="BH79" s="14">
        <f t="shared" si="98"/>
        <v>0</v>
      </c>
      <c r="BI79" s="14">
        <f t="shared" si="98"/>
        <v>0</v>
      </c>
      <c r="BJ79" s="14">
        <f t="shared" si="98"/>
        <v>0</v>
      </c>
      <c r="BK79" s="14">
        <f t="shared" si="98"/>
        <v>0</v>
      </c>
      <c r="BL79" s="14">
        <f t="shared" si="98"/>
        <v>0</v>
      </c>
      <c r="BM79" s="14">
        <f t="shared" si="98"/>
        <v>0</v>
      </c>
      <c r="BN79" s="14">
        <f t="shared" si="98"/>
        <v>0</v>
      </c>
      <c r="BP79" s="14">
        <f t="shared" si="97"/>
        <v>0</v>
      </c>
      <c r="BQ79" s="14">
        <f t="shared" si="97"/>
        <v>-16584.444444444442</v>
      </c>
      <c r="BR79" s="14">
        <f t="shared" si="97"/>
        <v>-21448.400000000001</v>
      </c>
      <c r="BS79" s="14">
        <f t="shared" si="97"/>
        <v>-22873.314666666669</v>
      </c>
      <c r="BT79" s="14">
        <f t="shared" si="97"/>
        <v>-23736.387182222228</v>
      </c>
    </row>
    <row r="80" spans="2:72" x14ac:dyDescent="0.45">
      <c r="B80" t="s">
        <v>66</v>
      </c>
      <c r="G80" s="34" t="str">
        <f>G54</f>
        <v>n.a.</v>
      </c>
      <c r="H80" s="34" t="str">
        <f t="shared" ref="H80:BN80" si="99">H54</f>
        <v>n.a.</v>
      </c>
      <c r="I80" s="34" t="str">
        <f t="shared" si="99"/>
        <v>n.a.</v>
      </c>
      <c r="J80" s="34" t="str">
        <f t="shared" si="99"/>
        <v>n.a.</v>
      </c>
      <c r="K80" s="34" t="str">
        <f t="shared" si="99"/>
        <v>n.a.</v>
      </c>
      <c r="L80" s="34" t="str">
        <f t="shared" si="99"/>
        <v>n.a.</v>
      </c>
      <c r="M80" s="34" t="str">
        <f t="shared" si="99"/>
        <v>n.a.</v>
      </c>
      <c r="N80" s="34" t="str">
        <f t="shared" si="99"/>
        <v>n.a.</v>
      </c>
      <c r="O80" s="34" t="str">
        <f t="shared" si="99"/>
        <v>n.a.</v>
      </c>
      <c r="P80" s="34" t="str">
        <f t="shared" si="99"/>
        <v>n.a.</v>
      </c>
      <c r="Q80" s="34" t="str">
        <f t="shared" si="99"/>
        <v>n.a.</v>
      </c>
      <c r="R80" s="34" t="str">
        <f t="shared" si="99"/>
        <v>n.a.</v>
      </c>
      <c r="S80" s="34" t="str">
        <f t="shared" si="99"/>
        <v>n.a.</v>
      </c>
      <c r="T80" s="34" t="str">
        <f t="shared" si="99"/>
        <v>n.a.</v>
      </c>
      <c r="U80" s="34" t="str">
        <f t="shared" si="99"/>
        <v>n.a.</v>
      </c>
      <c r="V80" s="34" t="str">
        <f t="shared" si="99"/>
        <v>n.a.</v>
      </c>
      <c r="W80" s="34" t="str">
        <f t="shared" si="99"/>
        <v>n.a.</v>
      </c>
      <c r="X80" s="34" t="str">
        <f t="shared" si="99"/>
        <v>n.a.</v>
      </c>
      <c r="Y80" s="34" t="str">
        <f t="shared" si="99"/>
        <v>n.a.</v>
      </c>
      <c r="Z80" s="34" t="str">
        <f t="shared" si="99"/>
        <v>n.a.</v>
      </c>
      <c r="AA80" s="34" t="str">
        <f t="shared" si="99"/>
        <v>n.a.</v>
      </c>
      <c r="AB80" s="34" t="str">
        <f t="shared" si="99"/>
        <v>n.a.</v>
      </c>
      <c r="AC80" s="34" t="str">
        <f t="shared" si="99"/>
        <v>n.a.</v>
      </c>
      <c r="AD80" s="34" t="str">
        <f t="shared" si="99"/>
        <v>n.a.</v>
      </c>
      <c r="AE80" s="34" t="str">
        <f t="shared" si="99"/>
        <v>n.a.</v>
      </c>
      <c r="AF80" s="34" t="str">
        <f t="shared" si="99"/>
        <v>n.a.</v>
      </c>
      <c r="AG80" s="34" t="str">
        <f t="shared" si="99"/>
        <v>n.a.</v>
      </c>
      <c r="AH80" s="34" t="str">
        <f t="shared" si="99"/>
        <v>n.a.</v>
      </c>
      <c r="AI80" s="34" t="str">
        <f t="shared" si="99"/>
        <v>n.a.</v>
      </c>
      <c r="AJ80" s="34" t="str">
        <f t="shared" si="99"/>
        <v>n.a.</v>
      </c>
      <c r="AK80" s="34" t="str">
        <f t="shared" si="99"/>
        <v>n.a.</v>
      </c>
      <c r="AL80" s="34" t="str">
        <f t="shared" si="99"/>
        <v>n.a.</v>
      </c>
      <c r="AM80" s="34" t="str">
        <f t="shared" si="99"/>
        <v>n.a.</v>
      </c>
      <c r="AN80" s="34" t="str">
        <f t="shared" si="99"/>
        <v>n.a.</v>
      </c>
      <c r="AO80" s="34" t="str">
        <f t="shared" si="99"/>
        <v>n.a.</v>
      </c>
      <c r="AP80" s="34" t="str">
        <f t="shared" si="99"/>
        <v>n.a.</v>
      </c>
      <c r="AQ80" s="34" t="str">
        <f t="shared" si="99"/>
        <v>n.a.</v>
      </c>
      <c r="AR80" s="34" t="str">
        <f t="shared" si="99"/>
        <v>n.a.</v>
      </c>
      <c r="AS80" s="34" t="str">
        <f t="shared" si="99"/>
        <v>n.a.</v>
      </c>
      <c r="AT80" s="34" t="str">
        <f t="shared" si="99"/>
        <v>n.a.</v>
      </c>
      <c r="AU80" s="34" t="str">
        <f t="shared" si="99"/>
        <v>n.a.</v>
      </c>
      <c r="AV80" s="34" t="str">
        <f t="shared" si="99"/>
        <v>n.a.</v>
      </c>
      <c r="AW80" s="34" t="str">
        <f t="shared" si="99"/>
        <v>n.a.</v>
      </c>
      <c r="AX80" s="34" t="str">
        <f t="shared" si="99"/>
        <v>n.a.</v>
      </c>
      <c r="AY80" s="34" t="str">
        <f t="shared" si="99"/>
        <v>n.a.</v>
      </c>
      <c r="AZ80" s="34" t="str">
        <f t="shared" si="99"/>
        <v>n.a.</v>
      </c>
      <c r="BA80" s="34" t="str">
        <f t="shared" si="99"/>
        <v>n.a.</v>
      </c>
      <c r="BB80" s="34" t="str">
        <f t="shared" si="99"/>
        <v>n.a.</v>
      </c>
      <c r="BC80" s="34" t="str">
        <f t="shared" si="99"/>
        <v>n.a.</v>
      </c>
      <c r="BD80" s="34" t="str">
        <f t="shared" si="99"/>
        <v>n.a.</v>
      </c>
      <c r="BE80" s="34" t="str">
        <f t="shared" si="99"/>
        <v>n.a.</v>
      </c>
      <c r="BF80" s="34" t="str">
        <f t="shared" si="99"/>
        <v>n.a.</v>
      </c>
      <c r="BG80" s="34" t="str">
        <f t="shared" si="99"/>
        <v>n.a.</v>
      </c>
      <c r="BH80" s="34" t="str">
        <f t="shared" si="99"/>
        <v>n.a.</v>
      </c>
      <c r="BI80" s="34" t="str">
        <f t="shared" si="99"/>
        <v>n.a.</v>
      </c>
      <c r="BJ80" s="34" t="str">
        <f t="shared" si="99"/>
        <v>n.a.</v>
      </c>
      <c r="BK80" s="34" t="str">
        <f t="shared" si="99"/>
        <v>n.a.</v>
      </c>
      <c r="BL80" s="34" t="str">
        <f t="shared" si="99"/>
        <v>n.a.</v>
      </c>
      <c r="BM80" s="34" t="str">
        <f t="shared" si="99"/>
        <v>n.a.</v>
      </c>
      <c r="BN80" s="34" t="str">
        <f t="shared" si="99"/>
        <v>n.a.</v>
      </c>
      <c r="BP80" s="34">
        <f t="shared" si="97"/>
        <v>0</v>
      </c>
      <c r="BQ80" s="34">
        <f t="shared" si="97"/>
        <v>0</v>
      </c>
      <c r="BR80" s="34">
        <f t="shared" si="97"/>
        <v>0</v>
      </c>
      <c r="BS80" s="34">
        <f t="shared" si="97"/>
        <v>0</v>
      </c>
      <c r="BT80" s="34">
        <f t="shared" si="97"/>
        <v>0</v>
      </c>
    </row>
    <row r="81" spans="2:72" ht="8.25" customHeight="1" x14ac:dyDescent="0.45"/>
    <row r="82" spans="2:72" x14ac:dyDescent="0.45">
      <c r="B82" s="15" t="s">
        <v>20</v>
      </c>
      <c r="C82" s="15"/>
      <c r="D82" s="15"/>
      <c r="E82" s="15"/>
      <c r="F82" s="15"/>
      <c r="G82" s="16">
        <f>SUM(G78:G81)</f>
        <v>45000</v>
      </c>
      <c r="H82" s="16">
        <f t="shared" ref="H82:BN82" si="100">SUM(H78:H81)</f>
        <v>0</v>
      </c>
      <c r="I82" s="16">
        <f t="shared" si="100"/>
        <v>0</v>
      </c>
      <c r="J82" s="16">
        <f t="shared" si="100"/>
        <v>0</v>
      </c>
      <c r="K82" s="16">
        <f t="shared" si="100"/>
        <v>0</v>
      </c>
      <c r="L82" s="16">
        <f t="shared" si="100"/>
        <v>0</v>
      </c>
      <c r="M82" s="16">
        <f t="shared" si="100"/>
        <v>0</v>
      </c>
      <c r="N82" s="16">
        <f t="shared" si="100"/>
        <v>0</v>
      </c>
      <c r="O82" s="16">
        <f t="shared" si="100"/>
        <v>0</v>
      </c>
      <c r="P82" s="16">
        <f t="shared" si="100"/>
        <v>0</v>
      </c>
      <c r="Q82" s="16">
        <f t="shared" si="100"/>
        <v>0</v>
      </c>
      <c r="R82" s="16">
        <f t="shared" si="100"/>
        <v>0</v>
      </c>
      <c r="S82" s="16">
        <f t="shared" si="100"/>
        <v>-16584.444444444442</v>
      </c>
      <c r="T82" s="16">
        <f t="shared" si="100"/>
        <v>0</v>
      </c>
      <c r="U82" s="16">
        <f t="shared" si="100"/>
        <v>0</v>
      </c>
      <c r="V82" s="16">
        <f t="shared" si="100"/>
        <v>0</v>
      </c>
      <c r="W82" s="16">
        <f t="shared" si="100"/>
        <v>0</v>
      </c>
      <c r="X82" s="16">
        <f t="shared" si="100"/>
        <v>0</v>
      </c>
      <c r="Y82" s="16">
        <f t="shared" si="100"/>
        <v>0</v>
      </c>
      <c r="Z82" s="16">
        <f t="shared" si="100"/>
        <v>0</v>
      </c>
      <c r="AA82" s="16">
        <f t="shared" si="100"/>
        <v>0</v>
      </c>
      <c r="AB82" s="16">
        <f t="shared" si="100"/>
        <v>0</v>
      </c>
      <c r="AC82" s="16">
        <f t="shared" si="100"/>
        <v>0</v>
      </c>
      <c r="AD82" s="16">
        <f t="shared" si="100"/>
        <v>0</v>
      </c>
      <c r="AE82" s="16">
        <f t="shared" si="100"/>
        <v>-21448.400000000001</v>
      </c>
      <c r="AF82" s="16">
        <f t="shared" si="100"/>
        <v>0</v>
      </c>
      <c r="AG82" s="16">
        <f t="shared" si="100"/>
        <v>0</v>
      </c>
      <c r="AH82" s="16">
        <f t="shared" si="100"/>
        <v>0</v>
      </c>
      <c r="AI82" s="16">
        <f t="shared" si="100"/>
        <v>0</v>
      </c>
      <c r="AJ82" s="16">
        <f t="shared" si="100"/>
        <v>0</v>
      </c>
      <c r="AK82" s="16">
        <f t="shared" si="100"/>
        <v>0</v>
      </c>
      <c r="AL82" s="16">
        <f t="shared" si="100"/>
        <v>0</v>
      </c>
      <c r="AM82" s="16">
        <f t="shared" si="100"/>
        <v>0</v>
      </c>
      <c r="AN82" s="16">
        <f t="shared" si="100"/>
        <v>0</v>
      </c>
      <c r="AO82" s="16">
        <f t="shared" si="100"/>
        <v>0</v>
      </c>
      <c r="AP82" s="16">
        <f t="shared" si="100"/>
        <v>0</v>
      </c>
      <c r="AQ82" s="16">
        <f t="shared" si="100"/>
        <v>-22873.314666666669</v>
      </c>
      <c r="AR82" s="16">
        <f t="shared" si="100"/>
        <v>0</v>
      </c>
      <c r="AS82" s="16">
        <f t="shared" si="100"/>
        <v>0</v>
      </c>
      <c r="AT82" s="16">
        <f t="shared" si="100"/>
        <v>0</v>
      </c>
      <c r="AU82" s="16">
        <f t="shared" si="100"/>
        <v>0</v>
      </c>
      <c r="AV82" s="16">
        <f t="shared" si="100"/>
        <v>0</v>
      </c>
      <c r="AW82" s="16">
        <f t="shared" si="100"/>
        <v>0</v>
      </c>
      <c r="AX82" s="16">
        <f t="shared" si="100"/>
        <v>0</v>
      </c>
      <c r="AY82" s="16">
        <f t="shared" si="100"/>
        <v>0</v>
      </c>
      <c r="AZ82" s="16">
        <f t="shared" si="100"/>
        <v>0</v>
      </c>
      <c r="BA82" s="16">
        <f t="shared" si="100"/>
        <v>0</v>
      </c>
      <c r="BB82" s="16">
        <f t="shared" si="100"/>
        <v>0</v>
      </c>
      <c r="BC82" s="16">
        <f t="shared" si="100"/>
        <v>-23736.387182222228</v>
      </c>
      <c r="BD82" s="16">
        <f t="shared" si="100"/>
        <v>0</v>
      </c>
      <c r="BE82" s="16">
        <f t="shared" si="100"/>
        <v>0</v>
      </c>
      <c r="BF82" s="16">
        <f t="shared" si="100"/>
        <v>0</v>
      </c>
      <c r="BG82" s="16">
        <f t="shared" si="100"/>
        <v>0</v>
      </c>
      <c r="BH82" s="16">
        <f t="shared" si="100"/>
        <v>0</v>
      </c>
      <c r="BI82" s="16">
        <f t="shared" si="100"/>
        <v>0</v>
      </c>
      <c r="BJ82" s="16">
        <f t="shared" si="100"/>
        <v>0</v>
      </c>
      <c r="BK82" s="16">
        <f t="shared" si="100"/>
        <v>0</v>
      </c>
      <c r="BL82" s="16">
        <f t="shared" si="100"/>
        <v>0</v>
      </c>
      <c r="BM82" s="16">
        <f t="shared" si="100"/>
        <v>0</v>
      </c>
      <c r="BN82" s="16">
        <f t="shared" si="100"/>
        <v>0</v>
      </c>
      <c r="BP82" s="16">
        <f t="shared" ref="BP82:BQ82" si="101">SUM(BP78:BP81)</f>
        <v>45000</v>
      </c>
      <c r="BQ82" s="16">
        <f t="shared" si="101"/>
        <v>-16584.444444444442</v>
      </c>
      <c r="BR82" s="16">
        <f t="shared" ref="BR82:BT82" si="102">SUM(BR78:BR81)</f>
        <v>-21448.400000000001</v>
      </c>
      <c r="BS82" s="16">
        <f t="shared" si="102"/>
        <v>-22873.314666666669</v>
      </c>
      <c r="BT82" s="16">
        <f t="shared" si="102"/>
        <v>-23736.387182222228</v>
      </c>
    </row>
    <row r="84" spans="2:72" x14ac:dyDescent="0.45">
      <c r="B84" s="17" t="s">
        <v>21</v>
      </c>
      <c r="C84" s="17"/>
      <c r="D84" s="17"/>
      <c r="E84" s="17"/>
      <c r="F84" s="17"/>
      <c r="G84" s="18">
        <f>G73+G82</f>
        <v>7170</v>
      </c>
      <c r="H84" s="18">
        <f t="shared" ref="H84:BN84" si="103">H73+H82</f>
        <v>1160</v>
      </c>
      <c r="I84" s="18">
        <f t="shared" si="103"/>
        <v>2440</v>
      </c>
      <c r="J84" s="18">
        <f t="shared" si="103"/>
        <v>1400</v>
      </c>
      <c r="K84" s="18">
        <f t="shared" si="103"/>
        <v>1400</v>
      </c>
      <c r="L84" s="18">
        <f t="shared" si="103"/>
        <v>1400</v>
      </c>
      <c r="M84" s="18">
        <f t="shared" si="103"/>
        <v>1400</v>
      </c>
      <c r="N84" s="18">
        <f t="shared" si="103"/>
        <v>3000</v>
      </c>
      <c r="O84" s="18">
        <f t="shared" si="103"/>
        <v>3000</v>
      </c>
      <c r="P84" s="18">
        <f t="shared" si="103"/>
        <v>3000</v>
      </c>
      <c r="Q84" s="18">
        <f t="shared" si="103"/>
        <v>3000</v>
      </c>
      <c r="R84" s="18">
        <f t="shared" si="103"/>
        <v>3000</v>
      </c>
      <c r="S84" s="18">
        <f t="shared" si="103"/>
        <v>-10784.444444444442</v>
      </c>
      <c r="T84" s="18">
        <f t="shared" si="103"/>
        <v>1396</v>
      </c>
      <c r="U84" s="18">
        <f t="shared" si="103"/>
        <v>1396</v>
      </c>
      <c r="V84" s="18">
        <f t="shared" si="103"/>
        <v>1396</v>
      </c>
      <c r="W84" s="18">
        <f t="shared" si="103"/>
        <v>1396</v>
      </c>
      <c r="X84" s="18">
        <f t="shared" si="103"/>
        <v>1396</v>
      </c>
      <c r="Y84" s="18">
        <f t="shared" si="103"/>
        <v>1396</v>
      </c>
      <c r="Z84" s="18">
        <f t="shared" si="103"/>
        <v>2996</v>
      </c>
      <c r="AA84" s="18">
        <f t="shared" si="103"/>
        <v>2996</v>
      </c>
      <c r="AB84" s="18">
        <f t="shared" si="103"/>
        <v>2996</v>
      </c>
      <c r="AC84" s="18">
        <f t="shared" si="103"/>
        <v>2996</v>
      </c>
      <c r="AD84" s="18">
        <f t="shared" si="103"/>
        <v>2996</v>
      </c>
      <c r="AE84" s="18">
        <f t="shared" si="103"/>
        <v>-15652.400000000001</v>
      </c>
      <c r="AF84" s="18">
        <f t="shared" si="103"/>
        <v>1391.92</v>
      </c>
      <c r="AG84" s="18">
        <f t="shared" si="103"/>
        <v>1391.92</v>
      </c>
      <c r="AH84" s="18">
        <f t="shared" si="103"/>
        <v>1391.92</v>
      </c>
      <c r="AI84" s="18">
        <f t="shared" si="103"/>
        <v>1391.92</v>
      </c>
      <c r="AJ84" s="18">
        <f t="shared" si="103"/>
        <v>1391.92</v>
      </c>
      <c r="AK84" s="18">
        <f t="shared" si="103"/>
        <v>1391.92</v>
      </c>
      <c r="AL84" s="18">
        <f t="shared" si="103"/>
        <v>2991.92</v>
      </c>
      <c r="AM84" s="18">
        <f t="shared" si="103"/>
        <v>2991.92</v>
      </c>
      <c r="AN84" s="18">
        <f t="shared" si="103"/>
        <v>2991.92</v>
      </c>
      <c r="AO84" s="18">
        <f t="shared" si="103"/>
        <v>2991.92</v>
      </c>
      <c r="AP84" s="18">
        <f t="shared" si="103"/>
        <v>2991.92</v>
      </c>
      <c r="AQ84" s="18">
        <f t="shared" si="103"/>
        <v>-17081.394666666667</v>
      </c>
      <c r="AR84" s="18">
        <f t="shared" si="103"/>
        <v>1387.7584000000002</v>
      </c>
      <c r="AS84" s="18">
        <f t="shared" si="103"/>
        <v>1387.7584000000002</v>
      </c>
      <c r="AT84" s="18">
        <f t="shared" si="103"/>
        <v>1387.7584000000002</v>
      </c>
      <c r="AU84" s="18">
        <f t="shared" si="103"/>
        <v>1387.7584000000002</v>
      </c>
      <c r="AV84" s="18">
        <f t="shared" si="103"/>
        <v>1387.7584000000002</v>
      </c>
      <c r="AW84" s="18">
        <f t="shared" si="103"/>
        <v>1387.7584000000002</v>
      </c>
      <c r="AX84" s="18">
        <f t="shared" si="103"/>
        <v>2987.7583999999997</v>
      </c>
      <c r="AY84" s="18">
        <f t="shared" si="103"/>
        <v>2987.7583999999997</v>
      </c>
      <c r="AZ84" s="18">
        <f t="shared" si="103"/>
        <v>2987.7583999999997</v>
      </c>
      <c r="BA84" s="18">
        <f t="shared" si="103"/>
        <v>2987.7583999999997</v>
      </c>
      <c r="BB84" s="18">
        <f t="shared" si="103"/>
        <v>2987.7583999999997</v>
      </c>
      <c r="BC84" s="18">
        <f t="shared" si="103"/>
        <v>-17948.628782222229</v>
      </c>
      <c r="BD84" s="18">
        <f t="shared" si="103"/>
        <v>1383.5135679999999</v>
      </c>
      <c r="BE84" s="18">
        <f t="shared" si="103"/>
        <v>1383.5135679999999</v>
      </c>
      <c r="BF84" s="18">
        <f t="shared" si="103"/>
        <v>1383.5135679999999</v>
      </c>
      <c r="BG84" s="18">
        <f t="shared" si="103"/>
        <v>1383.5135679999999</v>
      </c>
      <c r="BH84" s="18">
        <f t="shared" si="103"/>
        <v>1383.5135679999999</v>
      </c>
      <c r="BI84" s="18">
        <f t="shared" si="103"/>
        <v>1383.5135679999999</v>
      </c>
      <c r="BJ84" s="18">
        <f t="shared" si="103"/>
        <v>2983.5135680000003</v>
      </c>
      <c r="BK84" s="18">
        <f t="shared" si="103"/>
        <v>2983.5135680000003</v>
      </c>
      <c r="BL84" s="18">
        <f t="shared" si="103"/>
        <v>2983.5135680000003</v>
      </c>
      <c r="BM84" s="18">
        <f t="shared" si="103"/>
        <v>2983.5135680000003</v>
      </c>
      <c r="BN84" s="18">
        <f t="shared" si="103"/>
        <v>2983.5135680000003</v>
      </c>
      <c r="BP84" s="18">
        <f t="shared" ref="BP84:BQ84" si="104">BP73+BP82</f>
        <v>31370</v>
      </c>
      <c r="BQ84" s="18">
        <f t="shared" si="104"/>
        <v>12571.555555555558</v>
      </c>
      <c r="BR84" s="18">
        <f t="shared" ref="BR84:BT84" si="105">BR73+BR82</f>
        <v>7658.7200000000012</v>
      </c>
      <c r="BS84" s="18">
        <f t="shared" si="105"/>
        <v>6183.9477333333307</v>
      </c>
      <c r="BT84" s="18">
        <f t="shared" si="105"/>
        <v>5270.0204657777722</v>
      </c>
    </row>
    <row r="85" spans="2:72" s="6" customFormat="1" x14ac:dyDescent="0.45">
      <c r="B85" s="19"/>
      <c r="C85" s="19"/>
      <c r="D85" s="19"/>
      <c r="E85" s="19"/>
      <c r="F85" s="19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P85" s="22"/>
      <c r="BQ85" s="22"/>
      <c r="BR85" s="22"/>
      <c r="BS85" s="22"/>
      <c r="BT85" s="22"/>
    </row>
    <row r="86" spans="2:72" ht="16.5" customHeight="1" x14ac:dyDescent="0.45"/>
    <row r="87" spans="2:72" x14ac:dyDescent="0.45">
      <c r="B87" s="2" t="s">
        <v>22</v>
      </c>
      <c r="C87" s="2"/>
      <c r="D87" s="2"/>
      <c r="E87" s="2"/>
      <c r="F87" s="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P87" s="3"/>
      <c r="BQ87" s="3"/>
      <c r="BR87" s="3"/>
      <c r="BS87" s="3"/>
      <c r="BT87" s="3"/>
    </row>
    <row r="88" spans="2:72" x14ac:dyDescent="0.45">
      <c r="F88" s="6"/>
      <c r="G88" s="13">
        <f>G22</f>
        <v>44197</v>
      </c>
      <c r="H88" s="13">
        <f>EDATE(G88,1)</f>
        <v>44228</v>
      </c>
      <c r="I88" s="13">
        <f t="shared" ref="I88:AG88" si="106">EDATE(H88,1)</f>
        <v>44256</v>
      </c>
      <c r="J88" s="13">
        <f t="shared" si="106"/>
        <v>44287</v>
      </c>
      <c r="K88" s="13">
        <f t="shared" si="106"/>
        <v>44317</v>
      </c>
      <c r="L88" s="13">
        <f t="shared" si="106"/>
        <v>44348</v>
      </c>
      <c r="M88" s="13">
        <f t="shared" si="106"/>
        <v>44378</v>
      </c>
      <c r="N88" s="13">
        <f t="shared" si="106"/>
        <v>44409</v>
      </c>
      <c r="O88" s="13">
        <f t="shared" si="106"/>
        <v>44440</v>
      </c>
      <c r="P88" s="13">
        <f t="shared" si="106"/>
        <v>44470</v>
      </c>
      <c r="Q88" s="13">
        <f t="shared" si="106"/>
        <v>44501</v>
      </c>
      <c r="R88" s="13">
        <f t="shared" si="106"/>
        <v>44531</v>
      </c>
      <c r="S88" s="13">
        <f t="shared" si="106"/>
        <v>44562</v>
      </c>
      <c r="T88" s="13">
        <f t="shared" si="106"/>
        <v>44593</v>
      </c>
      <c r="U88" s="13">
        <f t="shared" si="106"/>
        <v>44621</v>
      </c>
      <c r="V88" s="13">
        <f t="shared" si="106"/>
        <v>44652</v>
      </c>
      <c r="W88" s="13">
        <f t="shared" si="106"/>
        <v>44682</v>
      </c>
      <c r="X88" s="13">
        <f t="shared" si="106"/>
        <v>44713</v>
      </c>
      <c r="Y88" s="13">
        <f t="shared" si="106"/>
        <v>44743</v>
      </c>
      <c r="Z88" s="13">
        <f t="shared" si="106"/>
        <v>44774</v>
      </c>
      <c r="AA88" s="13">
        <f t="shared" si="106"/>
        <v>44805</v>
      </c>
      <c r="AB88" s="13">
        <f t="shared" si="106"/>
        <v>44835</v>
      </c>
      <c r="AC88" s="13">
        <f t="shared" si="106"/>
        <v>44866</v>
      </c>
      <c r="AD88" s="13">
        <f t="shared" si="106"/>
        <v>44896</v>
      </c>
      <c r="AE88" s="13">
        <f t="shared" si="106"/>
        <v>44927</v>
      </c>
      <c r="AF88" s="13">
        <f t="shared" si="106"/>
        <v>44958</v>
      </c>
      <c r="AG88" s="13">
        <f t="shared" si="106"/>
        <v>44986</v>
      </c>
      <c r="AH88" s="13">
        <f>EDATE(AG88,1)</f>
        <v>45017</v>
      </c>
      <c r="AI88" s="13">
        <f t="shared" ref="AI88:AK88" si="107">EDATE(AH88,1)</f>
        <v>45047</v>
      </c>
      <c r="AJ88" s="13">
        <f t="shared" si="107"/>
        <v>45078</v>
      </c>
      <c r="AK88" s="13">
        <f t="shared" si="107"/>
        <v>45108</v>
      </c>
      <c r="AL88" s="13">
        <f>EDATE(AK88,1)</f>
        <v>45139</v>
      </c>
      <c r="AM88" s="13">
        <f t="shared" ref="AM88:AO88" si="108">EDATE(AL88,1)</f>
        <v>45170</v>
      </c>
      <c r="AN88" s="13">
        <f t="shared" si="108"/>
        <v>45200</v>
      </c>
      <c r="AO88" s="13">
        <f t="shared" si="108"/>
        <v>45231</v>
      </c>
      <c r="AP88" s="13">
        <f>EDATE(AO88,1)</f>
        <v>45261</v>
      </c>
      <c r="AQ88" s="13">
        <f t="shared" ref="AQ88:BN88" si="109">EDATE(AP88,1)</f>
        <v>45292</v>
      </c>
      <c r="AR88" s="13">
        <f t="shared" si="109"/>
        <v>45323</v>
      </c>
      <c r="AS88" s="13">
        <f t="shared" si="109"/>
        <v>45352</v>
      </c>
      <c r="AT88" s="13">
        <f t="shared" si="109"/>
        <v>45383</v>
      </c>
      <c r="AU88" s="13">
        <f t="shared" si="109"/>
        <v>45413</v>
      </c>
      <c r="AV88" s="13">
        <f t="shared" si="109"/>
        <v>45444</v>
      </c>
      <c r="AW88" s="13">
        <f t="shared" si="109"/>
        <v>45474</v>
      </c>
      <c r="AX88" s="13">
        <f t="shared" si="109"/>
        <v>45505</v>
      </c>
      <c r="AY88" s="13">
        <f t="shared" si="109"/>
        <v>45536</v>
      </c>
      <c r="AZ88" s="13">
        <f t="shared" si="109"/>
        <v>45566</v>
      </c>
      <c r="BA88" s="13">
        <f t="shared" si="109"/>
        <v>45597</v>
      </c>
      <c r="BB88" s="13">
        <f t="shared" si="109"/>
        <v>45627</v>
      </c>
      <c r="BC88" s="13">
        <f t="shared" si="109"/>
        <v>45658</v>
      </c>
      <c r="BD88" s="13">
        <f t="shared" si="109"/>
        <v>45689</v>
      </c>
      <c r="BE88" s="13">
        <f t="shared" si="109"/>
        <v>45717</v>
      </c>
      <c r="BF88" s="13">
        <f t="shared" si="109"/>
        <v>45748</v>
      </c>
      <c r="BG88" s="13">
        <f t="shared" si="109"/>
        <v>45778</v>
      </c>
      <c r="BH88" s="13">
        <f t="shared" si="109"/>
        <v>45809</v>
      </c>
      <c r="BI88" s="13">
        <f t="shared" si="109"/>
        <v>45839</v>
      </c>
      <c r="BJ88" s="13">
        <f t="shared" si="109"/>
        <v>45870</v>
      </c>
      <c r="BK88" s="13">
        <f t="shared" si="109"/>
        <v>45901</v>
      </c>
      <c r="BL88" s="13">
        <f t="shared" si="109"/>
        <v>45931</v>
      </c>
      <c r="BM88" s="13">
        <f t="shared" si="109"/>
        <v>45962</v>
      </c>
      <c r="BN88" s="13">
        <f t="shared" si="109"/>
        <v>45992</v>
      </c>
      <c r="BP88" s="38">
        <f>BP$22</f>
        <v>2021</v>
      </c>
      <c r="BQ88" s="38">
        <f t="shared" ref="BQ88:BT88" si="110">BQ$22</f>
        <v>2022</v>
      </c>
      <c r="BR88" s="38">
        <f t="shared" si="110"/>
        <v>2023</v>
      </c>
      <c r="BS88" s="38">
        <f t="shared" si="110"/>
        <v>2024</v>
      </c>
      <c r="BT88" s="38">
        <f t="shared" si="110"/>
        <v>2025</v>
      </c>
    </row>
    <row r="89" spans="2:72" x14ac:dyDescent="0.45">
      <c r="B89" t="s">
        <v>39</v>
      </c>
      <c r="F89" s="6"/>
      <c r="G89" s="14">
        <f>F89-G30</f>
        <v>30000</v>
      </c>
      <c r="H89" s="14">
        <f t="shared" ref="H89:BN89" si="111">G89-H30</f>
        <v>35200</v>
      </c>
      <c r="I89" s="14">
        <f t="shared" si="111"/>
        <v>35200</v>
      </c>
      <c r="J89" s="14">
        <f t="shared" si="111"/>
        <v>35200</v>
      </c>
      <c r="K89" s="14">
        <f t="shared" si="111"/>
        <v>35200</v>
      </c>
      <c r="L89" s="14">
        <f t="shared" si="111"/>
        <v>35200</v>
      </c>
      <c r="M89" s="14">
        <f t="shared" si="111"/>
        <v>35200</v>
      </c>
      <c r="N89" s="14">
        <f t="shared" si="111"/>
        <v>35200</v>
      </c>
      <c r="O89" s="14">
        <f t="shared" si="111"/>
        <v>35200</v>
      </c>
      <c r="P89" s="14">
        <f t="shared" si="111"/>
        <v>35200</v>
      </c>
      <c r="Q89" s="14">
        <f t="shared" si="111"/>
        <v>35200</v>
      </c>
      <c r="R89" s="14">
        <f t="shared" si="111"/>
        <v>35200</v>
      </c>
      <c r="S89" s="14">
        <f t="shared" si="111"/>
        <v>35200</v>
      </c>
      <c r="T89" s="14">
        <f t="shared" si="111"/>
        <v>35200</v>
      </c>
      <c r="U89" s="14">
        <f t="shared" si="111"/>
        <v>35200</v>
      </c>
      <c r="V89" s="14">
        <f t="shared" si="111"/>
        <v>35200</v>
      </c>
      <c r="W89" s="14">
        <f t="shared" si="111"/>
        <v>35200</v>
      </c>
      <c r="X89" s="14">
        <f t="shared" si="111"/>
        <v>35200</v>
      </c>
      <c r="Y89" s="14">
        <f t="shared" si="111"/>
        <v>35200</v>
      </c>
      <c r="Z89" s="14">
        <f t="shared" si="111"/>
        <v>35200</v>
      </c>
      <c r="AA89" s="14">
        <f t="shared" si="111"/>
        <v>35200</v>
      </c>
      <c r="AB89" s="14">
        <f t="shared" si="111"/>
        <v>35200</v>
      </c>
      <c r="AC89" s="14">
        <f t="shared" si="111"/>
        <v>35200</v>
      </c>
      <c r="AD89" s="14">
        <f t="shared" si="111"/>
        <v>35200</v>
      </c>
      <c r="AE89" s="14">
        <f t="shared" si="111"/>
        <v>35200</v>
      </c>
      <c r="AF89" s="14">
        <f t="shared" si="111"/>
        <v>35200</v>
      </c>
      <c r="AG89" s="14">
        <f t="shared" si="111"/>
        <v>35200</v>
      </c>
      <c r="AH89" s="14">
        <f t="shared" si="111"/>
        <v>35200</v>
      </c>
      <c r="AI89" s="14">
        <f t="shared" si="111"/>
        <v>35200</v>
      </c>
      <c r="AJ89" s="14">
        <f t="shared" si="111"/>
        <v>35200</v>
      </c>
      <c r="AK89" s="14">
        <f t="shared" si="111"/>
        <v>35200</v>
      </c>
      <c r="AL89" s="14">
        <f t="shared" si="111"/>
        <v>35200</v>
      </c>
      <c r="AM89" s="14">
        <f t="shared" si="111"/>
        <v>35200</v>
      </c>
      <c r="AN89" s="14">
        <f t="shared" si="111"/>
        <v>35200</v>
      </c>
      <c r="AO89" s="14">
        <f t="shared" si="111"/>
        <v>35200</v>
      </c>
      <c r="AP89" s="14">
        <f t="shared" si="111"/>
        <v>35200</v>
      </c>
      <c r="AQ89" s="14">
        <f t="shared" si="111"/>
        <v>35200</v>
      </c>
      <c r="AR89" s="14">
        <f t="shared" si="111"/>
        <v>35200</v>
      </c>
      <c r="AS89" s="14">
        <f t="shared" si="111"/>
        <v>35200</v>
      </c>
      <c r="AT89" s="14">
        <f t="shared" si="111"/>
        <v>35200</v>
      </c>
      <c r="AU89" s="14">
        <f t="shared" si="111"/>
        <v>35200</v>
      </c>
      <c r="AV89" s="14">
        <f t="shared" si="111"/>
        <v>35200</v>
      </c>
      <c r="AW89" s="14">
        <f t="shared" si="111"/>
        <v>35200</v>
      </c>
      <c r="AX89" s="14">
        <f t="shared" si="111"/>
        <v>35200</v>
      </c>
      <c r="AY89" s="14">
        <f t="shared" si="111"/>
        <v>35200</v>
      </c>
      <c r="AZ89" s="14">
        <f t="shared" si="111"/>
        <v>35200</v>
      </c>
      <c r="BA89" s="14">
        <f t="shared" si="111"/>
        <v>35200</v>
      </c>
      <c r="BB89" s="14">
        <f t="shared" si="111"/>
        <v>35200</v>
      </c>
      <c r="BC89" s="14">
        <f t="shared" si="111"/>
        <v>35200</v>
      </c>
      <c r="BD89" s="14">
        <f t="shared" si="111"/>
        <v>35200</v>
      </c>
      <c r="BE89" s="14">
        <f t="shared" si="111"/>
        <v>35200</v>
      </c>
      <c r="BF89" s="14">
        <f t="shared" si="111"/>
        <v>35200</v>
      </c>
      <c r="BG89" s="14">
        <f t="shared" si="111"/>
        <v>35200</v>
      </c>
      <c r="BH89" s="14">
        <f t="shared" si="111"/>
        <v>35200</v>
      </c>
      <c r="BI89" s="14">
        <f t="shared" si="111"/>
        <v>35200</v>
      </c>
      <c r="BJ89" s="14">
        <f t="shared" si="111"/>
        <v>35200</v>
      </c>
      <c r="BK89" s="14">
        <f t="shared" si="111"/>
        <v>35200</v>
      </c>
      <c r="BL89" s="14">
        <f t="shared" si="111"/>
        <v>35200</v>
      </c>
      <c r="BM89" s="14">
        <f t="shared" si="111"/>
        <v>35200</v>
      </c>
      <c r="BN89" s="14">
        <f t="shared" si="111"/>
        <v>35200</v>
      </c>
      <c r="BP89" s="14">
        <f>SUMIFS($G89:$BN89,$G$18:$BN$18,BP$22,$G$19:$BN$19,12)</f>
        <v>35200</v>
      </c>
      <c r="BQ89" s="14">
        <f t="shared" ref="BQ89:BT90" si="112">SUMIFS($G89:$BN89,$G$18:$BN$18,BQ$22,$G$19:$BN$19,12)</f>
        <v>35200</v>
      </c>
      <c r="BR89" s="14">
        <f t="shared" si="112"/>
        <v>35200</v>
      </c>
      <c r="BS89" s="14">
        <f t="shared" si="112"/>
        <v>35200</v>
      </c>
      <c r="BT89" s="14">
        <f t="shared" si="112"/>
        <v>35200</v>
      </c>
    </row>
    <row r="90" spans="2:72" x14ac:dyDescent="0.45">
      <c r="B90" t="s">
        <v>40</v>
      </c>
      <c r="F90" s="6"/>
      <c r="G90" s="14">
        <f>F90+G28</f>
        <v>-357.14285714285717</v>
      </c>
      <c r="H90" s="14">
        <f t="shared" ref="H90:BM90" si="113">G90+H28</f>
        <v>-825.39682539682553</v>
      </c>
      <c r="I90" s="14">
        <f t="shared" si="113"/>
        <v>-1293.6507936507937</v>
      </c>
      <c r="J90" s="14">
        <f t="shared" si="113"/>
        <v>-1761.9047619047619</v>
      </c>
      <c r="K90" s="14">
        <f t="shared" si="113"/>
        <v>-2230.1587301587301</v>
      </c>
      <c r="L90" s="14">
        <f t="shared" si="113"/>
        <v>-2698.4126984126983</v>
      </c>
      <c r="M90" s="14">
        <f t="shared" si="113"/>
        <v>-3166.6666666666665</v>
      </c>
      <c r="N90" s="14">
        <f t="shared" si="113"/>
        <v>-3634.9206349206347</v>
      </c>
      <c r="O90" s="14">
        <f t="shared" si="113"/>
        <v>-4103.1746031746034</v>
      </c>
      <c r="P90" s="14">
        <f t="shared" si="113"/>
        <v>-4571.4285714285716</v>
      </c>
      <c r="Q90" s="14">
        <f t="shared" si="113"/>
        <v>-5039.6825396825398</v>
      </c>
      <c r="R90" s="14">
        <f t="shared" si="113"/>
        <v>-5507.936507936508</v>
      </c>
      <c r="S90" s="14">
        <f t="shared" si="113"/>
        <v>-5976.1904761904761</v>
      </c>
      <c r="T90" s="14">
        <f t="shared" si="113"/>
        <v>-6444.4444444444443</v>
      </c>
      <c r="U90" s="14">
        <f t="shared" si="113"/>
        <v>-6912.6984126984125</v>
      </c>
      <c r="V90" s="14">
        <f t="shared" si="113"/>
        <v>-7380.9523809523807</v>
      </c>
      <c r="W90" s="14">
        <f t="shared" si="113"/>
        <v>-7849.2063492063489</v>
      </c>
      <c r="X90" s="14">
        <f t="shared" si="113"/>
        <v>-8317.460317460318</v>
      </c>
      <c r="Y90" s="14">
        <f t="shared" si="113"/>
        <v>-8785.7142857142862</v>
      </c>
      <c r="Z90" s="14">
        <f t="shared" si="113"/>
        <v>-9253.9682539682544</v>
      </c>
      <c r="AA90" s="14">
        <f t="shared" si="113"/>
        <v>-9722.2222222222226</v>
      </c>
      <c r="AB90" s="14">
        <f t="shared" si="113"/>
        <v>-10190.476190476191</v>
      </c>
      <c r="AC90" s="14">
        <f t="shared" si="113"/>
        <v>-10658.730158730159</v>
      </c>
      <c r="AD90" s="14">
        <f t="shared" si="113"/>
        <v>-11126.984126984127</v>
      </c>
      <c r="AE90" s="14">
        <f t="shared" si="113"/>
        <v>-11595.238095238095</v>
      </c>
      <c r="AF90" s="14">
        <f t="shared" si="113"/>
        <v>-12063.492063492064</v>
      </c>
      <c r="AG90" s="14">
        <f t="shared" si="113"/>
        <v>-12531.746031746032</v>
      </c>
      <c r="AH90" s="14">
        <f t="shared" si="113"/>
        <v>-13000</v>
      </c>
      <c r="AI90" s="14">
        <f t="shared" si="113"/>
        <v>-13468.253968253968</v>
      </c>
      <c r="AJ90" s="14">
        <f t="shared" si="113"/>
        <v>-13936.507936507936</v>
      </c>
      <c r="AK90" s="14">
        <f t="shared" si="113"/>
        <v>-14404.761904761905</v>
      </c>
      <c r="AL90" s="14">
        <f t="shared" si="113"/>
        <v>-14873.015873015873</v>
      </c>
      <c r="AM90" s="14">
        <f t="shared" si="113"/>
        <v>-15341.269841269841</v>
      </c>
      <c r="AN90" s="14">
        <f t="shared" si="113"/>
        <v>-15809.523809523809</v>
      </c>
      <c r="AO90" s="14">
        <f t="shared" si="113"/>
        <v>-16277.777777777777</v>
      </c>
      <c r="AP90" s="14">
        <f t="shared" si="113"/>
        <v>-16746.031746031746</v>
      </c>
      <c r="AQ90" s="14">
        <f t="shared" si="113"/>
        <v>-17214.285714285714</v>
      </c>
      <c r="AR90" s="14">
        <f t="shared" si="113"/>
        <v>-17621.428571428572</v>
      </c>
      <c r="AS90" s="14">
        <f t="shared" si="113"/>
        <v>-18028.571428571431</v>
      </c>
      <c r="AT90" s="14">
        <f t="shared" si="113"/>
        <v>-18435.71428571429</v>
      </c>
      <c r="AU90" s="14">
        <f t="shared" si="113"/>
        <v>-18842.857142857149</v>
      </c>
      <c r="AV90" s="14">
        <f t="shared" si="113"/>
        <v>-19250.000000000007</v>
      </c>
      <c r="AW90" s="14">
        <f t="shared" si="113"/>
        <v>-19657.142857142866</v>
      </c>
      <c r="AX90" s="14">
        <f t="shared" si="113"/>
        <v>-20064.285714285725</v>
      </c>
      <c r="AY90" s="14">
        <f t="shared" si="113"/>
        <v>-20471.428571428583</v>
      </c>
      <c r="AZ90" s="14">
        <f t="shared" si="113"/>
        <v>-20878.571428571442</v>
      </c>
      <c r="BA90" s="14">
        <f t="shared" si="113"/>
        <v>-21285.714285714301</v>
      </c>
      <c r="BB90" s="14">
        <f t="shared" si="113"/>
        <v>-21692.857142857159</v>
      </c>
      <c r="BC90" s="14">
        <f t="shared" si="113"/>
        <v>-22100.000000000018</v>
      </c>
      <c r="BD90" s="14">
        <f t="shared" si="113"/>
        <v>-22507.142857142877</v>
      </c>
      <c r="BE90" s="14">
        <f t="shared" si="113"/>
        <v>-22914.285714285736</v>
      </c>
      <c r="BF90" s="14">
        <f t="shared" si="113"/>
        <v>-23321.428571428594</v>
      </c>
      <c r="BG90" s="14">
        <f t="shared" si="113"/>
        <v>-23728.571428571453</v>
      </c>
      <c r="BH90" s="14">
        <f t="shared" si="113"/>
        <v>-24135.714285714312</v>
      </c>
      <c r="BI90" s="14">
        <f t="shared" si="113"/>
        <v>-24542.85714285717</v>
      </c>
      <c r="BJ90" s="14">
        <f t="shared" si="113"/>
        <v>-24950.000000000029</v>
      </c>
      <c r="BK90" s="14">
        <f t="shared" si="113"/>
        <v>-25357.142857142888</v>
      </c>
      <c r="BL90" s="14">
        <f t="shared" si="113"/>
        <v>-25764.285714285747</v>
      </c>
      <c r="BM90" s="14">
        <f t="shared" si="113"/>
        <v>-26171.428571428605</v>
      </c>
      <c r="BN90" s="14">
        <f>BM90+BN28</f>
        <v>-26578.571428571464</v>
      </c>
      <c r="BP90" s="14">
        <f>SUMIFS($G90:$BN90,$G$18:$BN$18,BP$22,$G$19:$BN$19,12)</f>
        <v>-5507.936507936508</v>
      </c>
      <c r="BQ90" s="14">
        <f t="shared" si="112"/>
        <v>-11126.984126984127</v>
      </c>
      <c r="BR90" s="14">
        <f t="shared" si="112"/>
        <v>-16746.031746031746</v>
      </c>
      <c r="BS90" s="14">
        <f t="shared" si="112"/>
        <v>-21692.857142857159</v>
      </c>
      <c r="BT90" s="14">
        <f t="shared" si="112"/>
        <v>-26578.571428571464</v>
      </c>
    </row>
    <row r="91" spans="2:72" ht="7.5" customHeight="1" thickBot="1" x14ac:dyDescent="0.5">
      <c r="F91" s="6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P91" s="11"/>
      <c r="BQ91" s="11"/>
      <c r="BR91" s="11"/>
      <c r="BS91" s="11"/>
      <c r="BT91" s="11"/>
    </row>
    <row r="92" spans="2:72" ht="14.65" thickBot="1" x14ac:dyDescent="0.5">
      <c r="B92" s="15" t="s">
        <v>41</v>
      </c>
      <c r="C92" s="15"/>
      <c r="D92" s="15"/>
      <c r="E92" s="15"/>
      <c r="F92" s="15"/>
      <c r="G92" s="16">
        <f>SUM(G89:G91)</f>
        <v>29642.857142857141</v>
      </c>
      <c r="H92" s="16">
        <f t="shared" ref="H92:BN92" si="114">SUM(H89:H91)</f>
        <v>34374.603174603173</v>
      </c>
      <c r="I92" s="16">
        <f t="shared" si="114"/>
        <v>33906.349206349209</v>
      </c>
      <c r="J92" s="16">
        <f t="shared" si="114"/>
        <v>33438.095238095237</v>
      </c>
      <c r="K92" s="16">
        <f t="shared" si="114"/>
        <v>32969.841269841272</v>
      </c>
      <c r="L92" s="16">
        <f t="shared" si="114"/>
        <v>32501.5873015873</v>
      </c>
      <c r="M92" s="16">
        <f t="shared" si="114"/>
        <v>32033.333333333332</v>
      </c>
      <c r="N92" s="16">
        <f t="shared" si="114"/>
        <v>31565.079365079364</v>
      </c>
      <c r="O92" s="16">
        <f t="shared" si="114"/>
        <v>31096.825396825396</v>
      </c>
      <c r="P92" s="16">
        <f t="shared" si="114"/>
        <v>30628.571428571428</v>
      </c>
      <c r="Q92" s="16">
        <f t="shared" si="114"/>
        <v>30160.317460317459</v>
      </c>
      <c r="R92" s="23">
        <f t="shared" si="114"/>
        <v>29692.063492063491</v>
      </c>
      <c r="S92" s="16">
        <f t="shared" si="114"/>
        <v>29223.809523809523</v>
      </c>
      <c r="T92" s="16">
        <f t="shared" si="114"/>
        <v>28755.555555555555</v>
      </c>
      <c r="U92" s="16">
        <f t="shared" si="114"/>
        <v>28287.301587301587</v>
      </c>
      <c r="V92" s="16">
        <f t="shared" si="114"/>
        <v>27819.047619047618</v>
      </c>
      <c r="W92" s="16">
        <f t="shared" si="114"/>
        <v>27350.79365079365</v>
      </c>
      <c r="X92" s="16">
        <f t="shared" si="114"/>
        <v>26882.539682539682</v>
      </c>
      <c r="Y92" s="16">
        <f t="shared" si="114"/>
        <v>26414.285714285714</v>
      </c>
      <c r="Z92" s="16">
        <f t="shared" si="114"/>
        <v>25946.031746031746</v>
      </c>
      <c r="AA92" s="16">
        <f t="shared" si="114"/>
        <v>25477.777777777777</v>
      </c>
      <c r="AB92" s="16">
        <f t="shared" si="114"/>
        <v>25009.523809523809</v>
      </c>
      <c r="AC92" s="16">
        <f t="shared" si="114"/>
        <v>24541.269841269841</v>
      </c>
      <c r="AD92" s="16">
        <f t="shared" si="114"/>
        <v>24073.015873015873</v>
      </c>
      <c r="AE92" s="16">
        <f t="shared" si="114"/>
        <v>23604.761904761905</v>
      </c>
      <c r="AF92" s="16">
        <f t="shared" si="114"/>
        <v>23136.507936507936</v>
      </c>
      <c r="AG92" s="16">
        <f t="shared" si="114"/>
        <v>22668.253968253968</v>
      </c>
      <c r="AH92" s="16">
        <f t="shared" si="114"/>
        <v>22200</v>
      </c>
      <c r="AI92" s="16">
        <f t="shared" si="114"/>
        <v>21731.746031746032</v>
      </c>
      <c r="AJ92" s="16">
        <f t="shared" si="114"/>
        <v>21263.492063492064</v>
      </c>
      <c r="AK92" s="16">
        <f t="shared" si="114"/>
        <v>20795.238095238095</v>
      </c>
      <c r="AL92" s="16">
        <f t="shared" si="114"/>
        <v>20326.984126984127</v>
      </c>
      <c r="AM92" s="16">
        <f t="shared" si="114"/>
        <v>19858.730158730159</v>
      </c>
      <c r="AN92" s="16">
        <f t="shared" si="114"/>
        <v>19390.476190476191</v>
      </c>
      <c r="AO92" s="16">
        <f t="shared" si="114"/>
        <v>18922.222222222223</v>
      </c>
      <c r="AP92" s="16">
        <f t="shared" si="114"/>
        <v>18453.968253968254</v>
      </c>
      <c r="AQ92" s="16">
        <f t="shared" si="114"/>
        <v>17985.714285714286</v>
      </c>
      <c r="AR92" s="16">
        <f t="shared" si="114"/>
        <v>17578.571428571428</v>
      </c>
      <c r="AS92" s="16">
        <f t="shared" si="114"/>
        <v>17171.428571428569</v>
      </c>
      <c r="AT92" s="16">
        <f t="shared" si="114"/>
        <v>16764.28571428571</v>
      </c>
      <c r="AU92" s="16">
        <f t="shared" si="114"/>
        <v>16357.142857142851</v>
      </c>
      <c r="AV92" s="16">
        <f t="shared" si="114"/>
        <v>15949.999999999993</v>
      </c>
      <c r="AW92" s="16">
        <f t="shared" si="114"/>
        <v>15542.857142857134</v>
      </c>
      <c r="AX92" s="16">
        <f t="shared" si="114"/>
        <v>15135.714285714275</v>
      </c>
      <c r="AY92" s="16">
        <f t="shared" si="114"/>
        <v>14728.571428571417</v>
      </c>
      <c r="AZ92" s="16">
        <f t="shared" si="114"/>
        <v>14321.428571428558</v>
      </c>
      <c r="BA92" s="16">
        <f t="shared" si="114"/>
        <v>13914.285714285699</v>
      </c>
      <c r="BB92" s="16">
        <f t="shared" si="114"/>
        <v>13507.142857142841</v>
      </c>
      <c r="BC92" s="16">
        <f t="shared" si="114"/>
        <v>13099.999999999982</v>
      </c>
      <c r="BD92" s="16">
        <f t="shared" si="114"/>
        <v>12692.857142857123</v>
      </c>
      <c r="BE92" s="16">
        <f t="shared" si="114"/>
        <v>12285.714285714264</v>
      </c>
      <c r="BF92" s="16">
        <f t="shared" si="114"/>
        <v>11878.571428571406</v>
      </c>
      <c r="BG92" s="16">
        <f t="shared" si="114"/>
        <v>11471.428571428547</v>
      </c>
      <c r="BH92" s="16">
        <f t="shared" si="114"/>
        <v>11064.285714285688</v>
      </c>
      <c r="BI92" s="16">
        <f t="shared" si="114"/>
        <v>10657.14285714283</v>
      </c>
      <c r="BJ92" s="16">
        <f t="shared" si="114"/>
        <v>10249.999999999971</v>
      </c>
      <c r="BK92" s="16">
        <f t="shared" si="114"/>
        <v>9842.8571428571122</v>
      </c>
      <c r="BL92" s="16">
        <f t="shared" si="114"/>
        <v>9435.7142857142535</v>
      </c>
      <c r="BM92" s="16">
        <f t="shared" si="114"/>
        <v>9028.5714285713948</v>
      </c>
      <c r="BN92" s="16">
        <f t="shared" si="114"/>
        <v>8621.4285714285361</v>
      </c>
      <c r="BP92" s="16">
        <f t="shared" ref="BP92:BQ92" si="115">SUM(BP89:BP91)</f>
        <v>29692.063492063491</v>
      </c>
      <c r="BQ92" s="16">
        <f t="shared" si="115"/>
        <v>24073.015873015873</v>
      </c>
      <c r="BR92" s="16">
        <f t="shared" ref="BR92:BT92" si="116">SUM(BR89:BR91)</f>
        <v>18453.968253968254</v>
      </c>
      <c r="BS92" s="16">
        <f t="shared" si="116"/>
        <v>13507.142857142841</v>
      </c>
      <c r="BT92" s="16">
        <f t="shared" si="116"/>
        <v>8621.4285714285361</v>
      </c>
    </row>
    <row r="93" spans="2:72" ht="6.75" customHeight="1" x14ac:dyDescent="0.45">
      <c r="F93" s="6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P93" s="11"/>
      <c r="BQ93" s="11"/>
      <c r="BR93" s="11"/>
      <c r="BS93" s="11"/>
      <c r="BT93" s="11"/>
    </row>
    <row r="94" spans="2:72" x14ac:dyDescent="0.45">
      <c r="B94" t="s">
        <v>62</v>
      </c>
      <c r="G94" s="14">
        <f t="shared" ref="G94:AL94" si="117">F94+G39*(1+TVA)-G61</f>
        <v>4800</v>
      </c>
      <c r="H94" s="14">
        <f t="shared" si="117"/>
        <v>4800</v>
      </c>
      <c r="I94" s="14">
        <f t="shared" si="117"/>
        <v>4800</v>
      </c>
      <c r="J94" s="14">
        <f t="shared" si="117"/>
        <v>4800</v>
      </c>
      <c r="K94" s="14">
        <f t="shared" si="117"/>
        <v>4800</v>
      </c>
      <c r="L94" s="14">
        <f t="shared" si="117"/>
        <v>4800</v>
      </c>
      <c r="M94" s="14">
        <f t="shared" si="117"/>
        <v>6720</v>
      </c>
      <c r="N94" s="14">
        <f t="shared" si="117"/>
        <v>6720</v>
      </c>
      <c r="O94" s="14">
        <f t="shared" si="117"/>
        <v>6720</v>
      </c>
      <c r="P94" s="14">
        <f t="shared" si="117"/>
        <v>6720</v>
      </c>
      <c r="Q94" s="14">
        <f t="shared" si="117"/>
        <v>6720</v>
      </c>
      <c r="R94" s="14">
        <f t="shared" si="117"/>
        <v>10080</v>
      </c>
      <c r="S94" s="14">
        <f t="shared" si="117"/>
        <v>4800</v>
      </c>
      <c r="T94" s="14">
        <f t="shared" si="117"/>
        <v>4800</v>
      </c>
      <c r="U94" s="14">
        <f t="shared" si="117"/>
        <v>4800</v>
      </c>
      <c r="V94" s="14">
        <f t="shared" si="117"/>
        <v>4800</v>
      </c>
      <c r="W94" s="14">
        <f t="shared" si="117"/>
        <v>4800</v>
      </c>
      <c r="X94" s="14">
        <f t="shared" si="117"/>
        <v>4800</v>
      </c>
      <c r="Y94" s="14">
        <f t="shared" si="117"/>
        <v>6720</v>
      </c>
      <c r="Z94" s="14">
        <f t="shared" si="117"/>
        <v>6720</v>
      </c>
      <c r="AA94" s="14">
        <f t="shared" si="117"/>
        <v>6720</v>
      </c>
      <c r="AB94" s="14">
        <f t="shared" si="117"/>
        <v>6720</v>
      </c>
      <c r="AC94" s="14">
        <f t="shared" si="117"/>
        <v>6720</v>
      </c>
      <c r="AD94" s="14">
        <f t="shared" si="117"/>
        <v>10080</v>
      </c>
      <c r="AE94" s="14">
        <f t="shared" si="117"/>
        <v>4800</v>
      </c>
      <c r="AF94" s="14">
        <f t="shared" si="117"/>
        <v>4800</v>
      </c>
      <c r="AG94" s="14">
        <f t="shared" si="117"/>
        <v>4800</v>
      </c>
      <c r="AH94" s="14">
        <f t="shared" si="117"/>
        <v>4800</v>
      </c>
      <c r="AI94" s="14">
        <f t="shared" si="117"/>
        <v>4800</v>
      </c>
      <c r="AJ94" s="14">
        <f t="shared" si="117"/>
        <v>4800</v>
      </c>
      <c r="AK94" s="14">
        <f t="shared" si="117"/>
        <v>6720</v>
      </c>
      <c r="AL94" s="14">
        <f t="shared" si="117"/>
        <v>6720</v>
      </c>
      <c r="AM94" s="14">
        <f t="shared" ref="AM94:BN94" si="118">AL94+AM39*(1+TVA)-AM61</f>
        <v>6720</v>
      </c>
      <c r="AN94" s="14">
        <f t="shared" si="118"/>
        <v>6720</v>
      </c>
      <c r="AO94" s="14">
        <f t="shared" si="118"/>
        <v>6720</v>
      </c>
      <c r="AP94" s="14">
        <f t="shared" si="118"/>
        <v>10080</v>
      </c>
      <c r="AQ94" s="14">
        <f t="shared" si="118"/>
        <v>4800</v>
      </c>
      <c r="AR94" s="14">
        <f t="shared" si="118"/>
        <v>4800</v>
      </c>
      <c r="AS94" s="14">
        <f t="shared" si="118"/>
        <v>4800</v>
      </c>
      <c r="AT94" s="14">
        <f t="shared" si="118"/>
        <v>4800</v>
      </c>
      <c r="AU94" s="14">
        <f t="shared" si="118"/>
        <v>4800</v>
      </c>
      <c r="AV94" s="14">
        <f t="shared" si="118"/>
        <v>4800</v>
      </c>
      <c r="AW94" s="14">
        <f t="shared" si="118"/>
        <v>6720</v>
      </c>
      <c r="AX94" s="14">
        <f t="shared" si="118"/>
        <v>6720</v>
      </c>
      <c r="AY94" s="14">
        <f t="shared" si="118"/>
        <v>6720</v>
      </c>
      <c r="AZ94" s="14">
        <f t="shared" si="118"/>
        <v>6720</v>
      </c>
      <c r="BA94" s="14">
        <f t="shared" si="118"/>
        <v>6720</v>
      </c>
      <c r="BB94" s="14">
        <f t="shared" si="118"/>
        <v>10080</v>
      </c>
      <c r="BC94" s="14">
        <f t="shared" si="118"/>
        <v>4800</v>
      </c>
      <c r="BD94" s="14">
        <f t="shared" si="118"/>
        <v>4800</v>
      </c>
      <c r="BE94" s="14">
        <f t="shared" si="118"/>
        <v>4800</v>
      </c>
      <c r="BF94" s="14">
        <f t="shared" si="118"/>
        <v>4800</v>
      </c>
      <c r="BG94" s="14">
        <f t="shared" si="118"/>
        <v>4800</v>
      </c>
      <c r="BH94" s="14">
        <f t="shared" si="118"/>
        <v>4800</v>
      </c>
      <c r="BI94" s="14">
        <f t="shared" si="118"/>
        <v>6720</v>
      </c>
      <c r="BJ94" s="14">
        <f t="shared" si="118"/>
        <v>6720</v>
      </c>
      <c r="BK94" s="14">
        <f t="shared" si="118"/>
        <v>6720</v>
      </c>
      <c r="BL94" s="14">
        <f t="shared" si="118"/>
        <v>6720</v>
      </c>
      <c r="BM94" s="14">
        <f t="shared" si="118"/>
        <v>6720</v>
      </c>
      <c r="BN94" s="14">
        <f t="shared" si="118"/>
        <v>10080</v>
      </c>
      <c r="BP94" s="14">
        <f>SUMIFS($G94:$BN94,$G$18:$BN$18,BP$22,$G$19:$BN$19,12)</f>
        <v>10080</v>
      </c>
      <c r="BQ94" s="14">
        <f t="shared" ref="BQ94:BT97" si="119">SUMIFS($G94:$BN94,$G$18:$BN$18,BQ$22,$G$19:$BN$19,12)</f>
        <v>10080</v>
      </c>
      <c r="BR94" s="14">
        <f t="shared" si="119"/>
        <v>10080</v>
      </c>
      <c r="BS94" s="14">
        <f t="shared" si="119"/>
        <v>10080</v>
      </c>
      <c r="BT94" s="14">
        <f t="shared" si="119"/>
        <v>10080</v>
      </c>
    </row>
    <row r="95" spans="2:72" x14ac:dyDescent="0.45">
      <c r="B95" t="s">
        <v>64</v>
      </c>
      <c r="G95" s="14">
        <f t="shared" ref="G95:AL95" si="120">-TVA*SUM(G30,G39,G43)</f>
        <v>5380</v>
      </c>
      <c r="H95" s="14">
        <f t="shared" si="120"/>
        <v>420</v>
      </c>
      <c r="I95" s="14">
        <f t="shared" si="120"/>
        <v>-620</v>
      </c>
      <c r="J95" s="14">
        <f t="shared" si="120"/>
        <v>-620</v>
      </c>
      <c r="K95" s="14">
        <f t="shared" si="120"/>
        <v>-620</v>
      </c>
      <c r="L95" s="14">
        <f t="shared" si="120"/>
        <v>-620</v>
      </c>
      <c r="M95" s="14">
        <f t="shared" si="120"/>
        <v>-940</v>
      </c>
      <c r="N95" s="14">
        <f t="shared" si="120"/>
        <v>-940</v>
      </c>
      <c r="O95" s="14">
        <f t="shared" si="120"/>
        <v>-940</v>
      </c>
      <c r="P95" s="14">
        <f t="shared" si="120"/>
        <v>-940</v>
      </c>
      <c r="Q95" s="14">
        <f t="shared" si="120"/>
        <v>-940</v>
      </c>
      <c r="R95" s="14">
        <f t="shared" si="120"/>
        <v>-1500</v>
      </c>
      <c r="S95" s="14">
        <f t="shared" si="120"/>
        <v>-620</v>
      </c>
      <c r="T95" s="14">
        <f t="shared" si="120"/>
        <v>-620</v>
      </c>
      <c r="U95" s="14">
        <f t="shared" si="120"/>
        <v>-620</v>
      </c>
      <c r="V95" s="14">
        <f t="shared" si="120"/>
        <v>-620</v>
      </c>
      <c r="W95" s="14">
        <f t="shared" si="120"/>
        <v>-620</v>
      </c>
      <c r="X95" s="14">
        <f t="shared" si="120"/>
        <v>-620</v>
      </c>
      <c r="Y95" s="14">
        <f t="shared" si="120"/>
        <v>-940</v>
      </c>
      <c r="Z95" s="14">
        <f t="shared" si="120"/>
        <v>-940</v>
      </c>
      <c r="AA95" s="14">
        <f t="shared" si="120"/>
        <v>-940</v>
      </c>
      <c r="AB95" s="14">
        <f t="shared" si="120"/>
        <v>-940</v>
      </c>
      <c r="AC95" s="14">
        <f t="shared" si="120"/>
        <v>-940</v>
      </c>
      <c r="AD95" s="14">
        <f t="shared" si="120"/>
        <v>-1500</v>
      </c>
      <c r="AE95" s="14">
        <f t="shared" si="120"/>
        <v>-620</v>
      </c>
      <c r="AF95" s="14">
        <f t="shared" si="120"/>
        <v>-620</v>
      </c>
      <c r="AG95" s="14">
        <f t="shared" si="120"/>
        <v>-620</v>
      </c>
      <c r="AH95" s="14">
        <f t="shared" si="120"/>
        <v>-620</v>
      </c>
      <c r="AI95" s="14">
        <f t="shared" si="120"/>
        <v>-620</v>
      </c>
      <c r="AJ95" s="14">
        <f t="shared" si="120"/>
        <v>-620</v>
      </c>
      <c r="AK95" s="14">
        <f t="shared" si="120"/>
        <v>-940</v>
      </c>
      <c r="AL95" s="14">
        <f t="shared" si="120"/>
        <v>-940</v>
      </c>
      <c r="AM95" s="14">
        <f t="shared" ref="AM95:BN95" si="121">-TVA*SUM(AM30,AM39,AM43)</f>
        <v>-940</v>
      </c>
      <c r="AN95" s="14">
        <f t="shared" si="121"/>
        <v>-940</v>
      </c>
      <c r="AO95" s="14">
        <f t="shared" si="121"/>
        <v>-940</v>
      </c>
      <c r="AP95" s="14">
        <f t="shared" si="121"/>
        <v>-1500</v>
      </c>
      <c r="AQ95" s="14">
        <f t="shared" si="121"/>
        <v>-620</v>
      </c>
      <c r="AR95" s="14">
        <f t="shared" si="121"/>
        <v>-620</v>
      </c>
      <c r="AS95" s="14">
        <f t="shared" si="121"/>
        <v>-620</v>
      </c>
      <c r="AT95" s="14">
        <f t="shared" si="121"/>
        <v>-620</v>
      </c>
      <c r="AU95" s="14">
        <f t="shared" si="121"/>
        <v>-620</v>
      </c>
      <c r="AV95" s="14">
        <f t="shared" si="121"/>
        <v>-620</v>
      </c>
      <c r="AW95" s="14">
        <f t="shared" si="121"/>
        <v>-940</v>
      </c>
      <c r="AX95" s="14">
        <f t="shared" si="121"/>
        <v>-940</v>
      </c>
      <c r="AY95" s="14">
        <f t="shared" si="121"/>
        <v>-940</v>
      </c>
      <c r="AZ95" s="14">
        <f t="shared" si="121"/>
        <v>-940</v>
      </c>
      <c r="BA95" s="14">
        <f t="shared" si="121"/>
        <v>-940</v>
      </c>
      <c r="BB95" s="14">
        <f t="shared" si="121"/>
        <v>-1500</v>
      </c>
      <c r="BC95" s="14">
        <f t="shared" si="121"/>
        <v>-620</v>
      </c>
      <c r="BD95" s="14">
        <f t="shared" si="121"/>
        <v>-620</v>
      </c>
      <c r="BE95" s="14">
        <f t="shared" si="121"/>
        <v>-620</v>
      </c>
      <c r="BF95" s="14">
        <f t="shared" si="121"/>
        <v>-620</v>
      </c>
      <c r="BG95" s="14">
        <f t="shared" si="121"/>
        <v>-620</v>
      </c>
      <c r="BH95" s="14">
        <f t="shared" si="121"/>
        <v>-620</v>
      </c>
      <c r="BI95" s="14">
        <f t="shared" si="121"/>
        <v>-940</v>
      </c>
      <c r="BJ95" s="14">
        <f t="shared" si="121"/>
        <v>-940</v>
      </c>
      <c r="BK95" s="14">
        <f t="shared" si="121"/>
        <v>-940</v>
      </c>
      <c r="BL95" s="14">
        <f t="shared" si="121"/>
        <v>-940</v>
      </c>
      <c r="BM95" s="14">
        <f t="shared" si="121"/>
        <v>-940</v>
      </c>
      <c r="BN95" s="14">
        <f t="shared" si="121"/>
        <v>-1500</v>
      </c>
      <c r="BP95" s="14">
        <f>SUMIFS($G95:$BN95,$G$18:$BN$18,BP$22,$G$19:$BN$19,12)</f>
        <v>-1500</v>
      </c>
      <c r="BQ95" s="14">
        <f t="shared" si="119"/>
        <v>-1500</v>
      </c>
      <c r="BR95" s="14">
        <f t="shared" si="119"/>
        <v>-1500</v>
      </c>
      <c r="BS95" s="14">
        <f t="shared" si="119"/>
        <v>-1500</v>
      </c>
      <c r="BT95" s="14">
        <f t="shared" si="119"/>
        <v>-1500</v>
      </c>
    </row>
    <row r="96" spans="2:72" x14ac:dyDescent="0.45">
      <c r="B96" t="s">
        <v>73</v>
      </c>
      <c r="G96" s="14">
        <f>F96+G44-G63</f>
        <v>-200</v>
      </c>
      <c r="H96" s="14">
        <f t="shared" ref="H96:BN96" si="122">G96+H44-H63</f>
        <v>-200</v>
      </c>
      <c r="I96" s="14">
        <f t="shared" si="122"/>
        <v>-200</v>
      </c>
      <c r="J96" s="14">
        <f t="shared" si="122"/>
        <v>-200</v>
      </c>
      <c r="K96" s="14">
        <f t="shared" si="122"/>
        <v>-200</v>
      </c>
      <c r="L96" s="14">
        <f t="shared" si="122"/>
        <v>-200</v>
      </c>
      <c r="M96" s="14">
        <f t="shared" si="122"/>
        <v>-200</v>
      </c>
      <c r="N96" s="14">
        <f t="shared" si="122"/>
        <v>-200</v>
      </c>
      <c r="O96" s="14">
        <f t="shared" si="122"/>
        <v>-200</v>
      </c>
      <c r="P96" s="14">
        <f t="shared" si="122"/>
        <v>-200</v>
      </c>
      <c r="Q96" s="14">
        <f t="shared" si="122"/>
        <v>-200</v>
      </c>
      <c r="R96" s="14">
        <f t="shared" si="122"/>
        <v>-200</v>
      </c>
      <c r="S96" s="14">
        <f t="shared" si="122"/>
        <v>-204</v>
      </c>
      <c r="T96" s="14">
        <f t="shared" si="122"/>
        <v>-204</v>
      </c>
      <c r="U96" s="14">
        <f t="shared" si="122"/>
        <v>-204</v>
      </c>
      <c r="V96" s="14">
        <f t="shared" si="122"/>
        <v>-204</v>
      </c>
      <c r="W96" s="14">
        <f t="shared" si="122"/>
        <v>-204</v>
      </c>
      <c r="X96" s="14">
        <f t="shared" si="122"/>
        <v>-204</v>
      </c>
      <c r="Y96" s="14">
        <f t="shared" si="122"/>
        <v>-204</v>
      </c>
      <c r="Z96" s="14">
        <f t="shared" si="122"/>
        <v>-204</v>
      </c>
      <c r="AA96" s="14">
        <f t="shared" si="122"/>
        <v>-204</v>
      </c>
      <c r="AB96" s="14">
        <f t="shared" si="122"/>
        <v>-204</v>
      </c>
      <c r="AC96" s="14">
        <f t="shared" si="122"/>
        <v>-204</v>
      </c>
      <c r="AD96" s="14">
        <f t="shared" si="122"/>
        <v>-204</v>
      </c>
      <c r="AE96" s="14">
        <f t="shared" si="122"/>
        <v>-208.07999999999998</v>
      </c>
      <c r="AF96" s="14">
        <f t="shared" si="122"/>
        <v>-208.07999999999998</v>
      </c>
      <c r="AG96" s="14">
        <f t="shared" si="122"/>
        <v>-208.07999999999998</v>
      </c>
      <c r="AH96" s="14">
        <f t="shared" si="122"/>
        <v>-208.07999999999998</v>
      </c>
      <c r="AI96" s="14">
        <f t="shared" si="122"/>
        <v>-208.07999999999998</v>
      </c>
      <c r="AJ96" s="14">
        <f t="shared" si="122"/>
        <v>-208.07999999999998</v>
      </c>
      <c r="AK96" s="14">
        <f t="shared" si="122"/>
        <v>-208.07999999999998</v>
      </c>
      <c r="AL96" s="14">
        <f t="shared" si="122"/>
        <v>-208.07999999999998</v>
      </c>
      <c r="AM96" s="14">
        <f t="shared" si="122"/>
        <v>-208.07999999999998</v>
      </c>
      <c r="AN96" s="14">
        <f t="shared" si="122"/>
        <v>-208.07999999999998</v>
      </c>
      <c r="AO96" s="14">
        <f t="shared" si="122"/>
        <v>-208.07999999999998</v>
      </c>
      <c r="AP96" s="14">
        <f t="shared" si="122"/>
        <v>-208.07999999999998</v>
      </c>
      <c r="AQ96" s="14">
        <f t="shared" si="122"/>
        <v>-212.24160000000001</v>
      </c>
      <c r="AR96" s="14">
        <f t="shared" si="122"/>
        <v>-212.24160000000003</v>
      </c>
      <c r="AS96" s="14">
        <f t="shared" si="122"/>
        <v>-212.24160000000003</v>
      </c>
      <c r="AT96" s="14">
        <f t="shared" si="122"/>
        <v>-212.24160000000003</v>
      </c>
      <c r="AU96" s="14">
        <f t="shared" si="122"/>
        <v>-212.24160000000003</v>
      </c>
      <c r="AV96" s="14">
        <f t="shared" si="122"/>
        <v>-212.24160000000003</v>
      </c>
      <c r="AW96" s="14">
        <f t="shared" si="122"/>
        <v>-212.24160000000003</v>
      </c>
      <c r="AX96" s="14">
        <f t="shared" si="122"/>
        <v>-212.24160000000003</v>
      </c>
      <c r="AY96" s="14">
        <f t="shared" si="122"/>
        <v>-212.24160000000003</v>
      </c>
      <c r="AZ96" s="14">
        <f t="shared" si="122"/>
        <v>-212.24160000000003</v>
      </c>
      <c r="BA96" s="14">
        <f t="shared" si="122"/>
        <v>-212.24160000000003</v>
      </c>
      <c r="BB96" s="14">
        <f t="shared" si="122"/>
        <v>-212.24160000000003</v>
      </c>
      <c r="BC96" s="14">
        <f t="shared" si="122"/>
        <v>-216.48643200000006</v>
      </c>
      <c r="BD96" s="14">
        <f t="shared" si="122"/>
        <v>-216.48643200000006</v>
      </c>
      <c r="BE96" s="14">
        <f t="shared" si="122"/>
        <v>-216.48643200000006</v>
      </c>
      <c r="BF96" s="14">
        <f t="shared" si="122"/>
        <v>-216.48643200000006</v>
      </c>
      <c r="BG96" s="14">
        <f t="shared" si="122"/>
        <v>-216.48643200000006</v>
      </c>
      <c r="BH96" s="14">
        <f t="shared" si="122"/>
        <v>-216.48643200000006</v>
      </c>
      <c r="BI96" s="14">
        <f t="shared" si="122"/>
        <v>-216.48643200000006</v>
      </c>
      <c r="BJ96" s="14">
        <f t="shared" si="122"/>
        <v>-216.48643200000006</v>
      </c>
      <c r="BK96" s="14">
        <f t="shared" si="122"/>
        <v>-216.48643200000006</v>
      </c>
      <c r="BL96" s="14">
        <f t="shared" si="122"/>
        <v>-216.48643200000006</v>
      </c>
      <c r="BM96" s="14">
        <f t="shared" si="122"/>
        <v>-216.48643200000006</v>
      </c>
      <c r="BN96" s="14">
        <f t="shared" si="122"/>
        <v>-216.48643200000006</v>
      </c>
      <c r="BP96" s="14">
        <f>SUMIFS($G96:$BN96,$G$18:$BN$18,BP$22,$G$19:$BN$19,12)</f>
        <v>-200</v>
      </c>
      <c r="BQ96" s="14">
        <f t="shared" si="119"/>
        <v>-204</v>
      </c>
      <c r="BR96" s="14">
        <f t="shared" si="119"/>
        <v>-208.07999999999998</v>
      </c>
      <c r="BS96" s="14">
        <f t="shared" si="119"/>
        <v>-212.24160000000003</v>
      </c>
      <c r="BT96" s="14">
        <f t="shared" si="119"/>
        <v>-216.48643200000006</v>
      </c>
    </row>
    <row r="97" spans="2:72" x14ac:dyDescent="0.45">
      <c r="B97" t="s">
        <v>81</v>
      </c>
      <c r="G97" s="14">
        <f>F97+SUM(G45:G46)-SUM(G64:G66)</f>
        <v>-750</v>
      </c>
      <c r="H97" s="14">
        <f t="shared" ref="H97:BN97" si="123">G97+SUM(H45:H46)-SUM(H64:H66)</f>
        <v>-750</v>
      </c>
      <c r="I97" s="14">
        <f t="shared" si="123"/>
        <v>-750</v>
      </c>
      <c r="J97" s="14">
        <f t="shared" si="123"/>
        <v>-750</v>
      </c>
      <c r="K97" s="14">
        <f t="shared" si="123"/>
        <v>-750</v>
      </c>
      <c r="L97" s="14">
        <f t="shared" si="123"/>
        <v>-750</v>
      </c>
      <c r="M97" s="14">
        <f t="shared" si="123"/>
        <v>-750</v>
      </c>
      <c r="N97" s="14">
        <f t="shared" si="123"/>
        <v>-750</v>
      </c>
      <c r="O97" s="14">
        <f t="shared" si="123"/>
        <v>-750</v>
      </c>
      <c r="P97" s="14">
        <f t="shared" si="123"/>
        <v>-750</v>
      </c>
      <c r="Q97" s="14">
        <f t="shared" si="123"/>
        <v>-750</v>
      </c>
      <c r="R97" s="14">
        <f t="shared" si="123"/>
        <v>-750</v>
      </c>
      <c r="S97" s="14">
        <f t="shared" si="123"/>
        <v>-750</v>
      </c>
      <c r="T97" s="14">
        <f t="shared" si="123"/>
        <v>-750</v>
      </c>
      <c r="U97" s="14">
        <f t="shared" si="123"/>
        <v>-750</v>
      </c>
      <c r="V97" s="14">
        <f t="shared" si="123"/>
        <v>-750</v>
      </c>
      <c r="W97" s="14">
        <f t="shared" si="123"/>
        <v>-750</v>
      </c>
      <c r="X97" s="14">
        <f t="shared" si="123"/>
        <v>-750</v>
      </c>
      <c r="Y97" s="14">
        <f t="shared" si="123"/>
        <v>-750</v>
      </c>
      <c r="Z97" s="14">
        <f t="shared" si="123"/>
        <v>-750</v>
      </c>
      <c r="AA97" s="14">
        <f t="shared" si="123"/>
        <v>-750</v>
      </c>
      <c r="AB97" s="14">
        <f t="shared" si="123"/>
        <v>-750</v>
      </c>
      <c r="AC97" s="14">
        <f t="shared" si="123"/>
        <v>-750</v>
      </c>
      <c r="AD97" s="14">
        <f t="shared" si="123"/>
        <v>-750</v>
      </c>
      <c r="AE97" s="14">
        <f t="shared" si="123"/>
        <v>-750</v>
      </c>
      <c r="AF97" s="14">
        <f t="shared" si="123"/>
        <v>-750</v>
      </c>
      <c r="AG97" s="14">
        <f t="shared" si="123"/>
        <v>-750</v>
      </c>
      <c r="AH97" s="14">
        <f t="shared" si="123"/>
        <v>-750</v>
      </c>
      <c r="AI97" s="14">
        <f t="shared" si="123"/>
        <v>-750</v>
      </c>
      <c r="AJ97" s="14">
        <f t="shared" si="123"/>
        <v>-750</v>
      </c>
      <c r="AK97" s="14">
        <f t="shared" si="123"/>
        <v>-750</v>
      </c>
      <c r="AL97" s="14">
        <f t="shared" si="123"/>
        <v>-750</v>
      </c>
      <c r="AM97" s="14">
        <f t="shared" si="123"/>
        <v>-750</v>
      </c>
      <c r="AN97" s="14">
        <f t="shared" si="123"/>
        <v>-750</v>
      </c>
      <c r="AO97" s="14">
        <f t="shared" si="123"/>
        <v>-750</v>
      </c>
      <c r="AP97" s="14">
        <f t="shared" si="123"/>
        <v>-750</v>
      </c>
      <c r="AQ97" s="14">
        <f t="shared" si="123"/>
        <v>-750</v>
      </c>
      <c r="AR97" s="14">
        <f t="shared" si="123"/>
        <v>-750</v>
      </c>
      <c r="AS97" s="14">
        <f t="shared" si="123"/>
        <v>-750</v>
      </c>
      <c r="AT97" s="14">
        <f t="shared" si="123"/>
        <v>-750</v>
      </c>
      <c r="AU97" s="14">
        <f t="shared" si="123"/>
        <v>-750</v>
      </c>
      <c r="AV97" s="14">
        <f t="shared" si="123"/>
        <v>-750</v>
      </c>
      <c r="AW97" s="14">
        <f t="shared" si="123"/>
        <v>-750</v>
      </c>
      <c r="AX97" s="14">
        <f t="shared" si="123"/>
        <v>-750</v>
      </c>
      <c r="AY97" s="14">
        <f t="shared" si="123"/>
        <v>-750</v>
      </c>
      <c r="AZ97" s="14">
        <f t="shared" si="123"/>
        <v>-750</v>
      </c>
      <c r="BA97" s="14">
        <f t="shared" si="123"/>
        <v>-750</v>
      </c>
      <c r="BB97" s="14">
        <f t="shared" si="123"/>
        <v>-750</v>
      </c>
      <c r="BC97" s="14">
        <f t="shared" si="123"/>
        <v>-750</v>
      </c>
      <c r="BD97" s="14">
        <f t="shared" si="123"/>
        <v>-750</v>
      </c>
      <c r="BE97" s="14">
        <f t="shared" si="123"/>
        <v>-750</v>
      </c>
      <c r="BF97" s="14">
        <f t="shared" si="123"/>
        <v>-750</v>
      </c>
      <c r="BG97" s="14">
        <f t="shared" si="123"/>
        <v>-750</v>
      </c>
      <c r="BH97" s="14">
        <f t="shared" si="123"/>
        <v>-750</v>
      </c>
      <c r="BI97" s="14">
        <f t="shared" si="123"/>
        <v>-750</v>
      </c>
      <c r="BJ97" s="14">
        <f t="shared" si="123"/>
        <v>-750</v>
      </c>
      <c r="BK97" s="14">
        <f t="shared" si="123"/>
        <v>-750</v>
      </c>
      <c r="BL97" s="14">
        <f t="shared" si="123"/>
        <v>-750</v>
      </c>
      <c r="BM97" s="14">
        <f t="shared" si="123"/>
        <v>-750</v>
      </c>
      <c r="BN97" s="14">
        <f t="shared" si="123"/>
        <v>-750</v>
      </c>
      <c r="BP97" s="14">
        <f>SUMIFS($G97:$BN97,$G$18:$BN$18,BP$22,$G$19:$BN$19,12)</f>
        <v>-750</v>
      </c>
      <c r="BQ97" s="14">
        <f t="shared" si="119"/>
        <v>-750</v>
      </c>
      <c r="BR97" s="14">
        <f t="shared" si="119"/>
        <v>-750</v>
      </c>
      <c r="BS97" s="14">
        <f t="shared" si="119"/>
        <v>-750</v>
      </c>
      <c r="BT97" s="14">
        <f t="shared" si="119"/>
        <v>-750</v>
      </c>
    </row>
    <row r="98" spans="2:72" ht="6" customHeight="1" x14ac:dyDescent="0.45"/>
    <row r="99" spans="2:72" x14ac:dyDescent="0.45">
      <c r="B99" s="15" t="s">
        <v>23</v>
      </c>
      <c r="C99" s="15"/>
      <c r="D99" s="15"/>
      <c r="E99" s="15"/>
      <c r="F99" s="15"/>
      <c r="G99" s="16">
        <f>SUM(G94:G98)</f>
        <v>9230</v>
      </c>
      <c r="H99" s="16">
        <f t="shared" ref="H99:BN99" si="124">SUM(H94:H98)</f>
        <v>4270</v>
      </c>
      <c r="I99" s="16">
        <f t="shared" si="124"/>
        <v>3230</v>
      </c>
      <c r="J99" s="16">
        <f t="shared" si="124"/>
        <v>3230</v>
      </c>
      <c r="K99" s="16">
        <f t="shared" si="124"/>
        <v>3230</v>
      </c>
      <c r="L99" s="16">
        <f t="shared" si="124"/>
        <v>3230</v>
      </c>
      <c r="M99" s="16">
        <f t="shared" si="124"/>
        <v>4830</v>
      </c>
      <c r="N99" s="16">
        <f t="shared" si="124"/>
        <v>4830</v>
      </c>
      <c r="O99" s="16">
        <f t="shared" si="124"/>
        <v>4830</v>
      </c>
      <c r="P99" s="16">
        <f t="shared" si="124"/>
        <v>4830</v>
      </c>
      <c r="Q99" s="16">
        <f t="shared" si="124"/>
        <v>4830</v>
      </c>
      <c r="R99" s="16">
        <f t="shared" si="124"/>
        <v>7630</v>
      </c>
      <c r="S99" s="16">
        <f t="shared" si="124"/>
        <v>3226</v>
      </c>
      <c r="T99" s="16">
        <f t="shared" si="124"/>
        <v>3226</v>
      </c>
      <c r="U99" s="16">
        <f t="shared" si="124"/>
        <v>3226</v>
      </c>
      <c r="V99" s="16">
        <f t="shared" si="124"/>
        <v>3226</v>
      </c>
      <c r="W99" s="16">
        <f t="shared" si="124"/>
        <v>3226</v>
      </c>
      <c r="X99" s="16">
        <f t="shared" si="124"/>
        <v>3226</v>
      </c>
      <c r="Y99" s="16">
        <f t="shared" si="124"/>
        <v>4826</v>
      </c>
      <c r="Z99" s="16">
        <f t="shared" si="124"/>
        <v>4826</v>
      </c>
      <c r="AA99" s="16">
        <f t="shared" si="124"/>
        <v>4826</v>
      </c>
      <c r="AB99" s="16">
        <f t="shared" si="124"/>
        <v>4826</v>
      </c>
      <c r="AC99" s="16">
        <f t="shared" si="124"/>
        <v>4826</v>
      </c>
      <c r="AD99" s="16">
        <f t="shared" si="124"/>
        <v>7626</v>
      </c>
      <c r="AE99" s="16">
        <f t="shared" si="124"/>
        <v>3221.92</v>
      </c>
      <c r="AF99" s="16">
        <f t="shared" si="124"/>
        <v>3221.92</v>
      </c>
      <c r="AG99" s="16">
        <f t="shared" si="124"/>
        <v>3221.92</v>
      </c>
      <c r="AH99" s="16">
        <f t="shared" si="124"/>
        <v>3221.92</v>
      </c>
      <c r="AI99" s="16">
        <f t="shared" si="124"/>
        <v>3221.92</v>
      </c>
      <c r="AJ99" s="16">
        <f t="shared" si="124"/>
        <v>3221.92</v>
      </c>
      <c r="AK99" s="16">
        <f t="shared" si="124"/>
        <v>4821.92</v>
      </c>
      <c r="AL99" s="16">
        <f t="shared" si="124"/>
        <v>4821.92</v>
      </c>
      <c r="AM99" s="16">
        <f t="shared" si="124"/>
        <v>4821.92</v>
      </c>
      <c r="AN99" s="16">
        <f t="shared" si="124"/>
        <v>4821.92</v>
      </c>
      <c r="AO99" s="16">
        <f t="shared" si="124"/>
        <v>4821.92</v>
      </c>
      <c r="AP99" s="16">
        <f t="shared" si="124"/>
        <v>7621.92</v>
      </c>
      <c r="AQ99" s="16">
        <f t="shared" si="124"/>
        <v>3217.7584000000002</v>
      </c>
      <c r="AR99" s="16">
        <f t="shared" si="124"/>
        <v>3217.7584000000002</v>
      </c>
      <c r="AS99" s="16">
        <f t="shared" si="124"/>
        <v>3217.7584000000002</v>
      </c>
      <c r="AT99" s="16">
        <f t="shared" si="124"/>
        <v>3217.7584000000002</v>
      </c>
      <c r="AU99" s="16">
        <f t="shared" si="124"/>
        <v>3217.7584000000002</v>
      </c>
      <c r="AV99" s="16">
        <f t="shared" si="124"/>
        <v>3217.7584000000002</v>
      </c>
      <c r="AW99" s="16">
        <f t="shared" si="124"/>
        <v>4817.7583999999997</v>
      </c>
      <c r="AX99" s="16">
        <f t="shared" si="124"/>
        <v>4817.7583999999997</v>
      </c>
      <c r="AY99" s="16">
        <f t="shared" si="124"/>
        <v>4817.7583999999997</v>
      </c>
      <c r="AZ99" s="16">
        <f t="shared" si="124"/>
        <v>4817.7583999999997</v>
      </c>
      <c r="BA99" s="16">
        <f t="shared" si="124"/>
        <v>4817.7583999999997</v>
      </c>
      <c r="BB99" s="16">
        <f t="shared" si="124"/>
        <v>7617.7584000000006</v>
      </c>
      <c r="BC99" s="16">
        <f t="shared" si="124"/>
        <v>3213.5135679999999</v>
      </c>
      <c r="BD99" s="16">
        <f t="shared" si="124"/>
        <v>3213.5135679999999</v>
      </c>
      <c r="BE99" s="16">
        <f t="shared" si="124"/>
        <v>3213.5135679999999</v>
      </c>
      <c r="BF99" s="16">
        <f t="shared" si="124"/>
        <v>3213.5135679999999</v>
      </c>
      <c r="BG99" s="16">
        <f t="shared" si="124"/>
        <v>3213.5135679999999</v>
      </c>
      <c r="BH99" s="16">
        <f t="shared" si="124"/>
        <v>3213.5135679999999</v>
      </c>
      <c r="BI99" s="16">
        <f t="shared" si="124"/>
        <v>4813.5135680000003</v>
      </c>
      <c r="BJ99" s="16">
        <f t="shared" si="124"/>
        <v>4813.5135680000003</v>
      </c>
      <c r="BK99" s="16">
        <f t="shared" si="124"/>
        <v>4813.5135680000003</v>
      </c>
      <c r="BL99" s="16">
        <f t="shared" si="124"/>
        <v>4813.5135680000003</v>
      </c>
      <c r="BM99" s="16">
        <f t="shared" si="124"/>
        <v>4813.5135680000003</v>
      </c>
      <c r="BN99" s="16">
        <f t="shared" si="124"/>
        <v>7613.5135680000003</v>
      </c>
      <c r="BP99" s="16">
        <f t="shared" ref="BP99:BQ99" si="125">SUM(BP94:BP98)</f>
        <v>7630</v>
      </c>
      <c r="BQ99" s="16">
        <f t="shared" si="125"/>
        <v>7626</v>
      </c>
      <c r="BR99" s="16">
        <f t="shared" ref="BR99:BT99" si="126">SUM(BR94:BR98)</f>
        <v>7621.92</v>
      </c>
      <c r="BS99" s="16">
        <f t="shared" si="126"/>
        <v>7617.7584000000006</v>
      </c>
      <c r="BT99" s="16">
        <f t="shared" si="126"/>
        <v>7613.5135680000003</v>
      </c>
    </row>
    <row r="100" spans="2:72" ht="8.25" customHeight="1" x14ac:dyDescent="0.45"/>
    <row r="101" spans="2:72" x14ac:dyDescent="0.45">
      <c r="B101" s="15" t="s">
        <v>24</v>
      </c>
      <c r="C101" s="15"/>
      <c r="D101" s="15"/>
      <c r="E101" s="15"/>
      <c r="F101" s="15"/>
      <c r="G101" s="16">
        <f>F101+G84</f>
        <v>7170</v>
      </c>
      <c r="H101" s="16">
        <f t="shared" ref="H101:BN101" si="127">G101+H84</f>
        <v>8330</v>
      </c>
      <c r="I101" s="16">
        <f t="shared" si="127"/>
        <v>10770</v>
      </c>
      <c r="J101" s="16">
        <f t="shared" si="127"/>
        <v>12170</v>
      </c>
      <c r="K101" s="16">
        <f t="shared" si="127"/>
        <v>13570</v>
      </c>
      <c r="L101" s="16">
        <f t="shared" si="127"/>
        <v>14970</v>
      </c>
      <c r="M101" s="16">
        <f t="shared" si="127"/>
        <v>16370</v>
      </c>
      <c r="N101" s="16">
        <f t="shared" si="127"/>
        <v>19370</v>
      </c>
      <c r="O101" s="16">
        <f t="shared" si="127"/>
        <v>22370</v>
      </c>
      <c r="P101" s="16">
        <f t="shared" si="127"/>
        <v>25370</v>
      </c>
      <c r="Q101" s="16">
        <f t="shared" si="127"/>
        <v>28370</v>
      </c>
      <c r="R101" s="16">
        <f t="shared" si="127"/>
        <v>31370</v>
      </c>
      <c r="S101" s="16">
        <f t="shared" si="127"/>
        <v>20585.555555555558</v>
      </c>
      <c r="T101" s="16">
        <f t="shared" si="127"/>
        <v>21981.555555555558</v>
      </c>
      <c r="U101" s="16">
        <f t="shared" si="127"/>
        <v>23377.555555555558</v>
      </c>
      <c r="V101" s="16">
        <f t="shared" si="127"/>
        <v>24773.555555555558</v>
      </c>
      <c r="W101" s="16">
        <f t="shared" si="127"/>
        <v>26169.555555555558</v>
      </c>
      <c r="X101" s="16">
        <f t="shared" si="127"/>
        <v>27565.555555555558</v>
      </c>
      <c r="Y101" s="16">
        <f t="shared" si="127"/>
        <v>28961.555555555558</v>
      </c>
      <c r="Z101" s="16">
        <f t="shared" si="127"/>
        <v>31957.555555555558</v>
      </c>
      <c r="AA101" s="16">
        <f t="shared" si="127"/>
        <v>34953.555555555562</v>
      </c>
      <c r="AB101" s="16">
        <f t="shared" si="127"/>
        <v>37949.555555555562</v>
      </c>
      <c r="AC101" s="16">
        <f t="shared" si="127"/>
        <v>40945.555555555562</v>
      </c>
      <c r="AD101" s="16">
        <f t="shared" si="127"/>
        <v>43941.555555555562</v>
      </c>
      <c r="AE101" s="16">
        <f t="shared" si="127"/>
        <v>28289.155555555561</v>
      </c>
      <c r="AF101" s="16">
        <f t="shared" si="127"/>
        <v>29681.075555555559</v>
      </c>
      <c r="AG101" s="16">
        <f t="shared" si="127"/>
        <v>31072.995555555557</v>
      </c>
      <c r="AH101" s="16">
        <f t="shared" si="127"/>
        <v>32464.915555555555</v>
      </c>
      <c r="AI101" s="16">
        <f t="shared" si="127"/>
        <v>33856.835555555554</v>
      </c>
      <c r="AJ101" s="16">
        <f t="shared" si="127"/>
        <v>35248.755555555552</v>
      </c>
      <c r="AK101" s="16">
        <f t="shared" si="127"/>
        <v>36640.67555555555</v>
      </c>
      <c r="AL101" s="16">
        <f t="shared" si="127"/>
        <v>39632.595555555548</v>
      </c>
      <c r="AM101" s="16">
        <f t="shared" si="127"/>
        <v>42624.515555555547</v>
      </c>
      <c r="AN101" s="16">
        <f t="shared" si="127"/>
        <v>45616.435555555545</v>
      </c>
      <c r="AO101" s="16">
        <f t="shared" si="127"/>
        <v>48608.355555555543</v>
      </c>
      <c r="AP101" s="16">
        <f t="shared" si="127"/>
        <v>51600.275555555541</v>
      </c>
      <c r="AQ101" s="16">
        <f t="shared" si="127"/>
        <v>34518.880888888874</v>
      </c>
      <c r="AR101" s="16">
        <f t="shared" si="127"/>
        <v>35906.639288888873</v>
      </c>
      <c r="AS101" s="16">
        <f t="shared" si="127"/>
        <v>37294.397688888872</v>
      </c>
      <c r="AT101" s="16">
        <f t="shared" si="127"/>
        <v>38682.156088888871</v>
      </c>
      <c r="AU101" s="16">
        <f t="shared" si="127"/>
        <v>40069.91448888887</v>
      </c>
      <c r="AV101" s="16">
        <f t="shared" si="127"/>
        <v>41457.672888888868</v>
      </c>
      <c r="AW101" s="16">
        <f t="shared" si="127"/>
        <v>42845.431288888867</v>
      </c>
      <c r="AX101" s="16">
        <f t="shared" si="127"/>
        <v>45833.189688888866</v>
      </c>
      <c r="AY101" s="16">
        <f t="shared" si="127"/>
        <v>48820.948088888865</v>
      </c>
      <c r="AZ101" s="16">
        <f t="shared" si="127"/>
        <v>51808.706488888864</v>
      </c>
      <c r="BA101" s="16">
        <f t="shared" si="127"/>
        <v>54796.464888888862</v>
      </c>
      <c r="BB101" s="16">
        <f t="shared" si="127"/>
        <v>57784.223288888861</v>
      </c>
      <c r="BC101" s="16">
        <f t="shared" si="127"/>
        <v>39835.594506666632</v>
      </c>
      <c r="BD101" s="16">
        <f t="shared" si="127"/>
        <v>41219.108074666634</v>
      </c>
      <c r="BE101" s="16">
        <f t="shared" si="127"/>
        <v>42602.621642666636</v>
      </c>
      <c r="BF101" s="16">
        <f t="shared" si="127"/>
        <v>43986.135210666638</v>
      </c>
      <c r="BG101" s="16">
        <f t="shared" si="127"/>
        <v>45369.64877866664</v>
      </c>
      <c r="BH101" s="16">
        <f t="shared" si="127"/>
        <v>46753.162346666642</v>
      </c>
      <c r="BI101" s="16">
        <f t="shared" si="127"/>
        <v>48136.675914666645</v>
      </c>
      <c r="BJ101" s="16">
        <f t="shared" si="127"/>
        <v>51120.189482666647</v>
      </c>
      <c r="BK101" s="16">
        <f t="shared" si="127"/>
        <v>54103.703050666649</v>
      </c>
      <c r="BL101" s="16">
        <f t="shared" si="127"/>
        <v>57087.216618666651</v>
      </c>
      <c r="BM101" s="16">
        <f t="shared" si="127"/>
        <v>60070.730186666653</v>
      </c>
      <c r="BN101" s="16">
        <f t="shared" si="127"/>
        <v>63054.243754666655</v>
      </c>
      <c r="BP101" s="16">
        <f>SUMIFS($G101:$BN101,$G$18:$BN$18,BP$22,$G$19:$BN$19,12)</f>
        <v>31370</v>
      </c>
      <c r="BQ101" s="16">
        <f t="shared" ref="BQ101:BT101" si="128">SUMIFS($G101:$BN101,$G$18:$BN$18,BQ$22,$G$19:$BN$19,12)</f>
        <v>43941.555555555562</v>
      </c>
      <c r="BR101" s="16">
        <f t="shared" si="128"/>
        <v>51600.275555555541</v>
      </c>
      <c r="BS101" s="16">
        <f t="shared" si="128"/>
        <v>57784.223288888861</v>
      </c>
      <c r="BT101" s="16">
        <f t="shared" si="128"/>
        <v>63054.243754666655</v>
      </c>
    </row>
    <row r="102" spans="2:72" ht="8.25" customHeight="1" x14ac:dyDescent="0.45"/>
    <row r="103" spans="2:72" x14ac:dyDescent="0.45">
      <c r="B103" t="s">
        <v>25</v>
      </c>
      <c r="G103" s="14">
        <f>F103+G78</f>
        <v>45000</v>
      </c>
      <c r="H103" s="14">
        <f t="shared" ref="H103:BN103" si="129">G103+H78</f>
        <v>45000</v>
      </c>
      <c r="I103" s="14">
        <f t="shared" si="129"/>
        <v>45000</v>
      </c>
      <c r="J103" s="14">
        <f t="shared" si="129"/>
        <v>45000</v>
      </c>
      <c r="K103" s="14">
        <f t="shared" si="129"/>
        <v>45000</v>
      </c>
      <c r="L103" s="14">
        <f t="shared" si="129"/>
        <v>45000</v>
      </c>
      <c r="M103" s="14">
        <f t="shared" si="129"/>
        <v>45000</v>
      </c>
      <c r="N103" s="14">
        <f t="shared" si="129"/>
        <v>45000</v>
      </c>
      <c r="O103" s="14">
        <f t="shared" si="129"/>
        <v>45000</v>
      </c>
      <c r="P103" s="14">
        <f t="shared" si="129"/>
        <v>45000</v>
      </c>
      <c r="Q103" s="14">
        <f t="shared" si="129"/>
        <v>45000</v>
      </c>
      <c r="R103" s="14">
        <f t="shared" si="129"/>
        <v>45000</v>
      </c>
      <c r="S103" s="14">
        <f t="shared" si="129"/>
        <v>45000</v>
      </c>
      <c r="T103" s="14">
        <f t="shared" si="129"/>
        <v>45000</v>
      </c>
      <c r="U103" s="14">
        <f t="shared" si="129"/>
        <v>45000</v>
      </c>
      <c r="V103" s="14">
        <f t="shared" si="129"/>
        <v>45000</v>
      </c>
      <c r="W103" s="14">
        <f t="shared" si="129"/>
        <v>45000</v>
      </c>
      <c r="X103" s="14">
        <f t="shared" si="129"/>
        <v>45000</v>
      </c>
      <c r="Y103" s="14">
        <f t="shared" si="129"/>
        <v>45000</v>
      </c>
      <c r="Z103" s="14">
        <f t="shared" si="129"/>
        <v>45000</v>
      </c>
      <c r="AA103" s="14">
        <f t="shared" si="129"/>
        <v>45000</v>
      </c>
      <c r="AB103" s="14">
        <f t="shared" si="129"/>
        <v>45000</v>
      </c>
      <c r="AC103" s="14">
        <f t="shared" si="129"/>
        <v>45000</v>
      </c>
      <c r="AD103" s="14">
        <f t="shared" si="129"/>
        <v>45000</v>
      </c>
      <c r="AE103" s="14">
        <f t="shared" si="129"/>
        <v>45000</v>
      </c>
      <c r="AF103" s="14">
        <f t="shared" si="129"/>
        <v>45000</v>
      </c>
      <c r="AG103" s="14">
        <f t="shared" si="129"/>
        <v>45000</v>
      </c>
      <c r="AH103" s="14">
        <f t="shared" si="129"/>
        <v>45000</v>
      </c>
      <c r="AI103" s="14">
        <f t="shared" si="129"/>
        <v>45000</v>
      </c>
      <c r="AJ103" s="14">
        <f t="shared" si="129"/>
        <v>45000</v>
      </c>
      <c r="AK103" s="14">
        <f t="shared" si="129"/>
        <v>45000</v>
      </c>
      <c r="AL103" s="14">
        <f t="shared" si="129"/>
        <v>45000</v>
      </c>
      <c r="AM103" s="14">
        <f t="shared" si="129"/>
        <v>45000</v>
      </c>
      <c r="AN103" s="14">
        <f t="shared" si="129"/>
        <v>45000</v>
      </c>
      <c r="AO103" s="14">
        <f t="shared" si="129"/>
        <v>45000</v>
      </c>
      <c r="AP103" s="14">
        <f t="shared" si="129"/>
        <v>45000</v>
      </c>
      <c r="AQ103" s="14">
        <f t="shared" si="129"/>
        <v>45000</v>
      </c>
      <c r="AR103" s="14">
        <f t="shared" si="129"/>
        <v>45000</v>
      </c>
      <c r="AS103" s="14">
        <f t="shared" si="129"/>
        <v>45000</v>
      </c>
      <c r="AT103" s="14">
        <f t="shared" si="129"/>
        <v>45000</v>
      </c>
      <c r="AU103" s="14">
        <f t="shared" si="129"/>
        <v>45000</v>
      </c>
      <c r="AV103" s="14">
        <f t="shared" si="129"/>
        <v>45000</v>
      </c>
      <c r="AW103" s="14">
        <f t="shared" si="129"/>
        <v>45000</v>
      </c>
      <c r="AX103" s="14">
        <f t="shared" si="129"/>
        <v>45000</v>
      </c>
      <c r="AY103" s="14">
        <f t="shared" si="129"/>
        <v>45000</v>
      </c>
      <c r="AZ103" s="14">
        <f t="shared" si="129"/>
        <v>45000</v>
      </c>
      <c r="BA103" s="14">
        <f t="shared" si="129"/>
        <v>45000</v>
      </c>
      <c r="BB103" s="14">
        <f t="shared" si="129"/>
        <v>45000</v>
      </c>
      <c r="BC103" s="14">
        <f t="shared" si="129"/>
        <v>45000</v>
      </c>
      <c r="BD103" s="14">
        <f t="shared" si="129"/>
        <v>45000</v>
      </c>
      <c r="BE103" s="14">
        <f t="shared" si="129"/>
        <v>45000</v>
      </c>
      <c r="BF103" s="14">
        <f t="shared" si="129"/>
        <v>45000</v>
      </c>
      <c r="BG103" s="14">
        <f t="shared" si="129"/>
        <v>45000</v>
      </c>
      <c r="BH103" s="14">
        <f t="shared" si="129"/>
        <v>45000</v>
      </c>
      <c r="BI103" s="14">
        <f t="shared" si="129"/>
        <v>45000</v>
      </c>
      <c r="BJ103" s="14">
        <f t="shared" si="129"/>
        <v>45000</v>
      </c>
      <c r="BK103" s="14">
        <f t="shared" si="129"/>
        <v>45000</v>
      </c>
      <c r="BL103" s="14">
        <f t="shared" si="129"/>
        <v>45000</v>
      </c>
      <c r="BM103" s="14">
        <f t="shared" si="129"/>
        <v>45000</v>
      </c>
      <c r="BN103" s="14">
        <f t="shared" si="129"/>
        <v>45000</v>
      </c>
      <c r="BP103" s="14">
        <f>SUMIFS($G103:$BN103,$G$18:$BN$18,BP$22,$G$19:$BN$19,12)</f>
        <v>45000</v>
      </c>
      <c r="BQ103" s="14">
        <f t="shared" ref="BQ103:BT104" si="130">SUMIFS($G103:$BN103,$G$18:$BN$18,BQ$22,$G$19:$BN$19,12)</f>
        <v>45000</v>
      </c>
      <c r="BR103" s="14">
        <f t="shared" si="130"/>
        <v>45000</v>
      </c>
      <c r="BS103" s="14">
        <f t="shared" si="130"/>
        <v>45000</v>
      </c>
      <c r="BT103" s="14">
        <f t="shared" si="130"/>
        <v>45000</v>
      </c>
    </row>
    <row r="104" spans="2:72" x14ac:dyDescent="0.45">
      <c r="B104" t="s">
        <v>26</v>
      </c>
      <c r="G104" s="14">
        <f>F104+G56+G79</f>
        <v>1042.8571428571429</v>
      </c>
      <c r="H104" s="14">
        <f t="shared" ref="H104:BN104" si="131">G104+H56+H79</f>
        <v>1974.6031746031745</v>
      </c>
      <c r="I104" s="14">
        <f t="shared" si="131"/>
        <v>2906.3492063492063</v>
      </c>
      <c r="J104" s="14">
        <f t="shared" si="131"/>
        <v>3838.0952380952381</v>
      </c>
      <c r="K104" s="14">
        <f t="shared" si="131"/>
        <v>4769.8412698412694</v>
      </c>
      <c r="L104" s="14">
        <f t="shared" si="131"/>
        <v>5701.5873015873012</v>
      </c>
      <c r="M104" s="14">
        <f t="shared" si="131"/>
        <v>8233.3333333333321</v>
      </c>
      <c r="N104" s="14">
        <f t="shared" si="131"/>
        <v>10765.079365079364</v>
      </c>
      <c r="O104" s="14">
        <f t="shared" si="131"/>
        <v>13296.825396825396</v>
      </c>
      <c r="P104" s="14">
        <f t="shared" si="131"/>
        <v>15828.571428571428</v>
      </c>
      <c r="Q104" s="14">
        <f t="shared" si="131"/>
        <v>18360.317460317459</v>
      </c>
      <c r="R104" s="14">
        <f t="shared" si="131"/>
        <v>23692.063492063491</v>
      </c>
      <c r="S104" s="14">
        <f t="shared" si="131"/>
        <v>8035.3650793650813</v>
      </c>
      <c r="T104" s="14">
        <f t="shared" si="131"/>
        <v>8963.1111111111131</v>
      </c>
      <c r="U104" s="14">
        <f t="shared" si="131"/>
        <v>9890.8571428571449</v>
      </c>
      <c r="V104" s="14">
        <f t="shared" si="131"/>
        <v>10818.603174603177</v>
      </c>
      <c r="W104" s="14">
        <f t="shared" si="131"/>
        <v>11746.349206349209</v>
      </c>
      <c r="X104" s="14">
        <f t="shared" si="131"/>
        <v>12674.09523809524</v>
      </c>
      <c r="Y104" s="14">
        <f t="shared" si="131"/>
        <v>15201.841269841272</v>
      </c>
      <c r="Z104" s="14">
        <f t="shared" si="131"/>
        <v>17729.587301587304</v>
      </c>
      <c r="AA104" s="14">
        <f t="shared" si="131"/>
        <v>20257.333333333336</v>
      </c>
      <c r="AB104" s="14">
        <f t="shared" si="131"/>
        <v>22785.079365079368</v>
      </c>
      <c r="AC104" s="14">
        <f t="shared" si="131"/>
        <v>25312.825396825399</v>
      </c>
      <c r="AD104" s="14">
        <f t="shared" si="131"/>
        <v>30640.571428571431</v>
      </c>
      <c r="AE104" s="14">
        <f t="shared" si="131"/>
        <v>10115.83746031746</v>
      </c>
      <c r="AF104" s="14">
        <f t="shared" si="131"/>
        <v>11039.503492063492</v>
      </c>
      <c r="AG104" s="14">
        <f t="shared" si="131"/>
        <v>11963.169523809524</v>
      </c>
      <c r="AH104" s="14">
        <f t="shared" si="131"/>
        <v>12886.835555555555</v>
      </c>
      <c r="AI104" s="14">
        <f t="shared" si="131"/>
        <v>13810.501587301587</v>
      </c>
      <c r="AJ104" s="14">
        <f t="shared" si="131"/>
        <v>14734.167619047619</v>
      </c>
      <c r="AK104" s="14">
        <f t="shared" si="131"/>
        <v>17257.833650793651</v>
      </c>
      <c r="AL104" s="14">
        <f t="shared" si="131"/>
        <v>19781.499682539681</v>
      </c>
      <c r="AM104" s="14">
        <f t="shared" si="131"/>
        <v>22305.165714285715</v>
      </c>
      <c r="AN104" s="14">
        <f t="shared" si="131"/>
        <v>24828.831746031748</v>
      </c>
      <c r="AO104" s="14">
        <f t="shared" si="131"/>
        <v>27352.497777777782</v>
      </c>
      <c r="AP104" s="14">
        <f t="shared" si="131"/>
        <v>32676.163809523816</v>
      </c>
      <c r="AQ104" s="14">
        <f t="shared" si="131"/>
        <v>10722.353574603181</v>
      </c>
      <c r="AR104" s="14">
        <f t="shared" si="131"/>
        <v>11702.969117460325</v>
      </c>
      <c r="AS104" s="14">
        <f t="shared" si="131"/>
        <v>12683.584660317469</v>
      </c>
      <c r="AT104" s="14">
        <f t="shared" si="131"/>
        <v>13664.200203174612</v>
      </c>
      <c r="AU104" s="14">
        <f t="shared" si="131"/>
        <v>14644.815746031756</v>
      </c>
      <c r="AV104" s="14">
        <f t="shared" si="131"/>
        <v>15625.4312888889</v>
      </c>
      <c r="AW104" s="14">
        <f t="shared" si="131"/>
        <v>18206.046831746044</v>
      </c>
      <c r="AX104" s="14">
        <f t="shared" si="131"/>
        <v>20786.662374603187</v>
      </c>
      <c r="AY104" s="14">
        <f t="shared" si="131"/>
        <v>23367.277917460331</v>
      </c>
      <c r="AZ104" s="14">
        <f t="shared" si="131"/>
        <v>25947.893460317475</v>
      </c>
      <c r="BA104" s="14">
        <f t="shared" si="131"/>
        <v>28528.509003174619</v>
      </c>
      <c r="BB104" s="14">
        <f t="shared" si="131"/>
        <v>33909.124546031759</v>
      </c>
      <c r="BC104" s="14">
        <f t="shared" si="131"/>
        <v>11149.10807466667</v>
      </c>
      <c r="BD104" s="14">
        <f t="shared" si="131"/>
        <v>12125.478785523814</v>
      </c>
      <c r="BE104" s="14">
        <f t="shared" si="131"/>
        <v>13101.849496380957</v>
      </c>
      <c r="BF104" s="14">
        <f t="shared" si="131"/>
        <v>14078.220207238101</v>
      </c>
      <c r="BG104" s="14">
        <f t="shared" si="131"/>
        <v>15054.590918095244</v>
      </c>
      <c r="BH104" s="14">
        <f t="shared" si="131"/>
        <v>16030.961628952387</v>
      </c>
      <c r="BI104" s="14">
        <f t="shared" si="131"/>
        <v>18607.332339809531</v>
      </c>
      <c r="BJ104" s="14">
        <f t="shared" si="131"/>
        <v>21183.703050666674</v>
      </c>
      <c r="BK104" s="14">
        <f t="shared" si="131"/>
        <v>23760.073761523818</v>
      </c>
      <c r="BL104" s="14">
        <f t="shared" si="131"/>
        <v>26336.444472380961</v>
      </c>
      <c r="BM104" s="14">
        <f t="shared" si="131"/>
        <v>28912.815183238105</v>
      </c>
      <c r="BN104" s="14">
        <f t="shared" si="131"/>
        <v>34289.185894095252</v>
      </c>
      <c r="BP104" s="14">
        <f>SUMIFS($G104:$BN104,$G$18:$BN$18,BP$22,$G$19:$BN$19,12)</f>
        <v>23692.063492063491</v>
      </c>
      <c r="BQ104" s="14">
        <f t="shared" si="130"/>
        <v>30640.571428571431</v>
      </c>
      <c r="BR104" s="14">
        <f t="shared" si="130"/>
        <v>32676.163809523816</v>
      </c>
      <c r="BS104" s="14">
        <f t="shared" si="130"/>
        <v>33909.124546031759</v>
      </c>
      <c r="BT104" s="14">
        <f t="shared" si="130"/>
        <v>34289.185894095252</v>
      </c>
    </row>
    <row r="105" spans="2:72" ht="9" customHeight="1" thickBot="1" x14ac:dyDescent="0.5"/>
    <row r="106" spans="2:72" ht="14.65" thickBot="1" x14ac:dyDescent="0.5">
      <c r="B106" s="15" t="s">
        <v>27</v>
      </c>
      <c r="C106" s="15"/>
      <c r="D106" s="15"/>
      <c r="E106" s="15"/>
      <c r="F106" s="15"/>
      <c r="G106" s="16">
        <f>SUM(G103:G105)</f>
        <v>46042.857142857145</v>
      </c>
      <c r="H106" s="16">
        <f t="shared" ref="H106:BN106" si="132">SUM(H103:H105)</f>
        <v>46974.603174603173</v>
      </c>
      <c r="I106" s="16">
        <f t="shared" si="132"/>
        <v>47906.349206349209</v>
      </c>
      <c r="J106" s="16">
        <f t="shared" si="132"/>
        <v>48838.095238095237</v>
      </c>
      <c r="K106" s="16">
        <f t="shared" si="132"/>
        <v>49769.841269841272</v>
      </c>
      <c r="L106" s="16">
        <f t="shared" si="132"/>
        <v>50701.5873015873</v>
      </c>
      <c r="M106" s="16">
        <f t="shared" si="132"/>
        <v>53233.333333333328</v>
      </c>
      <c r="N106" s="16">
        <f t="shared" si="132"/>
        <v>55765.079365079364</v>
      </c>
      <c r="O106" s="16">
        <f t="shared" si="132"/>
        <v>58296.825396825399</v>
      </c>
      <c r="P106" s="16">
        <f t="shared" si="132"/>
        <v>60828.571428571428</v>
      </c>
      <c r="Q106" s="16">
        <f t="shared" si="132"/>
        <v>63360.317460317456</v>
      </c>
      <c r="R106" s="16">
        <f t="shared" si="132"/>
        <v>68692.063492063491</v>
      </c>
      <c r="S106" s="16">
        <f t="shared" si="132"/>
        <v>53035.365079365081</v>
      </c>
      <c r="T106" s="16">
        <f t="shared" si="132"/>
        <v>53963.111111111109</v>
      </c>
      <c r="U106" s="16">
        <f t="shared" si="132"/>
        <v>54890.857142857145</v>
      </c>
      <c r="V106" s="16">
        <f t="shared" si="132"/>
        <v>55818.60317460318</v>
      </c>
      <c r="W106" s="16">
        <f t="shared" si="132"/>
        <v>56746.349206349209</v>
      </c>
      <c r="X106" s="16">
        <f t="shared" si="132"/>
        <v>57674.095238095237</v>
      </c>
      <c r="Y106" s="16">
        <f t="shared" si="132"/>
        <v>60201.841269841272</v>
      </c>
      <c r="Z106" s="16">
        <f t="shared" si="132"/>
        <v>62729.587301587308</v>
      </c>
      <c r="AA106" s="16">
        <f t="shared" si="132"/>
        <v>65257.333333333336</v>
      </c>
      <c r="AB106" s="16">
        <f t="shared" si="132"/>
        <v>67785.079365079364</v>
      </c>
      <c r="AC106" s="16">
        <f t="shared" si="132"/>
        <v>70312.825396825399</v>
      </c>
      <c r="AD106" s="16">
        <f t="shared" si="132"/>
        <v>75640.571428571435</v>
      </c>
      <c r="AE106" s="16">
        <f t="shared" si="132"/>
        <v>55115.83746031746</v>
      </c>
      <c r="AF106" s="23">
        <f t="shared" si="132"/>
        <v>56039.503492063493</v>
      </c>
      <c r="AG106" s="16">
        <f t="shared" si="132"/>
        <v>56963.169523809527</v>
      </c>
      <c r="AH106" s="16">
        <f t="shared" si="132"/>
        <v>57886.835555555554</v>
      </c>
      <c r="AI106" s="16">
        <f t="shared" si="132"/>
        <v>58810.501587301587</v>
      </c>
      <c r="AJ106" s="16">
        <f t="shared" si="132"/>
        <v>59734.167619047621</v>
      </c>
      <c r="AK106" s="16">
        <f t="shared" si="132"/>
        <v>62257.833650793647</v>
      </c>
      <c r="AL106" s="16">
        <f t="shared" si="132"/>
        <v>64781.499682539681</v>
      </c>
      <c r="AM106" s="16">
        <f t="shared" si="132"/>
        <v>67305.165714285715</v>
      </c>
      <c r="AN106" s="16">
        <f t="shared" si="132"/>
        <v>69828.831746031748</v>
      </c>
      <c r="AO106" s="16">
        <f t="shared" si="132"/>
        <v>72352.497777777782</v>
      </c>
      <c r="AP106" s="16">
        <f t="shared" si="132"/>
        <v>77676.163809523816</v>
      </c>
      <c r="AQ106" s="16">
        <f t="shared" si="132"/>
        <v>55722.353574603185</v>
      </c>
      <c r="AR106" s="16">
        <f t="shared" si="132"/>
        <v>56702.969117460321</v>
      </c>
      <c r="AS106" s="16">
        <f t="shared" si="132"/>
        <v>57683.584660317472</v>
      </c>
      <c r="AT106" s="16">
        <f t="shared" si="132"/>
        <v>58664.200203174609</v>
      </c>
      <c r="AU106" s="16">
        <f t="shared" si="132"/>
        <v>59644.81574603176</v>
      </c>
      <c r="AV106" s="16">
        <f t="shared" si="132"/>
        <v>60625.431288888896</v>
      </c>
      <c r="AW106" s="16">
        <f t="shared" si="132"/>
        <v>63206.046831746047</v>
      </c>
      <c r="AX106" s="16">
        <f t="shared" si="132"/>
        <v>65786.662374603184</v>
      </c>
      <c r="AY106" s="16">
        <f t="shared" si="132"/>
        <v>68367.277917460335</v>
      </c>
      <c r="AZ106" s="16">
        <f t="shared" si="132"/>
        <v>70947.893460317471</v>
      </c>
      <c r="BA106" s="16">
        <f t="shared" si="132"/>
        <v>73528.509003174622</v>
      </c>
      <c r="BB106" s="16">
        <f t="shared" si="132"/>
        <v>78909.124546031759</v>
      </c>
      <c r="BC106" s="16">
        <f t="shared" si="132"/>
        <v>56149.10807466667</v>
      </c>
      <c r="BD106" s="16">
        <f t="shared" si="132"/>
        <v>57125.47878552381</v>
      </c>
      <c r="BE106" s="16">
        <f t="shared" si="132"/>
        <v>58101.849496380957</v>
      </c>
      <c r="BF106" s="16">
        <f t="shared" si="132"/>
        <v>59078.220207238104</v>
      </c>
      <c r="BG106" s="16">
        <f t="shared" si="132"/>
        <v>60054.590918095244</v>
      </c>
      <c r="BH106" s="16">
        <f t="shared" si="132"/>
        <v>61030.961628952384</v>
      </c>
      <c r="BI106" s="16">
        <f t="shared" si="132"/>
        <v>63607.332339809531</v>
      </c>
      <c r="BJ106" s="16">
        <f t="shared" si="132"/>
        <v>66183.703050666678</v>
      </c>
      <c r="BK106" s="16">
        <f t="shared" si="132"/>
        <v>68760.073761523818</v>
      </c>
      <c r="BL106" s="16">
        <f t="shared" si="132"/>
        <v>71336.444472380957</v>
      </c>
      <c r="BM106" s="16">
        <f t="shared" si="132"/>
        <v>73912.815183238097</v>
      </c>
      <c r="BN106" s="16">
        <f t="shared" si="132"/>
        <v>79289.185894095252</v>
      </c>
      <c r="BP106" s="16">
        <f t="shared" ref="BP106:BQ106" si="133">SUM(BP103:BP105)</f>
        <v>68692.063492063491</v>
      </c>
      <c r="BQ106" s="16">
        <f t="shared" si="133"/>
        <v>75640.571428571435</v>
      </c>
      <c r="BR106" s="16">
        <f t="shared" ref="BR106:BT106" si="134">SUM(BR103:BR105)</f>
        <v>77676.163809523816</v>
      </c>
      <c r="BS106" s="16">
        <f t="shared" si="134"/>
        <v>78909.124546031759</v>
      </c>
      <c r="BT106" s="16">
        <f t="shared" si="134"/>
        <v>79289.185894095252</v>
      </c>
    </row>
    <row r="107" spans="2:72" ht="8.25" customHeight="1" x14ac:dyDescent="0.45"/>
    <row r="108" spans="2:72" x14ac:dyDescent="0.45">
      <c r="B108" s="35" t="s">
        <v>28</v>
      </c>
      <c r="C108" s="35"/>
      <c r="D108" s="35"/>
      <c r="E108" s="35"/>
      <c r="F108" s="35"/>
      <c r="G108" s="36">
        <f>G92+G99+G101-G106</f>
        <v>0</v>
      </c>
      <c r="H108" s="36">
        <f t="shared" ref="H108:BN108" si="135">H92+H99+H101-H106</f>
        <v>0</v>
      </c>
      <c r="I108" s="36">
        <f t="shared" si="135"/>
        <v>0</v>
      </c>
      <c r="J108" s="36">
        <f t="shared" si="135"/>
        <v>0</v>
      </c>
      <c r="K108" s="36">
        <f t="shared" si="135"/>
        <v>0</v>
      </c>
      <c r="L108" s="36">
        <f t="shared" si="135"/>
        <v>0</v>
      </c>
      <c r="M108" s="36">
        <f t="shared" si="135"/>
        <v>0</v>
      </c>
      <c r="N108" s="36">
        <f t="shared" si="135"/>
        <v>0</v>
      </c>
      <c r="O108" s="36">
        <f t="shared" si="135"/>
        <v>0</v>
      </c>
      <c r="P108" s="36">
        <f t="shared" si="135"/>
        <v>0</v>
      </c>
      <c r="Q108" s="36">
        <f t="shared" si="135"/>
        <v>0</v>
      </c>
      <c r="R108" s="36">
        <f t="shared" si="135"/>
        <v>0</v>
      </c>
      <c r="S108" s="36">
        <f t="shared" si="135"/>
        <v>0</v>
      </c>
      <c r="T108" s="36">
        <f t="shared" si="135"/>
        <v>0</v>
      </c>
      <c r="U108" s="36">
        <f t="shared" si="135"/>
        <v>0</v>
      </c>
      <c r="V108" s="36">
        <f t="shared" si="135"/>
        <v>0</v>
      </c>
      <c r="W108" s="36">
        <f t="shared" si="135"/>
        <v>0</v>
      </c>
      <c r="X108" s="36">
        <f t="shared" si="135"/>
        <v>0</v>
      </c>
      <c r="Y108" s="36">
        <f t="shared" si="135"/>
        <v>0</v>
      </c>
      <c r="Z108" s="36">
        <f t="shared" si="135"/>
        <v>0</v>
      </c>
      <c r="AA108" s="36">
        <f t="shared" si="135"/>
        <v>0</v>
      </c>
      <c r="AB108" s="36">
        <f t="shared" si="135"/>
        <v>0</v>
      </c>
      <c r="AC108" s="36">
        <f t="shared" si="135"/>
        <v>0</v>
      </c>
      <c r="AD108" s="36">
        <f t="shared" si="135"/>
        <v>0</v>
      </c>
      <c r="AE108" s="36">
        <f t="shared" si="135"/>
        <v>0</v>
      </c>
      <c r="AF108" s="36">
        <f t="shared" si="135"/>
        <v>0</v>
      </c>
      <c r="AG108" s="36">
        <f t="shared" si="135"/>
        <v>0</v>
      </c>
      <c r="AH108" s="36">
        <f t="shared" si="135"/>
        <v>0</v>
      </c>
      <c r="AI108" s="36">
        <f t="shared" si="135"/>
        <v>0</v>
      </c>
      <c r="AJ108" s="36">
        <f t="shared" si="135"/>
        <v>0</v>
      </c>
      <c r="AK108" s="36">
        <f t="shared" si="135"/>
        <v>0</v>
      </c>
      <c r="AL108" s="36">
        <f t="shared" si="135"/>
        <v>0</v>
      </c>
      <c r="AM108" s="36">
        <f t="shared" si="135"/>
        <v>0</v>
      </c>
      <c r="AN108" s="36">
        <f t="shared" si="135"/>
        <v>0</v>
      </c>
      <c r="AO108" s="36">
        <f t="shared" si="135"/>
        <v>0</v>
      </c>
      <c r="AP108" s="36">
        <f t="shared" si="135"/>
        <v>0</v>
      </c>
      <c r="AQ108" s="36">
        <f t="shared" si="135"/>
        <v>0</v>
      </c>
      <c r="AR108" s="36">
        <f t="shared" si="135"/>
        <v>0</v>
      </c>
      <c r="AS108" s="36">
        <f t="shared" si="135"/>
        <v>0</v>
      </c>
      <c r="AT108" s="36">
        <f t="shared" si="135"/>
        <v>0</v>
      </c>
      <c r="AU108" s="36">
        <f t="shared" si="135"/>
        <v>0</v>
      </c>
      <c r="AV108" s="36">
        <f t="shared" si="135"/>
        <v>0</v>
      </c>
      <c r="AW108" s="36">
        <f t="shared" si="135"/>
        <v>0</v>
      </c>
      <c r="AX108" s="36">
        <f t="shared" si="135"/>
        <v>0</v>
      </c>
      <c r="AY108" s="36">
        <f t="shared" si="135"/>
        <v>0</v>
      </c>
      <c r="AZ108" s="36">
        <f t="shared" si="135"/>
        <v>0</v>
      </c>
      <c r="BA108" s="36">
        <f t="shared" si="135"/>
        <v>0</v>
      </c>
      <c r="BB108" s="36">
        <f t="shared" si="135"/>
        <v>0</v>
      </c>
      <c r="BC108" s="36">
        <f t="shared" si="135"/>
        <v>-5.8207660913467407E-11</v>
      </c>
      <c r="BD108" s="36">
        <f t="shared" si="135"/>
        <v>0</v>
      </c>
      <c r="BE108" s="36">
        <f t="shared" si="135"/>
        <v>-5.8207660913467407E-11</v>
      </c>
      <c r="BF108" s="36">
        <f t="shared" si="135"/>
        <v>-5.8207660913467407E-11</v>
      </c>
      <c r="BG108" s="36">
        <f t="shared" si="135"/>
        <v>-5.8207660913467407E-11</v>
      </c>
      <c r="BH108" s="36">
        <f t="shared" si="135"/>
        <v>0</v>
      </c>
      <c r="BI108" s="36">
        <f t="shared" si="135"/>
        <v>-5.8207660913467407E-11</v>
      </c>
      <c r="BJ108" s="36">
        <f t="shared" si="135"/>
        <v>0</v>
      </c>
      <c r="BK108" s="36">
        <f t="shared" si="135"/>
        <v>0</v>
      </c>
      <c r="BL108" s="36">
        <f t="shared" si="135"/>
        <v>0</v>
      </c>
      <c r="BM108" s="36">
        <f t="shared" si="135"/>
        <v>0</v>
      </c>
      <c r="BN108" s="36">
        <f t="shared" si="135"/>
        <v>0</v>
      </c>
      <c r="BP108" s="36">
        <f t="shared" ref="BP108:BQ108" si="136">BP92+BP99+BP101-BP106</f>
        <v>0</v>
      </c>
      <c r="BQ108" s="36">
        <f t="shared" si="136"/>
        <v>0</v>
      </c>
      <c r="BR108" s="36">
        <f t="shared" ref="BR108:BT108" si="137">BR92+BR99+BR101-BR106</f>
        <v>0</v>
      </c>
      <c r="BS108" s="36">
        <f t="shared" si="137"/>
        <v>0</v>
      </c>
      <c r="BT108" s="36">
        <f t="shared" si="137"/>
        <v>0</v>
      </c>
    </row>
    <row r="109" spans="2:72" x14ac:dyDescent="0.45"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P109"/>
      <c r="BQ109"/>
      <c r="BR109"/>
      <c r="BS109"/>
      <c r="BT109"/>
    </row>
  </sheetData>
  <printOptions horizontalCentered="1"/>
  <pageMargins left="0.11811023622047245" right="0.11811023622047245" top="0.55118110236220474" bottom="0.35433070866141736" header="0.31496062992125984" footer="0.31496062992125984"/>
  <pageSetup paperSize="9" orientation="portrait" r:id="rId1"/>
  <headerFooter>
    <oddHeader>&amp;C&amp;F</oddHeader>
    <oddFooter>&amp;LConfidentiel&amp;C&amp;D&amp;R&amp;P/&amp;N</oddFooter>
  </headerFooter>
  <rowBreaks count="1" manualBreakCount="1">
    <brk id="58" max="16383" man="1"/>
  </rowBreaks>
  <colBreaks count="4" manualBreakCount="4">
    <brk id="18" max="1048575" man="1"/>
    <brk id="30" max="1048575" man="1"/>
    <brk id="42" max="1048575" man="1"/>
    <brk id="5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2889B-9C69-416E-9EC8-270A8348DDAB}">
  <dimension ref="A1:E20"/>
  <sheetViews>
    <sheetView workbookViewId="0">
      <selection activeCell="E9" sqref="E9"/>
    </sheetView>
  </sheetViews>
  <sheetFormatPr baseColWidth="10" defaultRowHeight="14.25" x14ac:dyDescent="0.45"/>
  <cols>
    <col min="2" max="2" width="9.1328125"/>
    <col min="5" max="5" width="9.59765625" bestFit="1" customWidth="1"/>
  </cols>
  <sheetData>
    <row r="1" spans="1:5" x14ac:dyDescent="0.45">
      <c r="A1">
        <v>20</v>
      </c>
      <c r="B1">
        <v>5</v>
      </c>
    </row>
    <row r="9" spans="1:5" x14ac:dyDescent="0.45">
      <c r="E9" s="27"/>
    </row>
    <row r="16" spans="1:5" x14ac:dyDescent="0.45">
      <c r="B16" s="8"/>
    </row>
    <row r="17" spans="2:2" x14ac:dyDescent="0.45">
      <c r="B17" s="8"/>
    </row>
    <row r="18" spans="2:2" x14ac:dyDescent="0.45">
      <c r="B18" s="8"/>
    </row>
    <row r="19" spans="2:2" x14ac:dyDescent="0.45">
      <c r="B19" s="8"/>
    </row>
    <row r="20" spans="2:2" x14ac:dyDescent="0.45">
      <c r="B2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6CD99-AB28-4AEB-ABE0-F08F5C1A6F5D}">
  <dimension ref="A1:E20"/>
  <sheetViews>
    <sheetView workbookViewId="0">
      <selection activeCell="E9" sqref="E9"/>
    </sheetView>
  </sheetViews>
  <sheetFormatPr baseColWidth="10" defaultRowHeight="14.25" x14ac:dyDescent="0.45"/>
  <cols>
    <col min="2" max="2" width="9.1328125"/>
    <col min="5" max="5" width="9.59765625" bestFit="1" customWidth="1"/>
  </cols>
  <sheetData>
    <row r="1" spans="1:5" x14ac:dyDescent="0.45">
      <c r="A1">
        <v>20</v>
      </c>
      <c r="B1">
        <v>5</v>
      </c>
    </row>
    <row r="9" spans="1:5" x14ac:dyDescent="0.45">
      <c r="E9" s="27"/>
    </row>
    <row r="16" spans="1:5" x14ac:dyDescent="0.45">
      <c r="B16" s="8"/>
    </row>
    <row r="17" spans="2:2" x14ac:dyDescent="0.45">
      <c r="B17" s="8"/>
    </row>
    <row r="18" spans="2:2" x14ac:dyDescent="0.45">
      <c r="B18" s="8"/>
    </row>
    <row r="19" spans="2:2" x14ac:dyDescent="0.45">
      <c r="B19" s="8"/>
    </row>
    <row r="20" spans="2:2" x14ac:dyDescent="0.45">
      <c r="B2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page de garde</vt:lpstr>
      <vt:lpstr>BP Loctudy</vt:lpstr>
      <vt:lpstr>UPSLIDE_UndoFormatting</vt:lpstr>
      <vt:lpstr>UPSLIDE_Undo</vt:lpstr>
      <vt:lpstr>'BP Loctudy'!Impression_des_titres</vt:lpstr>
      <vt:lpstr>'BP Loctudy'!TVA</vt:lpstr>
      <vt:lpstr>'BP Loctudy'!Zone_d_impression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Alexis Joulié</cp:lastModifiedBy>
  <cp:lastPrinted>2022-05-03T11:05:23Z</cp:lastPrinted>
  <dcterms:created xsi:type="dcterms:W3CDTF">2018-03-13T11:55:37Z</dcterms:created>
  <dcterms:modified xsi:type="dcterms:W3CDTF">2022-06-14T06:14:19Z</dcterms:modified>
</cp:coreProperties>
</file>