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ritikc/Documents/Bootcampoctober2024/Week1_HW/"/>
    </mc:Choice>
  </mc:AlternateContent>
  <xr:revisionPtr revIDLastSave="0" documentId="13_ncr:1_{74DA6CBE-F426-9544-8E36-03F493F703F1}" xr6:coauthVersionLast="47" xr6:coauthVersionMax="47" xr10:uidLastSave="{00000000-0000-0000-0000-000000000000}"/>
  <bookViews>
    <workbookView xWindow="1220" yWindow="500" windowWidth="27580" windowHeight="17500" activeTab="5" xr2:uid="{00000000-000D-0000-FFFF-FFFF00000000}"/>
  </bookViews>
  <sheets>
    <sheet name="Crowdfunding" sheetId="1" r:id="rId1"/>
    <sheet name="PivotTable_Parent Cateegory" sheetId="3" r:id="rId2"/>
    <sheet name="Pivot Table_SubCategory" sheetId="5" r:id="rId3"/>
    <sheet name="Pivot Table_Date" sheetId="12" r:id="rId4"/>
    <sheet name="CountIF_1" sheetId="17" r:id="rId5"/>
    <sheet name="Backers_Successful" sheetId="25" r:id="rId6"/>
    <sheet name="Backers unsuccessful" sheetId="22" r:id="rId7"/>
  </sheets>
  <calcPr calcId="191029"/>
  <pivotCaches>
    <pivotCache cacheId="3" r:id="rId8"/>
    <pivotCache cacheId="4" r:id="rId9"/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5" l="1"/>
  <c r="G6" i="25"/>
  <c r="G4" i="25"/>
  <c r="G5" i="25"/>
  <c r="G3" i="25"/>
  <c r="G2" i="25"/>
  <c r="F5" i="22"/>
  <c r="F7" i="22"/>
  <c r="F8" i="22"/>
  <c r="F6" i="22"/>
  <c r="F4" i="22"/>
  <c r="F3" i="22"/>
  <c r="F40" i="1"/>
  <c r="C3" i="17"/>
  <c r="B3" i="17"/>
  <c r="C2" i="17"/>
  <c r="B2" i="17"/>
  <c r="I4" i="1"/>
  <c r="D13" i="17"/>
  <c r="C13" i="17"/>
  <c r="D12" i="17"/>
  <c r="H12" i="17" s="1"/>
  <c r="D11" i="17"/>
  <c r="H11" i="17" s="1"/>
  <c r="C12" i="17"/>
  <c r="G12" i="17" s="1"/>
  <c r="C11" i="17"/>
  <c r="G11" i="17" s="1"/>
  <c r="B12" i="17"/>
  <c r="E12" i="17" s="1"/>
  <c r="B11" i="17"/>
  <c r="E11" i="17" s="1"/>
  <c r="D10" i="17"/>
  <c r="C10" i="17"/>
  <c r="B10" i="17"/>
  <c r="E10" i="17" s="1"/>
  <c r="C9" i="17"/>
  <c r="D9" i="17"/>
  <c r="B9" i="17"/>
  <c r="D8" i="17"/>
  <c r="C8" i="17"/>
  <c r="B8" i="17"/>
  <c r="D7" i="17"/>
  <c r="C7" i="17"/>
  <c r="B7" i="17"/>
  <c r="D6" i="17"/>
  <c r="C6" i="17"/>
  <c r="B6" i="17"/>
  <c r="D5" i="17"/>
  <c r="C5" i="17"/>
  <c r="B5" i="17"/>
  <c r="D4" i="17"/>
  <c r="C4" i="17"/>
  <c r="B4" i="17"/>
  <c r="E4" i="17" s="1"/>
  <c r="D3" i="17"/>
  <c r="B13" i="17"/>
  <c r="D2" i="1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17" l="1"/>
  <c r="G2" i="17" s="1"/>
  <c r="E3" i="17"/>
  <c r="G3" i="17" s="1"/>
  <c r="G4" i="17"/>
  <c r="F7" i="17"/>
  <c r="H4" i="17"/>
  <c r="G10" i="17"/>
  <c r="F8" i="17"/>
  <c r="H10" i="17"/>
  <c r="G8" i="17"/>
  <c r="H8" i="17"/>
  <c r="E9" i="17"/>
  <c r="H9" i="17" s="1"/>
  <c r="F12" i="17"/>
  <c r="F4" i="17"/>
  <c r="E8" i="17"/>
  <c r="F11" i="17"/>
  <c r="E7" i="17"/>
  <c r="G7" i="17" s="1"/>
  <c r="F10" i="17"/>
  <c r="E6" i="17"/>
  <c r="G6" i="17" s="1"/>
  <c r="E13" i="17"/>
  <c r="H13" i="17" s="1"/>
  <c r="E5" i="17"/>
  <c r="G5" i="17" s="1"/>
  <c r="F2" i="17"/>
  <c r="H3" i="17" l="1"/>
  <c r="F3" i="17"/>
  <c r="H2" i="17"/>
  <c r="F6" i="17"/>
  <c r="H5" i="17"/>
  <c r="H6" i="17"/>
  <c r="G9" i="17"/>
  <c r="G13" i="17"/>
  <c r="F13" i="17"/>
  <c r="F5" i="17"/>
  <c r="F9" i="17"/>
  <c r="H7" i="17"/>
</calcChain>
</file>

<file path=xl/sharedStrings.xml><?xml version="1.0" encoding="utf-8"?>
<sst xmlns="http://schemas.openxmlformats.org/spreadsheetml/2006/main" count="7068" uniqueCount="2121">
  <si>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</si>
  <si>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</si>
  <si>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</si>
  <si>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</si>
  <si>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</si>
  <si>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</si>
  <si>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</si>
  <si>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</si>
  <si>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</si>
  <si>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</si>
  <si>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</si>
  <si>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</si>
  <si>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</si>
  <si>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</si>
  <si>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</si>
  <si>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</si>
  <si>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</si>
  <si>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</si>
  <si>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</si>
  <si>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</si>
  <si>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</si>
  <si>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</si>
  <si>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</si>
  <si>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</si>
  <si>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</si>
  <si>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</si>
  <si>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</si>
  <si>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</si>
  <si>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</si>
  <si>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</si>
  <si>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</si>
  <si>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</si>
  <si>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</si>
  <si>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</si>
  <si>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</si>
  <si>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</si>
  <si>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</si>
  <si>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</si>
  <si>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</si>
  <si>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</si>
  <si>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</si>
  <si>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</si>
  <si>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</si>
  <si>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</si>
  <si>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</si>
  <si>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</si>
  <si>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</si>
  <si>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</si>
  <si>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</si>
  <si>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</si>
  <si>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</si>
  <si>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</si>
  <si>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</si>
  <si>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</si>
  <si>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</si>
  <si>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</si>
  <si>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</si>
  <si>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</si>
  <si>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</si>
  <si>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</si>
  <si>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</si>
  <si>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</si>
  <si>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</si>
  <si>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</si>
  <si>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</si>
  <si>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</si>
  <si>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</si>
  <si>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</si>
  <si>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</si>
  <si>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</si>
  <si>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</si>
  <si>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</si>
  <si>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</si>
  <si>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</si>
  <si>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</si>
  <si>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</si>
  <si>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</si>
  <si>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</si>
  <si>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</si>
  <si>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</si>
  <si>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</si>
  <si>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</si>
  <si>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</si>
  <si>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</si>
  <si>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</si>
  <si>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</si>
  <si>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</si>
  <si>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</si>
  <si>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</si>
  <si>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</si>
  <si>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</si>
  <si>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</si>
  <si>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</si>
  <si>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</si>
  <si>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</si>
  <si>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</si>
  <si>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</si>
  <si>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</si>
  <si>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</si>
  <si>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</si>
  <si>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</si>
  <si>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</si>
  <si>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</si>
  <si>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</si>
  <si>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</si>
  <si>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</si>
  <si>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</si>
  <si>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</si>
  <si>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</si>
  <si>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</si>
  <si>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</si>
  <si>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</si>
  <si>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</si>
  <si>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</si>
  <si>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</si>
  <si>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</si>
  <si>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</si>
  <si>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</si>
  <si>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</si>
  <si>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</si>
  <si>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</si>
  <si>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</si>
  <si>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</si>
  <si>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</si>
  <si>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</si>
  <si>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</si>
  <si>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</si>
  <si>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</si>
  <si>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</si>
  <si>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</si>
  <si>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</si>
  <si>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</si>
  <si>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</si>
  <si>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</si>
  <si>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</si>
  <si>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</si>
  <si>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</si>
  <si>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</si>
  <si>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</si>
  <si>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</si>
  <si>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</si>
  <si>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</si>
  <si>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</si>
  <si>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</si>
  <si>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</si>
  <si>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</si>
  <si>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</si>
  <si>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</si>
  <si>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</si>
  <si>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</si>
  <si>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</si>
  <si>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</si>
  <si>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</si>
  <si>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</si>
  <si>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</si>
  <si>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</si>
  <si>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</si>
  <si>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</si>
  <si>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</si>
  <si>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</si>
  <si>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</si>
  <si>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</si>
  <si>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</si>
  <si>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</si>
  <si>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</si>
  <si>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</si>
  <si>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</si>
  <si>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</si>
  <si>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</si>
  <si>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</si>
  <si>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</si>
  <si>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</si>
  <si>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</si>
  <si>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</si>
  <si>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</si>
  <si>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</si>
  <si>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</si>
  <si>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</si>
  <si>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</si>
  <si>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</si>
  <si>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</si>
  <si>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</si>
  <si>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</si>
  <si>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</si>
  <si>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</si>
  <si>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</si>
  <si>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</si>
  <si>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</si>
  <si>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</si>
  <si>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</si>
  <si>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</si>
  <si>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</si>
  <si>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</si>
  <si>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</si>
  <si>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</si>
  <si>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</si>
  <si>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</si>
  <si>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</si>
  <si>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</si>
  <si>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</si>
  <si>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</si>
  <si>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</si>
  <si>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</si>
  <si>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</si>
  <si>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</si>
  <si>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</si>
  <si>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</si>
  <si>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</si>
  <si>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</si>
  <si>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</si>
  <si>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</si>
  <si>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</si>
  <si>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</si>
  <si>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</si>
  <si>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</si>
  <si>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</si>
  <si>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</si>
  <si>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</si>
  <si>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</si>
  <si>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</si>
  <si>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</si>
  <si>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</si>
  <si>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</si>
  <si>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</si>
  <si>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</si>
  <si>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</si>
  <si>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</si>
  <si>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</si>
  <si>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</si>
  <si>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</si>
  <si>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</si>
  <si>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</si>
  <si>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</si>
  <si>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</si>
  <si>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</si>
  <si>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</si>
  <si>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</si>
  <si>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</si>
  <si>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</si>
  <si>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</si>
  <si>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</si>
  <si>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</si>
  <si>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</si>
  <si>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</si>
  <si>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</si>
  <si>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</si>
  <si>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</si>
  <si>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</si>
  <si>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</si>
  <si>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</si>
  <si>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</si>
  <si>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</si>
  <si>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</si>
  <si>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</si>
  <si>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</si>
  <si>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</si>
  <si>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</si>
  <si>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</si>
  <si>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</si>
  <si>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</si>
  <si>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</si>
  <si>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</si>
  <si>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</si>
  <si>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</si>
  <si>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</si>
  <si>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</si>
  <si>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</si>
  <si>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</si>
  <si>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</si>
  <si>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</si>
  <si>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</si>
  <si>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</si>
  <si>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</si>
  <si>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</si>
  <si>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</si>
  <si>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</si>
  <si>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</si>
  <si>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</si>
  <si>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</si>
  <si>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</si>
  <si>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</si>
  <si>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</si>
  <si>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</si>
  <si>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</si>
  <si>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</si>
  <si>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</si>
  <si>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</si>
  <si>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</si>
  <si>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</si>
  <si>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</si>
  <si>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</si>
  <si>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</si>
  <si>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</si>
  <si>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</si>
  <si>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</si>
  <si>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</si>
  <si>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</si>
  <si>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</si>
  <si>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</si>
  <si>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</si>
  <si>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</si>
  <si>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</si>
  <si>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</si>
  <si>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</si>
  <si>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</si>
  <si>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</si>
  <si>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</si>
  <si>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</si>
  <si>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</si>
  <si>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</si>
  <si>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</si>
  <si>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</si>
  <si>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</si>
  <si>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</si>
  <si>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</si>
  <si>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</si>
  <si>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</si>
  <si>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</si>
  <si>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</si>
  <si>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</si>
  <si>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</si>
  <si>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</si>
  <si>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</si>
  <si>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</si>
  <si>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</si>
  <si>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</si>
  <si>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</si>
  <si>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</si>
  <si>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</si>
  <si>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</si>
  <si>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</si>
  <si>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</si>
  <si>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</si>
  <si>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</si>
  <si>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</si>
  <si>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</si>
  <si>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</si>
  <si>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</si>
  <si>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</si>
  <si>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</si>
  <si>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</si>
  <si>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</si>
  <si>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</si>
  <si>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</si>
  <si>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</si>
  <si>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</si>
  <si>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</si>
  <si>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</si>
  <si>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</si>
  <si>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</si>
  <si>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</si>
  <si>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</si>
  <si>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</si>
  <si>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</si>
  <si>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</si>
  <si>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</si>
  <si>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</si>
  <si>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</si>
  <si>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</si>
  <si>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</si>
  <si>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</si>
  <si>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</si>
  <si>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</si>
  <si>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</si>
  <si>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</si>
  <si>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</si>
  <si>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</si>
  <si>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</si>
  <si>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</si>
  <si>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</si>
  <si>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</si>
  <si>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</si>
  <si>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</si>
  <si>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</si>
  <si>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</si>
  <si>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</si>
  <si>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</si>
  <si>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</si>
  <si>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</si>
  <si>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</si>
  <si>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</si>
  <si>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</si>
  <si>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</si>
  <si>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</si>
  <si>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</si>
  <si>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</si>
  <si>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</si>
  <si>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</si>
  <si>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</si>
  <si>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</si>
  <si>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</si>
  <si>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</si>
  <si>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</si>
  <si>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</si>
  <si>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</si>
  <si>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</si>
  <si>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</si>
  <si>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</si>
  <si>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</si>
  <si>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</si>
  <si>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</si>
  <si>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</si>
  <si>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</si>
  <si>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</si>
  <si>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</si>
  <si>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</si>
  <si>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</si>
  <si>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</si>
  <si>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</si>
  <si>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</si>
  <si>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</si>
  <si>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</si>
  <si>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</si>
  <si>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</si>
  <si>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</si>
  <si>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</si>
  <si>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</si>
  <si>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</si>
  <si>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</si>
  <si>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</si>
  <si>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</si>
  <si>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</si>
  <si>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</si>
  <si>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</si>
  <si>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</si>
  <si>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</si>
  <si>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</si>
  <si>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</si>
  <si>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</si>
  <si>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</si>
  <si>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</si>
  <si>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</si>
  <si>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</si>
  <si>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</si>
  <si>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</si>
  <si>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</si>
  <si>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</si>
  <si>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</si>
  <si>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</si>
  <si>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</si>
  <si>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</si>
  <si>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</si>
  <si>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</si>
  <si>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</si>
  <si>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</si>
  <si>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</si>
  <si>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</si>
  <si>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</si>
  <si>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</si>
  <si>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</si>
  <si>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</si>
  <si>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</si>
  <si>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</si>
  <si>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</si>
  <si>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</si>
  <si>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</si>
  <si>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</si>
  <si>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</si>
  <si>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</si>
  <si>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</si>
  <si>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</si>
  <si>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</si>
  <si>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</si>
  <si>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</si>
  <si>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</si>
  <si>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</si>
  <si>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</si>
  <si>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</si>
  <si>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</si>
  <si>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</si>
  <si>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</si>
  <si>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</si>
  <si>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</si>
  <si>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</si>
  <si>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</si>
  <si>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</si>
  <si>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</si>
  <si>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</si>
  <si>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</si>
  <si>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</si>
  <si>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</si>
  <si>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</si>
  <si>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</si>
  <si>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</si>
  <si>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</si>
  <si>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</si>
  <si>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</si>
  <si>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</si>
  <si>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</si>
  <si>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</si>
  <si>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</si>
  <si>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</si>
  <si>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</si>
  <si>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</si>
  <si>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</si>
  <si>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</si>
  <si>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</si>
  <si>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</si>
  <si>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</si>
  <si>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</si>
  <si>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</si>
  <si>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</si>
  <si>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</si>
  <si>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</si>
  <si>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</si>
  <si>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</si>
  <si>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</si>
  <si>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</si>
  <si>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</si>
  <si>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</si>
  <si>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</si>
  <si>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</si>
  <si>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</si>
  <si>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</si>
  <si>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</si>
  <si>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</si>
  <si>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</si>
  <si>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</si>
  <si>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</si>
  <si>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</si>
  <si>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</si>
  <si>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</si>
  <si>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</si>
  <si>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</si>
  <si>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</si>
  <si>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</si>
  <si>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</si>
  <si>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</si>
  <si>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</si>
  <si>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</si>
  <si>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</si>
  <si>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</si>
  <si>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</si>
  <si>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</si>
  <si>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</si>
  <si>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</si>
  <si>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</si>
  <si>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</si>
  <si>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</si>
  <si>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</si>
  <si>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</si>
  <si>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</si>
  <si>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</si>
  <si>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</si>
  <si>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</si>
  <si>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</si>
  <si>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</si>
  <si>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</si>
  <si>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</si>
  <si>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</si>
  <si>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</si>
  <si>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</si>
  <si>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</si>
  <si>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</si>
  <si>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</si>
  <si>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</si>
  <si>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</si>
  <si>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</si>
  <si>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</si>
  <si>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</si>
  <si>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</si>
  <si>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</si>
  <si>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</si>
  <si>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</si>
  <si>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</si>
  <si>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</si>
  <si>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</si>
  <si>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</si>
  <si>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</si>
  <si>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</si>
  <si>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</si>
  <si>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</si>
  <si>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</si>
  <si>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</si>
  <si>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</si>
  <si>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</si>
  <si>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</si>
  <si>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</si>
  <si>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</si>
  <si>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</si>
  <si>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</si>
  <si>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</si>
  <si>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</si>
  <si>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</si>
  <si>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</si>
  <si>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</si>
  <si>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</si>
  <si>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</si>
  <si>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</si>
  <si>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</si>
  <si>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</si>
  <si>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</si>
  <si>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</si>
  <si>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</si>
  <si>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</si>
  <si>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</si>
  <si>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</si>
  <si>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</si>
  <si>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</si>
  <si>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</si>
  <si>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</si>
  <si>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</si>
  <si>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</si>
  <si>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</si>
  <si>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</si>
  <si>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</si>
  <si>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</si>
  <si>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</si>
  <si>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</si>
  <si>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</si>
  <si>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</si>
  <si>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</si>
  <si>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</si>
  <si>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</si>
  <si>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</si>
  <si>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</si>
  <si>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</si>
  <si>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</si>
  <si>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</si>
  <si>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</si>
  <si>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</si>
  <si>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</si>
  <si>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</si>
  <si>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</si>
  <si>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</si>
  <si>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</si>
  <si>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</si>
  <si>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</si>
  <si>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</si>
  <si>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</si>
  <si>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</si>
  <si>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</si>
  <si>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</si>
  <si>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</si>
  <si>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</si>
  <si>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</si>
  <si>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</si>
  <si>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</si>
  <si>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</si>
  <si>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</si>
  <si>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</si>
  <si>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</si>
  <si>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</si>
  <si>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</si>
  <si>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</si>
  <si>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</si>
  <si>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</si>
  <si>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</si>
  <si>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</si>
  <si>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</si>
  <si>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</si>
  <si>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</si>
  <si>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</si>
  <si>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</si>
  <si>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</si>
  <si>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</si>
  <si>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</si>
  <si>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</si>
  <si>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</si>
  <si>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</si>
  <si>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</si>
  <si>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</si>
  <si>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</si>
  <si>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</si>
  <si>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</si>
  <si>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</si>
  <si>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</si>
  <si>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</si>
  <si>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</si>
  <si>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</si>
  <si>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</si>
  <si>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</si>
  <si>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</si>
  <si>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</si>
  <si>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</si>
  <si>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</si>
  <si>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</si>
  <si>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</si>
  <si>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</si>
  <si>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</si>
  <si>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</si>
  <si>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</si>
  <si>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</si>
  <si>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</si>
  <si>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</si>
  <si>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</si>
  <si>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</si>
  <si>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</si>
  <si>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</si>
  <si>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</si>
  <si>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</si>
  <si>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</si>
  <si>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</si>
  <si>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</si>
  <si>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</si>
  <si>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</si>
  <si>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</si>
  <si>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</si>
  <si>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</si>
  <si>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</si>
  <si>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</si>
  <si>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</si>
  <si>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</si>
  <si>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</si>
  <si>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</si>
  <si>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</si>
  <si>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</si>
  <si>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</si>
  <si>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</si>
  <si>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</si>
  <si>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</si>
  <si>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</si>
  <si>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</si>
  <si>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</si>
  <si>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</si>
  <si>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</si>
  <si>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</si>
  <si>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</si>
  <si>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</si>
  <si>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</si>
  <si>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</si>
  <si>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</si>
  <si>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</si>
  <si>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</si>
  <si>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</si>
  <si>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</si>
  <si>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</si>
  <si>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</si>
  <si>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</si>
  <si>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</si>
  <si>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</si>
  <si>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</si>
  <si>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</si>
  <si>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</si>
  <si>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</si>
  <si>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</si>
  <si>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</si>
  <si>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</si>
  <si>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</si>
  <si>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</si>
  <si>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</si>
  <si>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</si>
  <si>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</si>
  <si>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</si>
  <si>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</si>
  <si>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</si>
  <si>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</si>
  <si>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</si>
  <si>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</si>
  <si>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</si>
  <si>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</si>
  <si>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</si>
  <si>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</si>
  <si>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</si>
  <si>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</si>
  <si>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</si>
  <si>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</si>
  <si>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</si>
  <si>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</si>
  <si>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</si>
  <si>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</si>
  <si>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</si>
  <si>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</si>
  <si>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</si>
  <si>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</si>
  <si>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</si>
  <si>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</si>
  <si>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</si>
  <si>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</si>
  <si>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</si>
  <si>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</si>
  <si>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</si>
  <si>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</si>
  <si>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</si>
  <si>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</si>
  <si>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</si>
  <si>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</si>
  <si>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</si>
  <si>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</si>
  <si>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</si>
  <si>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</si>
  <si>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</si>
  <si>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</si>
  <si>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</si>
  <si>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</si>
  <si>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</si>
  <si>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</si>
  <si>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</si>
  <si>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</si>
  <si>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</si>
  <si>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</si>
  <si>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</si>
  <si>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</si>
  <si>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</si>
  <si>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</si>
  <si>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</si>
  <si>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</si>
  <si>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</si>
  <si>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</si>
  <si>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</si>
  <si>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</si>
  <si>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</si>
  <si>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</si>
  <si>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</si>
  <si>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</si>
  <si>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</si>
  <si>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</si>
  <si>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</si>
  <si>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</si>
  <si>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</si>
  <si>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</si>
  <si>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</si>
  <si>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</si>
  <si>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</si>
  <si>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</si>
  <si>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</si>
  <si>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</si>
  <si>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</si>
  <si>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</si>
  <si>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</si>
  <si>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</si>
  <si>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</si>
  <si>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</si>
  <si>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</si>
  <si>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</si>
  <si>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</si>
  <si>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</si>
  <si>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</si>
  <si>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</si>
  <si>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</si>
  <si>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</si>
  <si>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</si>
  <si>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</si>
  <si>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</si>
  <si>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</si>
  <si>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</si>
  <si>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</si>
  <si>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</si>
  <si>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</si>
  <si>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</si>
  <si>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</si>
  <si>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</si>
  <si>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</si>
  <si>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</si>
  <si>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</si>
  <si>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</si>
  <si>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</si>
  <si>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</si>
  <si>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</si>
  <si>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</si>
  <si>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</si>
  <si>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</si>
  <si>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</si>
  <si>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</si>
  <si>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</si>
  <si>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</si>
  <si>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</si>
  <si>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</si>
  <si>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</si>
  <si>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</si>
  <si>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</si>
  <si>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</si>
  <si>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</si>
  <si>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</si>
  <si>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</si>
  <si>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</si>
  <si>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</si>
  <si>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</si>
  <si>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</si>
  <si>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</si>
  <si>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</si>
  <si>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</si>
  <si>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</si>
  <si>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</si>
  <si>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</si>
  <si>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</si>
  <si>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</si>
  <si>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</si>
  <si>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</si>
  <si>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</si>
  <si>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</si>
  <si>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</si>
  <si>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</si>
  <si>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</si>
  <si>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</si>
  <si>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</si>
  <si>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</si>
  <si>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</si>
  <si>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</si>
  <si>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</si>
  <si>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</si>
  <si>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</si>
  <si>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</si>
  <si>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</si>
  <si>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</si>
  <si>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</si>
  <si>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</si>
  <si>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</si>
  <si>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</si>
  <si>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</si>
  <si>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</si>
  <si>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</si>
  <si>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</si>
  <si>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</si>
  <si>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</si>
  <si>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</si>
  <si>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</si>
  <si>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</si>
  <si>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</si>
  <si>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</si>
  <si>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</si>
  <si>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</si>
  <si>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</si>
  <si>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</si>
  <si>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</si>
  <si>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</si>
  <si>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</si>
  <si>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</si>
  <si>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</si>
  <si>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</si>
  <si>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</si>
  <si>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</si>
  <si>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</si>
  <si>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</si>
  <si>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</si>
  <si>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</si>
  <si>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</si>
  <si>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</si>
  <si>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</si>
  <si>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</si>
  <si>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</si>
  <si>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</si>
  <si>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</si>
  <si>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</si>
  <si>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</si>
  <si>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</si>
  <si>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</si>
  <si>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</si>
  <si>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</si>
  <si>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</si>
  <si>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</si>
  <si>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</si>
  <si>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</si>
  <si>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</si>
  <si>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</si>
  <si>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</si>
  <si>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</si>
  <si>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</si>
  <si>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</si>
  <si>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</si>
  <si>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</si>
  <si>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</si>
  <si>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</si>
  <si>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</si>
  <si>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</si>
  <si>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</si>
  <si>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</si>
  <si>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</si>
  <si>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</si>
  <si>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</si>
  <si>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</si>
  <si>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</si>
  <si>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</si>
  <si>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</si>
  <si>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</si>
  <si>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</si>
  <si>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</si>
  <si>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</si>
  <si>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</si>
  <si>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</si>
  <si>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</si>
  <si>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</si>
  <si>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</si>
  <si>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</si>
  <si>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</si>
  <si>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</si>
  <si>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</si>
  <si>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</si>
  <si>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</si>
  <si>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</si>
  <si>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</si>
  <si>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</si>
  <si>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</si>
  <si>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</si>
  <si>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</si>
  <si>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</si>
  <si>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</si>
  <si>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</si>
  <si>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</si>
  <si>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</si>
  <si>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</si>
  <si>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</si>
  <si>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</si>
  <si>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</si>
  <si>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</si>
  <si>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</si>
  <si>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</si>
  <si>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</si>
  <si>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</si>
  <si>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</si>
  <si>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</si>
  <si>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</si>
  <si>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</si>
  <si>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</si>
  <si>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</si>
  <si>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</si>
  <si>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</si>
  <si>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</si>
  <si>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</si>
  <si>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</si>
  <si>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</si>
  <si>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</si>
  <si>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</si>
  <si>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</si>
  <si>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</si>
  <si>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</si>
  <si>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</si>
  <si>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</si>
  <si>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</si>
  <si>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</si>
  <si>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</si>
  <si>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</si>
  <si>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</si>
  <si>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</si>
  <si>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</si>
  <si>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</si>
  <si>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</si>
  <si>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</si>
  <si>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</si>
  <si>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</si>
  <si>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</si>
  <si>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</si>
  <si>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</si>
  <si>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</si>
  <si>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</si>
  <si>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</si>
  <si>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</si>
  <si>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</si>
  <si>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</si>
  <si>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</si>
  <si>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</si>
  <si>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</si>
  <si>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</si>
  <si>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</si>
  <si>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</si>
  <si>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</si>
  <si>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</si>
  <si>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</si>
  <si>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</si>
  <si>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</si>
  <si>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</si>
  <si>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</si>
  <si>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</si>
  <si>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</si>
  <si>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</si>
  <si>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</si>
  <si>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</si>
  <si>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</si>
  <si>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</si>
  <si>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</si>
  <si>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</si>
  <si>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</si>
  <si>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</si>
  <si>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</si>
  <si>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</si>
  <si>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</si>
  <si>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</si>
  <si>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</si>
  <si>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</si>
  <si>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</si>
  <si>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</si>
  <si>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</si>
  <si>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</si>
  <si>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</si>
  <si>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</si>
  <si>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</si>
  <si>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</si>
  <si>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</si>
  <si>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</si>
  <si>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</si>
  <si>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</si>
  <si>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</si>
  <si>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</si>
  <si>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</si>
  <si>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</si>
  <si>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</si>
  <si>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</si>
  <si>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</si>
  <si>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</si>
  <si>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</si>
  <si>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</si>
  <si>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</si>
  <si>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</si>
  <si>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</si>
  <si>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</si>
  <si>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</si>
  <si>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</si>
  <si>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</si>
  <si>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</si>
  <si>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</si>
  <si>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</si>
  <si>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</si>
  <si>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</si>
  <si>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</si>
  <si>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</si>
  <si>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</si>
  <si>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</si>
  <si>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</si>
  <si>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</si>
  <si>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</si>
  <si>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</si>
  <si>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</si>
  <si>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</si>
  <si>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</si>
  <si>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</si>
  <si>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</si>
  <si>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</si>
  <si>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</si>
  <si>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</si>
  <si>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</si>
  <si>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</si>
  <si>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</si>
  <si>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</si>
  <si>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</si>
  <si>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</si>
  <si>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</si>
  <si>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</si>
  <si>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</si>
  <si>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</si>
  <si>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</si>
  <si>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</si>
  <si>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</si>
  <si>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</si>
  <si>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</si>
  <si>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</si>
  <si>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</si>
  <si>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</si>
  <si>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</si>
  <si>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</si>
  <si>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</si>
  <si>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</si>
  <si>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</si>
  <si>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</si>
  <si>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</si>
  <si>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</si>
  <si>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</si>
  <si>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</si>
  <si>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</si>
  <si>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</si>
  <si>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</si>
  <si>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</si>
  <si>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</si>
  <si>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</si>
  <si>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</si>
  <si>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</si>
  <si>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</si>
  <si>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</si>
  <si>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</si>
  <si>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</si>
  <si>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</si>
  <si>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</si>
  <si>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</si>
  <si>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</si>
  <si>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</si>
  <si>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</si>
  <si>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</si>
  <si>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</si>
  <si>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</si>
  <si>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</si>
  <si>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</si>
  <si>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</si>
  <si>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</si>
  <si>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</si>
  <si>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</si>
  <si>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</si>
  <si>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</si>
  <si>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</si>
  <si>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</si>
  <si>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</si>
  <si>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</si>
  <si>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</si>
  <si>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</si>
  <si>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</si>
  <si>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</si>
  <si>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</si>
  <si>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</si>
  <si>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</si>
  <si>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</si>
  <si>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</si>
  <si>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</si>
  <si>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</si>
  <si>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</si>
  <si>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</si>
  <si>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</si>
  <si>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</si>
  <si>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</si>
  <si>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</si>
  <si>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</si>
  <si>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</si>
  <si>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</si>
  <si>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</si>
  <si>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</si>
  <si>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</si>
  <si>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</si>
  <si>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</si>
  <si>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</si>
  <si>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</si>
  <si>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</si>
  <si>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</si>
  <si>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</si>
  <si>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</si>
  <si>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</si>
  <si>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</si>
  <si>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</si>
  <si>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</si>
  <si>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</si>
  <si>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</si>
  <si>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</si>
  <si>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</si>
  <si>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</si>
  <si>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</si>
  <si>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</si>
  <si>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</si>
  <si>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</si>
  <si>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</si>
  <si>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</si>
  <si>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</si>
  <si>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</si>
  <si>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</si>
  <si>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</si>
  <si>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</si>
  <si>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</si>
  <si>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</si>
  <si>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</si>
  <si>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</si>
  <si>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</si>
  <si>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</si>
  <si>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</si>
  <si>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</si>
  <si>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</si>
  <si>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</si>
  <si>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</si>
  <si>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</si>
  <si>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</si>
  <si>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</si>
  <si>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</si>
  <si>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</si>
  <si>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</si>
  <si>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</si>
  <si>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</si>
  <si>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</si>
  <si>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</si>
  <si>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</si>
  <si>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</si>
  <si>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</si>
  <si>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</si>
  <si>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</si>
  <si>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</si>
  <si>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</si>
  <si>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</si>
  <si>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</si>
  <si>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</si>
  <si>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</si>
  <si>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</si>
  <si>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</si>
  <si>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</si>
  <si>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</si>
  <si>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</si>
  <si>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</si>
  <si>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</si>
  <si>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</si>
  <si>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</si>
  <si>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</si>
  <si>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</si>
  <si>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</si>
  <si>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</si>
  <si>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</si>
  <si>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</si>
  <si>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</si>
  <si>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</si>
  <si>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</si>
  <si>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</si>
  <si>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</si>
  <si>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</si>
  <si>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</si>
  <si>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</si>
  <si>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</si>
  <si>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</si>
  <si>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</si>
  <si>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</si>
  <si>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</si>
  <si>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</si>
  <si>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</si>
  <si>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</si>
  <si>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</si>
  <si>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</si>
  <si>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</si>
  <si>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</si>
  <si>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</si>
  <si>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</si>
  <si>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</si>
  <si>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</si>
  <si>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</si>
  <si>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</si>
  <si>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</si>
  <si>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</si>
  <si>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</si>
  <si>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</si>
  <si>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</si>
  <si>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</si>
  <si>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</si>
  <si>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</si>
  <si>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</si>
  <si>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</si>
  <si>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</si>
  <si>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</si>
  <si>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</si>
  <si>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</si>
  <si>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</si>
  <si>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</si>
  <si>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</si>
  <si>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</si>
  <si>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</si>
  <si>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</si>
  <si>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</si>
  <si>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</si>
  <si>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</si>
  <si>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</si>
  <si>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</si>
  <si>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</si>
  <si>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</si>
  <si>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</si>
  <si>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</si>
  <si>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</si>
  <si>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</si>
  <si>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</si>
  <si>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</si>
  <si>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</si>
  <si>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</si>
  <si>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</si>
  <si>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</si>
  <si>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</si>
  <si>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</si>
  <si>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</si>
  <si>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</si>
  <si>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</si>
  <si>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</si>
  <si>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</si>
  <si>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</si>
  <si>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</si>
  <si>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</si>
  <si>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</si>
  <si>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</si>
  <si>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</si>
  <si>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</si>
  <si>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</si>
  <si>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</si>
  <si>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</si>
  <si>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</si>
  <si>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</si>
  <si>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</si>
  <si>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</si>
  <si>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</si>
  <si>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</si>
  <si>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</si>
  <si>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</si>
  <si>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</si>
  <si>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</si>
  <si>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</si>
  <si>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</si>
  <si>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</si>
  <si>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</si>
  <si>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</si>
  <si>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</si>
  <si>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</si>
  <si>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</si>
  <si>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</si>
  <si>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</si>
  <si>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</si>
  <si>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</si>
  <si>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</si>
  <si>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</si>
  <si>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</si>
  <si>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</si>
  <si>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</si>
  <si>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</si>
  <si>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</si>
  <si>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</si>
  <si>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</si>
  <si>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</si>
  <si>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</si>
  <si>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</si>
  <si>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</si>
  <si>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</si>
  <si>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</si>
  <si>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</si>
  <si>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</si>
  <si>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</si>
  <si>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</si>
  <si>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</si>
  <si>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</si>
  <si>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</si>
  <si>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</si>
  <si>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</si>
  <si>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</si>
  <si>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</si>
  <si>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</si>
  <si>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</si>
  <si>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</si>
  <si>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</si>
  <si>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</si>
  <si>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</si>
  <si>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</si>
  <si>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</si>
  <si>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</si>
  <si>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</si>
  <si>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</si>
  <si>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</si>
  <si>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</si>
  <si>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</si>
  <si>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</si>
  <si>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</si>
  <si>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</si>
  <si>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</si>
  <si>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</si>
  <si>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</si>
  <si>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</si>
  <si>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</si>
  <si>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</si>
  <si>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</si>
  <si>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</si>
  <si>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</si>
  <si>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</si>
  <si>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</si>
  <si>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</si>
  <si>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</si>
  <si>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</si>
  <si>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</si>
  <si>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</si>
  <si>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</si>
  <si>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</si>
  <si>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</si>
  <si>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</si>
  <si>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</si>
  <si>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</si>
  <si>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</si>
  <si>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</si>
  <si>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</si>
  <si>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</si>
  <si>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</si>
  <si>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</si>
  <si>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</si>
  <si>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</si>
  <si>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</si>
  <si>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</si>
  <si>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</si>
  <si>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</si>
  <si>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</si>
  <si>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</si>
  <si>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</si>
  <si>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</si>
  <si>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</si>
  <si>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</si>
  <si>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</si>
  <si>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</si>
  <si>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</si>
  <si>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</si>
  <si>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</si>
  <si>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</si>
  <si>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</si>
  <si>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</si>
  <si>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</si>
  <si>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</si>
  <si>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</si>
  <si>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</si>
  <si>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</si>
  <si>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</si>
  <si>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</si>
  <si>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</si>
  <si>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</si>
  <si>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</si>
  <si>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</si>
  <si>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</si>
  <si>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</si>
  <si>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</si>
  <si>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</si>
  <si>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</si>
  <si>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</si>
  <si>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</si>
  <si>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</si>
  <si>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</si>
  <si>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</si>
  <si>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</si>
  <si>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</si>
  <si>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</si>
  <si>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</si>
  <si>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</si>
  <si>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</si>
  <si>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</si>
  <si>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</si>
  <si>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</si>
  <si>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</si>
  <si>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</si>
  <si>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</si>
  <si>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</si>
  <si>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</si>
  <si>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</si>
  <si>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</si>
  <si>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</si>
  <si>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</si>
  <si>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</si>
  <si>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</si>
  <si>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</si>
  <si>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</si>
  <si>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</si>
  <si>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</si>
  <si>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</si>
  <si>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</si>
  <si>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</si>
  <si>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</si>
  <si>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</si>
  <si>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</si>
  <si>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</si>
  <si>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</si>
  <si>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</si>
  <si>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</si>
  <si>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</si>
  <si>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</si>
  <si>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</si>
  <si>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</si>
  <si>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</si>
  <si>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</si>
  <si>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</si>
  <si>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</si>
  <si>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</si>
  <si>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</si>
  <si>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</si>
  <si>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</si>
  <si>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</si>
  <si>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</si>
  <si>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</si>
  <si>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</si>
  <si>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</si>
  <si>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</si>
  <si>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</si>
  <si>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</si>
  <si>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</si>
  <si>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</si>
  <si>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</si>
  <si>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</si>
  <si>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</si>
  <si>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</si>
  <si>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</si>
  <si>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</si>
  <si>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</si>
  <si>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</si>
  <si>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</si>
  <si>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</si>
  <si>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</si>
  <si>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</si>
  <si>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</si>
  <si>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</si>
  <si>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</si>
  <si>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</si>
  <si>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</si>
  <si>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</si>
  <si>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</si>
  <si>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</si>
  <si>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</si>
  <si>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</si>
  <si>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</si>
  <si>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</si>
  <si>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</si>
  <si>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</si>
  <si>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</si>
  <si>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</si>
  <si>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</si>
  <si>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</si>
  <si>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</si>
  <si>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</si>
  <si>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</si>
  <si>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</si>
  <si>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</si>
  <si>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</si>
  <si>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</si>
  <si>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</si>
  <si>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</si>
  <si>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</si>
  <si>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</si>
  <si>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</si>
  <si>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</si>
  <si>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</si>
  <si>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</si>
  <si>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</si>
  <si>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</si>
  <si>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</si>
  <si>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</si>
  <si>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</si>
  <si>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</si>
  <si>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</si>
  <si>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</si>
  <si>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</si>
  <si>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</si>
  <si>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</si>
  <si>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</si>
  <si>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</si>
  <si>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</si>
  <si>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</si>
  <si>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</si>
  <si>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</si>
  <si>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</si>
  <si>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</si>
  <si>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</si>
  <si>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</si>
  <si>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</si>
  <si>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</si>
  <si>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</si>
  <si>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</si>
  <si>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</si>
  <si>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</si>
  <si>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</si>
  <si>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</si>
  <si>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</si>
  <si>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</si>
  <si>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</si>
  <si>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</si>
  <si>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</si>
  <si>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</si>
  <si>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</si>
  <si>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</si>
  <si>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</si>
  <si>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</si>
  <si>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</si>
  <si>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</si>
  <si>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</si>
  <si>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</si>
  <si>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</si>
  <si>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</si>
  <si>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</si>
  <si>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</si>
  <si>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</si>
  <si>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</si>
  <si>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</si>
  <si>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</si>
  <si>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</si>
  <si>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</si>
  <si>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</si>
  <si>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</si>
  <si>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</si>
  <si>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</si>
  <si>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</si>
  <si>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</si>
  <si>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</si>
  <si>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</si>
  <si>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</si>
  <si>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</si>
  <si>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</si>
  <si>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</si>
  <si>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</si>
  <si>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</si>
  <si>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</si>
  <si>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</si>
  <si>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</si>
  <si>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</si>
  <si>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</si>
  <si>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</si>
  <si>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</si>
  <si>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</si>
  <si>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</si>
  <si>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</si>
  <si>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</si>
  <si>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</si>
  <si>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</si>
  <si>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</si>
  <si>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</si>
  <si>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</si>
  <si>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</si>
  <si>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</si>
  <si>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</si>
  <si>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</si>
  <si>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</si>
  <si>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</si>
  <si>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</si>
  <si>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</si>
  <si>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</si>
  <si>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</si>
  <si>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</si>
  <si>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</si>
  <si>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</si>
  <si>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</si>
  <si>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</si>
  <si>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</si>
  <si>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</si>
  <si>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</si>
  <si>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</si>
  <si>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</si>
  <si>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</si>
  <si>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</si>
  <si>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</si>
  <si>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</si>
  <si>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</si>
  <si>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</si>
  <si>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</si>
  <si>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</si>
  <si>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</si>
  <si>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</si>
  <si>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</si>
  <si>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</si>
  <si>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</si>
  <si>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</si>
  <si>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</si>
  <si>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</si>
  <si>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</si>
  <si>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</si>
  <si>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</si>
  <si>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</si>
  <si>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</si>
  <si>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</si>
  <si>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</si>
  <si>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</si>
  <si>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</si>
  <si>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</si>
  <si>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</si>
  <si>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</si>
  <si>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</si>
  <si>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</si>
  <si>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</si>
  <si>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</si>
  <si>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</si>
  <si>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</si>
  <si>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</si>
  <si>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</si>
  <si>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</si>
  <si>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</si>
  <si>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</si>
  <si>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</si>
  <si>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</si>
  <si>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</si>
  <si>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</si>
  <si>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</si>
  <si>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</si>
  <si>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</si>
  <si>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</si>
  <si>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</si>
  <si>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</si>
  <si>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</si>
  <si>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</si>
  <si>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</si>
  <si>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</si>
  <si>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</si>
  <si>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</si>
  <si>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</si>
  <si>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</si>
  <si>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</si>
  <si>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</si>
  <si>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</si>
  <si>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</si>
  <si>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</si>
  <si>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</si>
  <si>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</si>
  <si>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</si>
  <si>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</si>
  <si>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</si>
  <si>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</si>
  <si>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</si>
  <si>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</si>
  <si>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</si>
  <si>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</si>
  <si>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</si>
  <si>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</si>
  <si>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</si>
  <si>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</si>
  <si>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</si>
  <si>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</si>
  <si>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</si>
  <si>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</si>
  <si>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</si>
  <si>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</si>
  <si>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</si>
  <si>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</si>
  <si>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</si>
  <si>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</si>
  <si>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</si>
  <si>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</si>
  <si>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</si>
  <si>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</si>
  <si>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</si>
  <si>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</si>
  <si>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</si>
  <si>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</si>
  <si>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</si>
  <si>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</si>
  <si>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</si>
  <si>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</si>
  <si>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</si>
  <si>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</si>
  <si>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</si>
  <si>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</si>
  <si>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</si>
  <si>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</si>
  <si>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</si>
  <si>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</si>
  <si>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</si>
  <si>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</si>
  <si>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</si>
  <si>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</si>
  <si>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</si>
  <si>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</si>
  <si>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</si>
  <si>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</si>
  <si>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</si>
  <si>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</si>
  <si>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</si>
  <si>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</si>
  <si>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</si>
  <si>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</si>
  <si>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</si>
  <si>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</si>
  <si>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</si>
  <si>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</si>
  <si>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</si>
  <si>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</si>
  <si>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</si>
  <si>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</si>
  <si>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</si>
  <si>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</si>
  <si>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</si>
  <si>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</si>
  <si>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</si>
  <si>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</si>
  <si>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</si>
  <si>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</si>
  <si>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</si>
  <si>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</si>
  <si>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</si>
  <si>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</si>
  <si>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</si>
  <si>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</si>
  <si>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</si>
  <si>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</si>
  <si>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</si>
  <si>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</si>
  <si>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</si>
  <si>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</si>
  <si>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</si>
  <si>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</si>
  <si>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</si>
  <si>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</si>
  <si>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</si>
  <si>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</si>
  <si>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</si>
  <si>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</si>
  <si>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</si>
  <si>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</si>
  <si>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</si>
  <si>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</si>
  <si>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</si>
  <si>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</si>
  <si>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</si>
  <si>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</si>
  <si>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</si>
  <si>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</si>
  <si>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</si>
  <si>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</si>
  <si>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</si>
  <si>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</si>
  <si>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</si>
  <si>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</si>
  <si>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</si>
  <si>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</si>
  <si>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</si>
  <si>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</si>
  <si>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</si>
  <si>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</si>
  <si>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</si>
  <si>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</si>
  <si>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</si>
  <si>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</si>
  <si>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</si>
  <si>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</si>
  <si>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</si>
  <si>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</si>
  <si>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</si>
  <si>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</si>
  <si>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</si>
  <si>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</si>
  <si>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</si>
  <si>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</si>
  <si>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</si>
  <si>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</si>
  <si>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</si>
  <si>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</si>
  <si>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</si>
  <si>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</si>
  <si>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</si>
  <si>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</si>
  <si>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</si>
  <si>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</si>
  <si>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</si>
  <si>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</si>
  <si>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</si>
  <si>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</si>
  <si>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</si>
  <si>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</si>
  <si>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</si>
  <si>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</si>
  <si>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</si>
  <si>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</si>
  <si>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</si>
  <si>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</si>
  <si>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</si>
  <si>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</si>
  <si>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</si>
  <si>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</si>
  <si>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</si>
  <si>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</si>
  <si>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</si>
  <si>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</si>
  <si>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</si>
  <si>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</si>
  <si>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</si>
  <si>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</si>
  <si>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</si>
  <si>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</si>
  <si>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</si>
  <si>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</si>
  <si>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</si>
  <si>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</si>
  <si>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</si>
  <si>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</si>
  <si>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</si>
  <si>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</si>
  <si>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</si>
  <si>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</si>
  <si>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</si>
  <si>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</si>
  <si>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</si>
  <si>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</si>
  <si>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</si>
  <si>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</si>
  <si>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</si>
  <si>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</si>
  <si>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</si>
  <si>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</si>
  <si>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</si>
  <si>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</si>
  <si>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</si>
  <si>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</si>
  <si>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</si>
  <si>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</si>
  <si>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</si>
  <si>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</si>
  <si>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</si>
  <si>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</si>
  <si>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</si>
  <si>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</si>
  <si>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</si>
  <si>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</si>
  <si>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</si>
  <si>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</si>
  <si>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</si>
  <si>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</si>
  <si>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</si>
  <si>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</si>
  <si>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</si>
  <si>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</si>
  <si>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</si>
  <si>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</si>
  <si>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</si>
  <si>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</si>
  <si>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</si>
  <si>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</si>
  <si>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</si>
  <si>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</si>
  <si>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</si>
  <si>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</si>
  <si>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</si>
  <si>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</si>
  <si>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</si>
  <si>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</si>
  <si>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</si>
  <si>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</si>
  <si>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</si>
  <si>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</si>
  <si>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</si>
  <si>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</si>
  <si>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</si>
  <si>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</si>
  <si>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</si>
  <si>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</si>
  <si>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</si>
  <si>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</si>
  <si>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</si>
  <si>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</si>
  <si>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</si>
  <si>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</si>
  <si>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</si>
  <si>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</si>
  <si>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</si>
  <si>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</si>
  <si>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</si>
  <si>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</si>
  <si>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</si>
  <si>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</si>
  <si>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</si>
  <si>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</si>
  <si>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</si>
  <si>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</si>
  <si>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</si>
  <si>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</si>
  <si>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</si>
  <si>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</si>
  <si>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</si>
  <si>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</si>
  <si>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</si>
  <si>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</si>
  <si>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</si>
  <si>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</si>
  <si>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</si>
  <si>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</si>
  <si>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</si>
  <si>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</si>
  <si>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</si>
  <si>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</si>
  <si>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</si>
  <si>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</si>
  <si>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</si>
  <si>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</si>
  <si>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</si>
  <si>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</si>
  <si>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</si>
  <si>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</si>
  <si>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</si>
  <si>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</si>
  <si>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</si>
  <si>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</si>
  <si>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</si>
  <si>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</si>
  <si>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</si>
  <si>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</si>
  <si>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</si>
  <si>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</si>
  <si>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</si>
  <si>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</si>
  <si>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</si>
  <si>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</si>
  <si>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</si>
  <si>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</si>
  <si>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</si>
  <si>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</si>
  <si>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</si>
  <si>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</si>
  <si>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</si>
  <si>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</si>
  <si>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</si>
  <si>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</si>
  <si>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</si>
  <si>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</si>
  <si>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</si>
  <si>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</si>
  <si>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</si>
  <si>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</si>
  <si>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</si>
  <si>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</si>
  <si>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</si>
  <si>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</si>
  <si>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</si>
  <si>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</si>
  <si>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</si>
  <si>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</si>
  <si>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</si>
  <si>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</si>
  <si>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</si>
  <si>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</si>
  <si>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</si>
  <si>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</si>
  <si>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</si>
  <si>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</si>
  <si>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</si>
  <si>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</si>
  <si>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</si>
  <si>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</si>
  <si>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</si>
  <si>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</si>
  <si>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</si>
  <si>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</si>
  <si>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</si>
  <si>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</si>
  <si>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</si>
  <si>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</si>
  <si>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</si>
  <si>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</si>
  <si>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</si>
  <si>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</si>
  <si>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</si>
  <si>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</si>
  <si>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</si>
  <si>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</si>
  <si>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</si>
  <si>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</si>
  <si>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</si>
  <si>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</si>
  <si>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</si>
  <si>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</si>
  <si>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</si>
  <si>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</si>
  <si>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number of successsful backers</t>
  </si>
  <si>
    <t>Median number of successful backers</t>
  </si>
  <si>
    <t>Maximum number of successful backers</t>
  </si>
  <si>
    <t>Variance  number of successful backers</t>
  </si>
  <si>
    <t>Mean number of unsuccesssful backers</t>
  </si>
  <si>
    <t>Median number of unsuccessful backers</t>
  </si>
  <si>
    <t>Maximum number of unsuccessful backers</t>
  </si>
  <si>
    <t>Minimum number of unsuccessful backers</t>
  </si>
  <si>
    <t>Variance  number of unsuccessful backers</t>
  </si>
  <si>
    <t>Standard deviation of the number of unsuccessful backers</t>
  </si>
  <si>
    <t>The data set is not normally distributed, hence mean is more skewed towards outliers (higher values)</t>
  </si>
  <si>
    <t>Median is more closer to bulk of data, So median gives better measure of this data set than mean value.</t>
  </si>
  <si>
    <t>This is also not normal distribution, mean value is more skewed and median is better measure/representation of the datasets.</t>
  </si>
  <si>
    <t>Minimum number of Successful backers</t>
  </si>
  <si>
    <t>Standard deviation of the number of Successful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</si>
</sst>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9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7E79"/>
      <color rgb="FFFF3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[CrowdfundingBook_HW_Kriti Khatri.xlsx]PivotTable_Parent Cateegory!PivotTable1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87209330268101E-2"/>
          <c:y val="1.4884877195228645E-2"/>
          <c:w val="0.79687522528656451"/>
          <c:h val="0.82562127904743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'PivotTable_Parent Cateegory'!$B$3:$B$4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'PivotTable_Parent Cateegory'!$A$5:$A$14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'PivotTable_Parent Cateegory'!$B$5:$B$14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C-AE44-959B-DB5E5256D1A5}"/>
            </c:ext>
          </c:extLst>
        </c:ser>
        <c:ser>
          <c:idx val="1"/>
          <c:order val="1"/>
          <c:tx>
            <c:strRef>
              <c:f>'PivotTable_Parent Cateegory'!$C$3:$C$4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'PivotTable_Parent Cateegory'!$A$5:$A$14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'PivotTable_Parent Cateegory'!$C$5:$C$14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2C-AE44-959B-DB5E5256D1A5}"/>
            </c:ext>
          </c:extLst>
        </c:ser>
        <c:ser>
          <c:idx val="2"/>
          <c:order val="2"/>
          <c:tx>
            <c:strRef>
              <c:f>'PivotTable_Parent Cateegory'!$D$3:$D$4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'PivotTable_Parent Cateegory'!$A$5:$A$14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'PivotTable_Parent Cateegory'!$D$5:$D$14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2C-AE44-959B-DB5E5256D1A5}"/>
            </c:ext>
          </c:extLst>
        </c:ser>
        <c:ser>
          <c:idx val="3"/>
          <c:order val="3"/>
          <c:tx>
            <c:strRef>
              <c:f>'PivotTable_Parent Cateegory'!$E$3:$E$4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'PivotTable_Parent Cateegory'!$A$5:$A$14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'PivotTable_Parent Cateegory'!$E$5:$E$14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2C-AE44-959B-DB5E5256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575728"/>
        <c:axId val="612384896"/>
      </c:barChart>
      <c:catAx>
        <c:axId val="6125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84896"/>
        <c:crosses val="autoZero"/>
        <c:auto val="1"/>
        <c:lblAlgn val="ctr"/>
        <c:lblOffset val="100"/>
        <c:noMultiLvlLbl val="0"/>
      </c:catAx>
      <c:valAx>
        <c:axId val="6123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[CrowdfundingBook_HW_Kriti Khatri.xlsx]Pivot Table_SubCategory!PivotTable2</c:name>
    <c:fmtId val="2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Table_SubCategory'!$B$3:$B$4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 Table_SubCategory'!$A$5:$A$29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9-9B4B-890B-8E8AA19B20EF}"/>
            </c:ext>
          </c:extLst>
        </c:ser>
        <c:ser>
          <c:idx val="1"/>
          <c:order val="1"/>
          <c:tx>
            <c:strRef>
              <c:f>'Pivot Table_SubCategory'!$C$3:$C$4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Table_SubCategory'!$A$5:$A$29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0C-7642-B035-19B658841125}"/>
            </c:ext>
          </c:extLst>
        </c:ser>
        <c:ser>
          <c:idx val="2"/>
          <c:order val="2"/>
          <c:tx>
            <c:strRef>
              <c:f>'Pivot Table_SubCategory'!$D$3:$D$4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0C-7642-B035-19B658841125}"/>
            </c:ext>
          </c:extLst>
        </c:ser>
        <c:ser>
          <c:idx val="3"/>
          <c:order val="3"/>
          <c:tx>
            <c:strRef>
              <c:f>'Pivot Table_SubCategory'!$E$3:$E$4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Table_SubCategory'!$A$5:$A$29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Table_SubCategory'!$E$5:$E$29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0C-7642-B035-19B658841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3594912"/>
        <c:axId val="1155294384"/>
      </c:barChart>
      <c:catAx>
        <c:axId val="116359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94384"/>
        <c:crosses val="autoZero"/>
        <c:auto val="1"/>
        <c:lblAlgn val="ctr"/>
        <c:lblOffset val="100"/>
        <c:noMultiLvlLbl val="0"/>
      </c:catAx>
      <c:valAx>
        <c:axId val="1155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9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[CrowdfundingBook_HW_Kriti Khatri.xlsx]Pivot Table_Date!PivotTable6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507197692438615"/>
          <c:y val="4.8048048048048048E-2"/>
          <c:w val="0.75110513916135913"/>
          <c:h val="0.89730249934974349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Table_Date'!$B$4:$B$5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Table_Date'!$A$6:$A$18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3-7248-BE10-94F5368ED122}"/>
            </c:ext>
          </c:extLst>
        </c:ser>
        <c:ser>
          <c:idx val="1"/>
          <c:order val="1"/>
          <c:tx>
            <c:strRef>
              <c:f>'Pivot Table_Date'!$C$4:$C$5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Table_Date'!$A$6:$A$18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23-7248-BE10-94F5368ED122}"/>
            </c:ext>
          </c:extLst>
        </c:ser>
        <c:ser>
          <c:idx val="2"/>
          <c:order val="2"/>
          <c:tx>
            <c:strRef>
              <c:f>'Pivot Table_Date'!$D$4:$D$5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Table_Date'!$A$6:$A$18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23-7248-BE10-94F5368ED122}"/>
            </c:ext>
          </c:extLst>
        </c:ser>
        <c:ser>
          <c:idx val="3"/>
          <c:order val="3"/>
          <c:tx>
            <c:strRef>
              <c:f>'Pivot Table_Date'!$E$4:$E$5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Table_Date'!$A$6:$A$18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Table_Date'!$E$6:$E$18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23-7248-BE10-94F5368ED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831920"/>
        <c:axId val="1631759376"/>
      </c:lineChart>
      <c:catAx>
        <c:axId val="10118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759376"/>
        <c:crosses val="autoZero"/>
        <c:auto val="1"/>
        <c:lblAlgn val="ctr"/>
        <c:lblOffset val="100"/>
        <c:noMultiLvlLbl val="0"/>
      </c:catAx>
      <c:valAx>
        <c:axId val="163175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8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CountIF_1!$F$1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CountIF_1!$A$2:$A$13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CountIF_1!$F$2:$F$13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4-6945-860F-66E8A6953414}"/>
            </c:ext>
          </c:extLst>
        </c:ser>
        <c:ser>
          <c:idx val="1"/>
          <c:order val="1"/>
          <c:tx>
            <c:strRef>
              <c:f>CountIF_1!$G$1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CountIF_1!$A$2:$A$13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CountIF_1!$G$2:$G$13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4-6945-860F-66E8A6953414}"/>
            </c:ext>
          </c:extLst>
        </c:ser>
        <c:ser>
          <c:idx val="2"/>
          <c:order val="2"/>
          <c:tx>
            <c:strRef>
              <c:f>CountIF_1!$H$1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CountIF_1!$A$2:$A$13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CountIF_1!$H$2:$H$13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4-6945-860F-66E8A695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19712"/>
        <c:axId val="514598096"/>
      </c:lineChart>
      <c:catAx>
        <c:axId val="28921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98096"/>
        <c:crosses val="autoZero"/>
        <c:auto val="1"/>
        <c:lblAlgn val="ctr"/>
        <c:lblOffset val="100"/>
        <c:noMultiLvlLbl val="0"/>
      </c:catAx>
      <c:valAx>
        <c:axId val="5145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730250</xdr:colOff>
      <xdr:row>4</xdr:row>
      <xdr:rowOff>114300</xdr:rowOff>
    </xdr:from>
    <xdr:to>
      <xdr:col>15</xdr:col>
      <xdr:colOff>368300</xdr:colOff>
      <xdr:row>27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90357-7524-E7D7-99C7-1409CEE96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25400</xdr:rowOff>
    </xdr:from>
    <xdr:to>
      <xdr:col>17</xdr:col>
      <xdr:colOff>558800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E5801A-6E34-CF8A-8252-219B637E0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25400</xdr:rowOff>
    </xdr:from>
    <xdr:to>
      <xdr:col>13</xdr:col>
      <xdr:colOff>647700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2491F-4BB4-E606-61AD-357632133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16</xdr:row>
      <xdr:rowOff>31750</xdr:rowOff>
    </xdr:from>
    <xdr:to>
      <xdr:col>6</xdr:col>
      <xdr:colOff>635000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AEFB68-EDC2-976F-19DB-FC3B412B4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Book_HW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CrowdfundingBook_HW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5.696063425923" createdVersion="8" refreshedVersion="8" minRefreshableVersion="3" recordCount="1000" xr:uid="{7BF192DF-4B02-7C4A-B014-9F46F5C0F4C6}">
  <cacheSource type="worksheet">
    <worksheetSource ref="A1:R1001" sheet="Pivot Table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5.709024537035" createdVersion="8" refreshedVersion="8" minRefreshableVersion="3" recordCount="1000" xr:uid="{784938F0-63C4-4A49-BDDD-4FA1391ED29F}">
  <cacheSource type="worksheet">
    <worksheetSource ref="A1:R1001" sheet="Pivot Table_SubCategory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/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85.771397800927" createdVersion="8" refreshedVersion="8" minRefreshableVersion="3" recordCount="1000" xr:uid="{EFE6E3CC-C8C5-A14C-8C82-89524E3E7168}">
  <cacheSource type="worksheet">
    <worksheetSource ref="A1:T981" sheet="Statistical Analysis" r:id="rId2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x v="1"/>
    <s v="indie rock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x v="1"/>
    <s v="rock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x v="0"/>
    <s v="food trucks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x v="3"/>
    <s v="plays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x v="1"/>
    <s v="indie rock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s v="video games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x v="2"/>
    <s v="web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x v="4"/>
    <s v="documentary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x v="3"/>
    <s v="plays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x v="3"/>
    <s v="plays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x v="3"/>
    <s v="plays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x v="1"/>
    <s v="jazz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x v="0"/>
    <s v="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s v="food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s v="music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x v="2"/>
    <s v="technology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x v="1"/>
    <s v="music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x v="3"/>
    <s v="theater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x v="3"/>
    <s v="theater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x v="4"/>
    <s v="film &amp; video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x v="3"/>
    <s v="theater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x v="3"/>
    <s v="theater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x v="5"/>
    <s v="music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x v="6"/>
    <s v="film &amp; video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x v="3"/>
    <s v="theater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x v="6"/>
    <s v="film &amp; video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x v="7"/>
    <s v="music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x v="7"/>
    <s v="music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x v="8"/>
    <s v="technology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x v="9"/>
    <s v="publishing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x v="10"/>
    <s v="film &amp; video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x v="3"/>
    <s v="theater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x v="3"/>
    <s v="theater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x v="6"/>
    <s v="film &amp; video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x v="3"/>
    <s v="theater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x v="3"/>
    <s v="theater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x v="4"/>
    <s v="film &amp; video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x v="8"/>
    <s v="technology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x v="11"/>
    <s v="games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x v="3"/>
    <s v="theater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x v="1"/>
    <s v="music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x v="3"/>
    <s v="theater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x v="12"/>
    <s v="film &amp; video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x v="10"/>
    <s v="film &amp; video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s v="games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x v="4"/>
    <s v="film &amp; video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x v="3"/>
    <s v="theater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x v="4"/>
    <s v="film &amp; video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x v="6"/>
    <s v="film &amp; video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x v="3"/>
    <s v="theater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x v="13"/>
    <s v="publishing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x v="14"/>
    <s v="photography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x v="3"/>
    <s v="theater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x v="8"/>
    <s v="technology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x v="1"/>
    <s v="music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x v="0"/>
    <s v="food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x v="15"/>
    <s v="publishing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x v="13"/>
    <s v="publishing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x v="3"/>
    <s v="theater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x v="1"/>
    <s v="music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x v="3"/>
    <s v="theater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x v="3"/>
    <s v="theater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x v="1"/>
    <s v="music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s v="music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x v="8"/>
    <s v="technology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x v="3"/>
    <s v="theater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x v="6"/>
    <s v="film &amp; video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x v="8"/>
    <s v="technology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x v="17"/>
    <s v="music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x v="8"/>
    <s v="technology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x v="11"/>
    <s v="games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x v="3"/>
    <s v="theater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x v="3"/>
    <s v="theater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x v="3"/>
    <s v="theater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x v="3"/>
    <s v="theater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x v="2"/>
    <s v="technology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x v="3"/>
    <s v="theater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x v="2"/>
    <s v="technology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x v="3"/>
    <s v="theater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x v="3"/>
    <s v="theater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x v="8"/>
    <s v="technology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x v="3"/>
    <s v="theater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x v="3"/>
    <s v="theater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x v="3"/>
    <s v="theater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x v="3"/>
    <s v="theater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x v="10"/>
    <s v="film &amp; video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x v="17"/>
    <s v="music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x v="16"/>
    <s v="music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x v="14"/>
    <s v="photography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x v="3"/>
    <s v="theater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x v="10"/>
    <s v="film &amp; video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x v="18"/>
    <s v="publishing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x v="3"/>
    <s v="theater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x v="11"/>
    <s v="games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x v="1"/>
    <s v="music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x v="11"/>
    <s v="games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x v="5"/>
    <s v="music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x v="8"/>
    <s v="technology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x v="7"/>
    <s v="music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x v="3"/>
    <s v="theater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x v="1"/>
    <s v="music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x v="18"/>
    <s v="publishing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x v="3"/>
    <s v="theater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x v="3"/>
    <s v="theater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x v="18"/>
    <s v="publishing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x v="11"/>
    <s v="games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x v="3"/>
    <s v="theater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x v="2"/>
    <s v="technology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x v="4"/>
    <s v="film &amp; video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x v="3"/>
    <s v="theater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x v="0"/>
    <s v="food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x v="11"/>
    <s v="games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x v="3"/>
    <s v="theater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s v="theater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x v="5"/>
    <s v="music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x v="8"/>
    <s v="technology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x v="5"/>
    <s v="music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x v="7"/>
    <s v="music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x v="2"/>
    <s v="technology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x v="3"/>
    <s v="theater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x v="3"/>
    <s v="theater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x v="4"/>
    <s v="film &amp; video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x v="19"/>
    <s v="film &amp; video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x v="0"/>
    <s v="food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x v="15"/>
    <s v="publishing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x v="2"/>
    <s v="technology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x v="0"/>
    <s v="food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x v="8"/>
    <s v="technology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x v="13"/>
    <s v="publishing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s v="theater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x v="19"/>
    <s v="film &amp; video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x v="14"/>
    <s v="photography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x v="4"/>
    <s v="film &amp; video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x v="20"/>
    <s v="games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x v="11"/>
    <s v="games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x v="13"/>
    <s v="publishing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x v="3"/>
    <s v="theater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x v="14"/>
    <s v="photography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x v="3"/>
    <s v="theater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x v="3"/>
    <s v="theater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x v="3"/>
    <s v="theater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x v="1"/>
    <s v="music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x v="0"/>
    <s v="food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x v="6"/>
    <s v="film &amp; video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x v="2"/>
    <s v="technology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x v="3"/>
    <s v="theater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x v="21"/>
    <s v="music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x v="4"/>
    <s v="film &amp; video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x v="3"/>
    <s v="theater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x v="6"/>
    <s v="film &amp; video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x v="9"/>
    <s v="publishing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s v="games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x v="8"/>
    <s v="technology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x v="4"/>
    <s v="film &amp; video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x v="2"/>
    <s v="technology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x v="2"/>
    <s v="technology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x v="7"/>
    <s v="music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x v="3"/>
    <s v="theater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x v="8"/>
    <s v="technology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x v="3"/>
    <s v="theater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x v="3"/>
    <s v="theater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x v="8"/>
    <s v="technology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x v="7"/>
    <s v="music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s v="music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x v="5"/>
    <s v="music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x v="7"/>
    <s v="music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x v="3"/>
    <s v="theater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x v="7"/>
    <s v="music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x v="3"/>
    <s v="theater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x v="1"/>
    <s v="music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x v="14"/>
    <s v="photography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x v="1"/>
    <s v="music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x v="3"/>
    <s v="theater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x v="8"/>
    <s v="technology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x v="2"/>
    <s v="technology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x v="1"/>
    <s v="music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x v="14"/>
    <s v="photography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x v="3"/>
    <s v="theater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x v="2"/>
    <s v="technology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x v="14"/>
    <s v="photography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x v="3"/>
    <s v="theater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x v="7"/>
    <s v="music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x v="12"/>
    <s v="film &amp; video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x v="7"/>
    <s v="music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x v="18"/>
    <s v="publishing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x v="4"/>
    <s v="film &amp; video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x v="3"/>
    <s v="theater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x v="8"/>
    <s v="technology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x v="3"/>
    <s v="theater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x v="3"/>
    <s v="theater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x v="3"/>
    <s v="theater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x v="0"/>
    <s v="food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x v="3"/>
    <s v="theater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x v="8"/>
    <s v="technology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x v="2"/>
    <s v="technology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x v="3"/>
    <s v="theater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x v="1"/>
    <s v="music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x v="3"/>
    <s v="theater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x v="19"/>
    <s v="film &amp; video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x v="3"/>
    <s v="theater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x v="12"/>
    <s v="film &amp; video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x v="3"/>
    <s v="theater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x v="3"/>
    <s v="theater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x v="3"/>
    <s v="theater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x v="3"/>
    <s v="theater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x v="1"/>
    <s v="music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x v="7"/>
    <s v="music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x v="16"/>
    <s v="music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x v="5"/>
    <s v="music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x v="8"/>
    <s v="technology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x v="6"/>
    <s v="film &amp; video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x v="5"/>
    <s v="music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x v="1"/>
    <s v="music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s v="theater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x v="2"/>
    <s v="technology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x v="0"/>
    <s v="food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x v="3"/>
    <s v="theater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x v="17"/>
    <s v="music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x v="3"/>
    <s v="theater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x v="13"/>
    <s v="publishing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x v="1"/>
    <s v="music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x v="4"/>
    <s v="film &amp; video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x v="4"/>
    <s v="film &amp; video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x v="22"/>
    <s v="film &amp; video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x v="3"/>
    <s v="theater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x v="3"/>
    <s v="theater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x v="7"/>
    <s v="music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x v="1"/>
    <s v="music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x v="3"/>
    <s v="theater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x v="3"/>
    <s v="theater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x v="22"/>
    <s v="film &amp; video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x v="12"/>
    <s v="film &amp; video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x v="10"/>
    <s v="film &amp; video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x v="3"/>
    <s v="theater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x v="0"/>
    <s v="food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x v="14"/>
    <s v="photography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x v="3"/>
    <s v="theater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x v="22"/>
    <s v="film &amp; video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x v="1"/>
    <s v="music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x v="14"/>
    <s v="photography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x v="20"/>
    <s v="games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x v="10"/>
    <s v="film &amp; video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x v="20"/>
    <s v="games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x v="11"/>
    <s v="games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x v="3"/>
    <s v="theater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x v="3"/>
    <s v="theater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x v="10"/>
    <s v="film &amp; video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x v="11"/>
    <s v="games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x v="10"/>
    <s v="film &amp; video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x v="1"/>
    <s v="music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x v="10"/>
    <s v="film &amp; video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x v="3"/>
    <s v="theater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x v="8"/>
    <s v="technology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x v="3"/>
    <s v="theater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x v="9"/>
    <s v="publishing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x v="1"/>
    <s v="music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x v="3"/>
    <s v="theater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x v="3"/>
    <s v="theater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x v="3"/>
    <s v="theater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x v="2"/>
    <s v="technology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x v="13"/>
    <s v="publishing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x v="20"/>
    <s v="games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x v="18"/>
    <s v="publishing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s v="music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x v="3"/>
    <s v="theater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x v="3"/>
    <s v="theater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x v="6"/>
    <s v="film &amp; video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x v="9"/>
    <s v="publishing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x v="1"/>
    <s v="music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x v="1"/>
    <s v="music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s v="theater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x v="3"/>
    <s v="theater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x v="14"/>
    <s v="photography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x v="1"/>
    <s v="music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x v="1"/>
    <s v="music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x v="7"/>
    <s v="music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x v="14"/>
    <s v="photography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x v="3"/>
    <s v="theater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x v="3"/>
    <s v="theater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x v="17"/>
    <s v="music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x v="3"/>
    <s v="theater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x v="4"/>
    <s v="film &amp; video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x v="19"/>
    <s v="film &amp; video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x v="11"/>
    <s v="games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x v="14"/>
    <s v="photography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x v="3"/>
    <s v="theater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x v="3"/>
    <s v="theater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x v="3"/>
    <s v="theater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x v="18"/>
    <s v="publishing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x v="11"/>
    <s v="games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x v="3"/>
    <s v="theater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x v="2"/>
    <s v="technology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x v="3"/>
    <s v="theater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x v="10"/>
    <s v="film &amp; video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x v="3"/>
    <s v="theater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x v="19"/>
    <s v="film &amp; video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x v="1"/>
    <s v="music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x v="2"/>
    <s v="technology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x v="3"/>
    <s v="theater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x v="3"/>
    <s v="theater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x v="5"/>
    <s v="music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x v="16"/>
    <s v="music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x v="3"/>
    <s v="theater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x v="4"/>
    <s v="film &amp; video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x v="2"/>
    <s v="technology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x v="0"/>
    <s v="food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x v="3"/>
    <s v="theater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x v="3"/>
    <s v="theater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x v="3"/>
    <s v="theater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x v="3"/>
    <s v="theater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x v="3"/>
    <s v="theater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x v="1"/>
    <s v="music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x v="0"/>
    <s v="food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s v="publishing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x v="4"/>
    <s v="film &amp; video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x v="3"/>
    <s v="theater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x v="7"/>
    <s v="music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x v="4"/>
    <s v="film &amp; video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x v="3"/>
    <s v="theater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x v="3"/>
    <s v="theater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x v="13"/>
    <s v="publishing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x v="3"/>
    <s v="theater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x v="7"/>
    <s v="music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x v="11"/>
    <s v="games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x v="3"/>
    <s v="theater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x v="3"/>
    <s v="theater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x v="1"/>
    <s v="music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x v="4"/>
    <s v="film &amp; video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x v="3"/>
    <s v="theater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x v="0"/>
    <s v="food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x v="3"/>
    <s v="theater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x v="1"/>
    <s v="music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x v="2"/>
    <s v="technology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x v="13"/>
    <s v="publishing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x v="12"/>
    <s v="film &amp; video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x v="3"/>
    <s v="theater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x v="4"/>
    <s v="film &amp; video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x v="3"/>
    <s v="theater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x v="3"/>
    <s v="theater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x v="10"/>
    <s v="film &amp; video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x v="3"/>
    <s v="theater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x v="1"/>
    <s v="music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x v="11"/>
    <s v="games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x v="4"/>
    <s v="film &amp; video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x v="0"/>
    <s v="food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x v="8"/>
    <s v="technology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x v="3"/>
    <s v="theater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x v="1"/>
    <s v="music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x v="1"/>
    <s v="music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x v="1"/>
    <s v="music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x v="3"/>
    <s v="theater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x v="3"/>
    <s v="theater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x v="3"/>
    <s v="theater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x v="14"/>
    <s v="photography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x v="7"/>
    <s v="music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x v="3"/>
    <s v="theater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x v="3"/>
    <s v="theater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x v="11"/>
    <s v="games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x v="6"/>
    <s v="film &amp; video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x v="7"/>
    <s v="music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x v="2"/>
    <s v="technology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x v="0"/>
    <s v="food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x v="3"/>
    <s v="theater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s v="music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x v="1"/>
    <s v="music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x v="3"/>
    <s v="theater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x v="3"/>
    <s v="theater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x v="4"/>
    <s v="film &amp; video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x v="8"/>
    <s v="technology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x v="3"/>
    <s v="theater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x v="11"/>
    <s v="games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x v="14"/>
    <s v="photography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x v="10"/>
    <s v="film &amp; video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x v="3"/>
    <s v="theater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x v="3"/>
    <s v="theater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x v="1"/>
    <s v="music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x v="1"/>
    <s v="music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x v="7"/>
    <s v="music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x v="3"/>
    <s v="theater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x v="3"/>
    <s v="theater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x v="3"/>
    <s v="theater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x v="4"/>
    <s v="film &amp; video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x v="19"/>
    <s v="film &amp; video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x v="3"/>
    <s v="theater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x v="3"/>
    <s v="theater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x v="4"/>
    <s v="film &amp; video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x v="3"/>
    <s v="theater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x v="4"/>
    <s v="film &amp; video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x v="7"/>
    <s v="music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x v="1"/>
    <s v="music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x v="3"/>
    <s v="theater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x v="4"/>
    <s v="film &amp; video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x v="3"/>
    <s v="theater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x v="3"/>
    <s v="theater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x v="3"/>
    <s v="theater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x v="14"/>
    <s v="photography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x v="0"/>
    <s v="food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x v="4"/>
    <s v="film &amp; video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x v="9"/>
    <s v="publishing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x v="3"/>
    <s v="theater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x v="8"/>
    <s v="technology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x v="7"/>
    <s v="music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x v="3"/>
    <s v="theater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x v="14"/>
    <s v="photography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x v="9"/>
    <s v="publishing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x v="8"/>
    <s v="technology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x v="17"/>
    <s v="music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x v="4"/>
    <s v="film &amp; video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x v="3"/>
    <s v="theater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x v="6"/>
    <s v="film &amp; video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x v="1"/>
    <s v="music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x v="10"/>
    <s v="film &amp; video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x v="7"/>
    <s v="music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s v="photography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x v="3"/>
    <s v="theater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x v="12"/>
    <s v="film &amp; video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x v="3"/>
    <s v="theater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x v="3"/>
    <s v="theater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x v="3"/>
    <s v="theater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x v="4"/>
    <s v="film &amp; video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x v="3"/>
    <s v="theater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x v="4"/>
    <s v="film &amp; video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x v="1"/>
    <s v="music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x v="20"/>
    <s v="games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x v="3"/>
    <s v="theater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x v="13"/>
    <s v="publishing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x v="10"/>
    <s v="film &amp; video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x v="0"/>
    <s v="food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x v="3"/>
    <s v="theater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x v="4"/>
    <s v="film &amp; video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x v="3"/>
    <s v="theater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x v="4"/>
    <s v="film &amp; video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x v="2"/>
    <s v="technology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x v="3"/>
    <s v="theater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x v="8"/>
    <s v="technology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x v="3"/>
    <s v="theater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x v="0"/>
    <s v="food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x v="7"/>
    <s v="music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x v="14"/>
    <s v="photography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x v="3"/>
    <s v="theater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x v="3"/>
    <s v="theater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x v="10"/>
    <s v="film &amp; video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x v="14"/>
    <s v="photography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x v="3"/>
    <s v="theater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x v="3"/>
    <s v="theater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x v="3"/>
    <s v="theater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x v="4"/>
    <s v="film &amp; video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x v="3"/>
    <s v="theater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x v="3"/>
    <s v="theater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x v="17"/>
    <s v="music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x v="10"/>
    <s v="film &amp; video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x v="3"/>
    <s v="theater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x v="22"/>
    <s v="film &amp; video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x v="19"/>
    <s v="film &amp; video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x v="8"/>
    <s v="technology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x v="3"/>
    <s v="theater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x v="3"/>
    <s v="theater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x v="7"/>
    <s v="music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x v="3"/>
    <s v="theater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x v="8"/>
    <s v="technology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x v="19"/>
    <s v="film &amp; video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x v="11"/>
    <s v="games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s v="games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s v="film &amp; video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x v="1"/>
    <s v="music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x v="6"/>
    <s v="film &amp; video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x v="22"/>
    <s v="film &amp; video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x v="6"/>
    <s v="film &amp; video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x v="3"/>
    <s v="theater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x v="7"/>
    <s v="music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x v="3"/>
    <s v="theater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x v="3"/>
    <s v="theater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x v="4"/>
    <s v="film &amp; video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x v="3"/>
    <s v="theater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x v="6"/>
    <s v="film &amp; video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x v="20"/>
    <s v="games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x v="10"/>
    <s v="film &amp; video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x v="3"/>
    <s v="theater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x v="18"/>
    <s v="publishing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s v="technology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x v="2"/>
    <s v="technology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x v="3"/>
    <s v="theater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x v="6"/>
    <s v="film &amp; video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x v="8"/>
    <s v="technology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s v="food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x v="1"/>
    <s v="music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x v="5"/>
    <s v="music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x v="19"/>
    <s v="film &amp; video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x v="18"/>
    <s v="publishing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x v="13"/>
    <s v="publishing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x v="22"/>
    <s v="film &amp; video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x v="8"/>
    <s v="technology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x v="0"/>
    <s v="food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x v="14"/>
    <s v="photography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x v="3"/>
    <s v="theater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x v="13"/>
    <s v="publishing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x v="3"/>
    <s v="theater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x v="0"/>
    <s v="food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x v="3"/>
    <s v="theater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x v="18"/>
    <s v="publishing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x v="3"/>
    <s v="theater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x v="3"/>
    <s v="theater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x v="8"/>
    <s v="technology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x v="23"/>
    <s v="journalism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x v="0"/>
    <s v="food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x v="12"/>
    <s v="film &amp; video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x v="14"/>
    <s v="photography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x v="8"/>
    <s v="technology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x v="3"/>
    <s v="theater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x v="10"/>
    <s v="film &amp; video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x v="8"/>
    <s v="technology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x v="2"/>
    <s v="technology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x v="4"/>
    <s v="film &amp; video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s v="theater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x v="4"/>
    <s v="film &amp; video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x v="11"/>
    <s v="games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x v="6"/>
    <s v="film &amp; video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x v="1"/>
    <s v="music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x v="15"/>
    <s v="publishing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x v="3"/>
    <s v="theater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x v="2"/>
    <s v="technology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x v="3"/>
    <s v="theater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x v="3"/>
    <s v="theater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x v="6"/>
    <s v="film &amp; video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x v="3"/>
    <s v="theater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x v="11"/>
    <s v="games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x v="19"/>
    <s v="film &amp; video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x v="1"/>
    <s v="music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x v="3"/>
    <s v="theater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x v="9"/>
    <s v="publishing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x v="0"/>
    <s v="food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x v="10"/>
    <s v="film &amp; video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x v="1"/>
    <s v="music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x v="3"/>
    <s v="theater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x v="6"/>
    <s v="film &amp; video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x v="12"/>
    <s v="film &amp; video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x v="12"/>
    <s v="film &amp; video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x v="3"/>
    <s v="theater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x v="8"/>
    <s v="technology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x v="3"/>
    <s v="theater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x v="10"/>
    <s v="film &amp; video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x v="7"/>
    <s v="music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x v="11"/>
    <s v="games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x v="13"/>
    <s v="publishing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x v="11"/>
    <s v="games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x v="3"/>
    <s v="theater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x v="7"/>
    <s v="music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x v="6"/>
    <s v="film &amp; video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x v="3"/>
    <s v="theater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x v="13"/>
    <s v="publishing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x v="4"/>
    <s v="film &amp; video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x v="20"/>
    <s v="games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x v="0"/>
    <s v="food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x v="14"/>
    <s v="photography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x v="20"/>
    <s v="games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x v="7"/>
    <s v="music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x v="11"/>
    <s v="games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x v="1"/>
    <s v="music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x v="3"/>
    <s v="theater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x v="3"/>
    <s v="theater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s v="film &amp; video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x v="3"/>
    <s v="theater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x v="8"/>
    <s v="technology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s v="music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x v="2"/>
    <s v="technology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x v="3"/>
    <s v="theater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x v="1"/>
    <s v="music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x v="7"/>
    <s v="music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x v="1"/>
    <s v="music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x v="18"/>
    <s v="publishing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x v="22"/>
    <s v="film &amp; video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x v="3"/>
    <s v="theater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x v="3"/>
    <s v="theater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x v="10"/>
    <s v="film &amp; video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x v="3"/>
    <s v="theater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x v="1"/>
    <s v="music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x v="4"/>
    <s v="film &amp; video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x v="3"/>
    <s v="theater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x v="3"/>
    <s v="theater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x v="5"/>
    <s v="music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x v="1"/>
    <s v="music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x v="3"/>
    <s v="theater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x v="10"/>
    <s v="film &amp; video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x v="1"/>
    <s v="music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x v="12"/>
    <s v="film &amp; video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x v="1"/>
    <s v="music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x v="23"/>
    <s v="journalism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x v="0"/>
    <s v="food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x v="3"/>
    <s v="theater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x v="3"/>
    <s v="theater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x v="17"/>
    <s v="music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x v="22"/>
    <s v="film &amp; video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x v="17"/>
    <s v="music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x v="3"/>
    <s v="theater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x v="2"/>
    <s v="technology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x v="11"/>
    <s v="games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x v="4"/>
    <s v="film &amp; video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x v="2"/>
    <s v="technology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x v="18"/>
    <s v="publishing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x v="1"/>
    <s v="music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x v="0"/>
    <s v="food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x v="3"/>
    <s v="theater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x v="4"/>
    <s v="film &amp; video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x v="15"/>
    <s v="publishing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x v="11"/>
    <s v="games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x v="3"/>
    <s v="theater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x v="10"/>
    <s v="film &amp; video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x v="3"/>
    <s v="theater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x v="3"/>
    <s v="theater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x v="6"/>
    <s v="film &amp; video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x v="3"/>
    <s v="theater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x v="1"/>
    <s v="music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x v="4"/>
    <s v="film &amp; video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s v="food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x v="8"/>
    <s v="technology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x v="3"/>
    <s v="theater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x v="3"/>
    <s v="theater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x v="3"/>
    <s v="theater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x v="9"/>
    <s v="publishing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x v="1"/>
    <s v="music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x v="0"/>
    <s v="food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x v="17"/>
    <s v="music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x v="22"/>
    <s v="film &amp; video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x v="3"/>
    <s v="theater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x v="3"/>
    <s v="theater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x v="5"/>
    <s v="music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s v="theater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x v="3"/>
    <s v="theater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x v="3"/>
    <s v="theater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x v="7"/>
    <s v="music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x v="3"/>
    <s v="theater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x v="9"/>
    <s v="publishing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x v="3"/>
    <s v="theater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x v="14"/>
    <s v="photography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x v="3"/>
    <s v="theater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x v="7"/>
    <s v="music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x v="3"/>
    <s v="theater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x v="14"/>
    <s v="photography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x v="3"/>
    <s v="theater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x v="3"/>
    <s v="theater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x v="0"/>
    <s v="food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x v="7"/>
    <s v="music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x v="3"/>
    <s v="theater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x v="3"/>
    <s v="theater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x v="3"/>
    <s v="theater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x v="3"/>
    <s v="theater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x v="10"/>
    <s v="film &amp; video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x v="19"/>
    <s v="film &amp; video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x v="19"/>
    <s v="film &amp; video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x v="10"/>
    <s v="film &amp; video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x v="3"/>
    <s v="theater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x v="3"/>
    <s v="theater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x v="6"/>
    <s v="film &amp; video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x v="3"/>
    <s v="theater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x v="3"/>
    <s v="theater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x v="8"/>
    <s v="technology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x v="3"/>
    <s v="theater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x v="3"/>
    <s v="theater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x v="1"/>
    <s v="music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x v="11"/>
    <s v="games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x v="18"/>
    <s v="publishing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x v="0"/>
    <s v="food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x v="3"/>
    <s v="theater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s v="music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x v="12"/>
    <s v="film &amp; video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x v="2"/>
    <s v="technology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x v="2"/>
    <s v="technology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x v="16"/>
    <s v="music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x v="14"/>
    <s v="photography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x v="0"/>
    <s v="food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x v="22"/>
    <s v="film &amp; video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x v="1"/>
    <s v="music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x v="4"/>
    <s v="film &amp; video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x v="3"/>
    <s v="theater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x v="17"/>
    <s v="music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x v="3"/>
    <s v="theater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x v="3"/>
    <s v="theater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x v="17"/>
    <s v="music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x v="4"/>
    <s v="film &amp; video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x v="3"/>
    <s v="theater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x v="23"/>
    <s v="journalism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x v="3"/>
    <s v="theater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x v="3"/>
    <s v="theater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x v="7"/>
    <s v="music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x v="3"/>
    <s v="theater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x v="3"/>
    <s v="theater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x v="7"/>
    <s v="music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x v="14"/>
    <s v="photography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x v="23"/>
    <s v="journalism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x v="14"/>
    <s v="photography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x v="13"/>
    <s v="publishing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x v="6"/>
    <s v="film &amp; video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x v="0"/>
    <s v="food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x v="20"/>
    <s v="games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x v="3"/>
    <s v="theater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x v="3"/>
    <s v="theater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x v="3"/>
    <s v="theater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x v="9"/>
    <s v="publishing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x v="3"/>
    <s v="theater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x v="8"/>
    <s v="technology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s v="theater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x v="19"/>
    <s v="film &amp; video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x v="2"/>
    <s v="technology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x v="4"/>
    <s v="film &amp; video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x v="4"/>
    <s v="film &amp; video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x v="1"/>
    <s v="music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x v="3"/>
    <s v="theater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x v="3"/>
    <s v="theater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x v="1"/>
    <s v="music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x v="3"/>
    <s v="theater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x v="5"/>
    <s v="music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x v="8"/>
    <s v="technology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x v="6"/>
    <s v="film &amp; video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s v="technology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x v="3"/>
    <s v="theater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x v="8"/>
    <s v="technology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x v="18"/>
    <s v="publishing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x v="10"/>
    <s v="film &amp; video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x v="9"/>
    <s v="publishing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x v="2"/>
    <s v="technology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x v="6"/>
    <s v="film &amp; video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x v="3"/>
    <s v="theater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x v="3"/>
    <s v="theater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x v="3"/>
    <s v="theater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x v="3"/>
    <s v="theater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x v="3"/>
    <s v="theater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x v="15"/>
    <s v="publishing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x v="1"/>
    <s v="music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x v="20"/>
    <s v="games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x v="3"/>
    <s v="theater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x v="4"/>
    <s v="film &amp; video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x v="8"/>
    <s v="technology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s v="publishing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x v="3"/>
    <s v="theater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x v="1"/>
    <s v="music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x v="4"/>
    <s v="film &amp; video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x v="3"/>
    <s v="theater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x v="3"/>
    <s v="theater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x v="20"/>
    <s v="games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x v="3"/>
    <s v="theater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s v="technology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x v="3"/>
    <s v="theater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x v="6"/>
    <s v="film &amp; video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x v="8"/>
    <s v="technology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x v="2"/>
    <s v="technology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x v="1"/>
    <s v="music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x v="16"/>
    <s v="music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x v="3"/>
    <s v="theater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x v="14"/>
    <s v="photography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x v="9"/>
    <s v="publishing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x v="7"/>
    <s v="music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x v="3"/>
    <s v="theater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s v="music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x v="3"/>
    <s v="theater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x v="3"/>
    <s v="theater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x v="5"/>
    <s v="music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x v="3"/>
    <s v="theater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s v="theater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x v="8"/>
    <s v="technology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x v="2"/>
    <s v="technology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x v="3"/>
    <s v="theater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x v="10"/>
    <s v="film &amp; video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x v="8"/>
    <s v="technology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s v="music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x v="9"/>
    <s v="publishing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x v="3"/>
    <s v="theater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x v="14"/>
    <s v="photography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x v="3"/>
    <s v="theater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x v="3"/>
    <s v="theater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x v="3"/>
    <s v="theater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x v="6"/>
    <s v="film &amp; video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x v="1"/>
    <s v="music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x v="5"/>
    <s v="music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x v="11"/>
    <s v="games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x v="1"/>
    <s v="music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x v="17"/>
    <s v="music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x v="3"/>
    <s v="theater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x v="1"/>
    <s v="music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x v="7"/>
    <s v="music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x v="22"/>
    <s v="film &amp; video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x v="18"/>
    <s v="publishing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s v="theater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x v="11"/>
    <s v="games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x v="3"/>
    <s v="theater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x v="3"/>
    <s v="theater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x v="7"/>
    <s v="music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x v="3"/>
    <s v="theater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x v="2"/>
    <s v="technology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x v="1"/>
    <s v="music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x v="3"/>
    <s v="theater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x v="3"/>
    <s v="theater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x v="10"/>
    <s v="film &amp; video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x v="3"/>
    <s v="theater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x v="6"/>
    <s v="film &amp; video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x v="3"/>
    <s v="theater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x v="10"/>
    <s v="film &amp; video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x v="1"/>
    <s v="music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x v="2"/>
    <s v="technology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x v="10"/>
    <s v="film &amp; video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x v="17"/>
    <s v="music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x v="1"/>
    <s v="music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x v="10"/>
    <s v="film &amp; video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x v="3"/>
    <s v="theater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x v="3"/>
    <s v="theater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x v="0"/>
    <s v="food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s v="theater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x v="9"/>
    <s v="publishing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x v="1"/>
    <s v="music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x v="6"/>
    <s v="film &amp; video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x v="20"/>
    <s v="games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x v="2"/>
    <s v="technology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x v="3"/>
    <s v="theater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x v="3"/>
    <s v="theater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s v="music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x v="14"/>
    <s v="photography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x v="14"/>
    <s v="photography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s v="theater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x v="1"/>
    <s v="music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x v="4"/>
    <s v="film &amp; video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x v="6"/>
    <s v="film &amp; video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s v="theater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x v="0"/>
    <s v="food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x v="4"/>
    <s v="film &amp; video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x v="3"/>
    <s v="theater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x v="11"/>
    <s v="games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x v="9"/>
    <s v="publishing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x v="11"/>
    <s v="games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x v="1"/>
    <s v="music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x v="1"/>
    <s v="music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x v="3"/>
    <s v="theater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x v="9"/>
    <s v="publishing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x v="3"/>
    <s v="theater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x v="11"/>
    <s v="games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x v="1"/>
    <s v="music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x v="4"/>
    <s v="film &amp; video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x v="1"/>
    <s v="music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x v="1"/>
    <s v="music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x v="9"/>
    <s v="publishing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x v="12"/>
    <s v="film &amp; video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x v="3"/>
    <s v="theater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x v="6"/>
    <s v="film &amp; video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s v="theater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x v="3"/>
    <s v="theater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x v="3"/>
    <s v="theater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x v="14"/>
    <s v="photography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x v="18"/>
    <s v="publishing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x v="18"/>
    <s v="publishing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x v="3"/>
    <s v="theater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x v="2"/>
    <s v="technology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x v="7"/>
    <s v="music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x v="17"/>
    <s v="music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x v="3"/>
    <s v="theater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x v="4"/>
    <s v="film &amp; video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x v="3"/>
    <s v="theater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x v="2"/>
    <s v="technology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x v="8"/>
    <s v="technology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x v="14"/>
    <s v="photography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x v="4"/>
    <s v="film &amp; video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x v="2"/>
    <s v="technology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x v="2"/>
    <s v="technology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x v="0"/>
    <s v="food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x v="6"/>
    <s v="film &amp; video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x v="7"/>
    <s v="music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s v="music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x v="5"/>
    <s v="music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x v="11"/>
    <s v="games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x v="7"/>
    <s v="music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x v="13"/>
    <s v="publishing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x v="3"/>
    <s v="theater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x v="0"/>
    <s v="food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x v="12"/>
    <s v="film &amp; video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x v="0"/>
    <s v="food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x v="3"/>
    <s v="theater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x v="8"/>
    <s v="technology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x v="3"/>
    <s v="theater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x v="3"/>
    <s v="theater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x v="19"/>
    <s v="film &amp; video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x v="12"/>
    <s v="film &amp; video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x v="3"/>
    <s v="theater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x v="14"/>
    <s v="photography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x v="0"/>
    <s v="food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x v="3"/>
    <s v="theater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x v="6"/>
    <s v="film &amp; video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x v="3"/>
    <s v="theater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x v="3"/>
    <s v="theater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x v="22"/>
    <s v="film &amp; video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x v="14"/>
    <s v="photography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x v="14"/>
    <s v="photography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x v="1"/>
    <s v="music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x v="14"/>
    <s v="photography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x v="0"/>
    <s v="food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x v="16"/>
    <s v="music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x v="9"/>
    <s v="publishing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x v="5"/>
    <s v="music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x v="3"/>
    <s v="theater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s v="theater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x v="12"/>
    <s v="film &amp; video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x v="3"/>
    <s v="theater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x v="3"/>
    <s v="theater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x v="7"/>
    <s v="music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x v="3"/>
    <s v="theater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x v="3"/>
    <s v="theater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x v="5"/>
    <s v="music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x v="7"/>
    <s v="music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x v="4"/>
    <s v="film &amp; video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x v="18"/>
    <s v="publishing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x v="4"/>
    <s v="film &amp; video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x v="19"/>
    <s v="film &amp; video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x v="3"/>
    <s v="theater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x v="0"/>
    <s v="food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x v="3"/>
    <s v="theater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x v="4"/>
    <s v="film &amp; video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x v="17"/>
    <s v="music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s v="technology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x v="1"/>
    <s v="music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x v="2"/>
    <s v="technology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x v="9"/>
    <s v="publishing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x v="15"/>
    <s v="publishing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x v="3"/>
    <s v="theater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x v="4"/>
    <s v="film &amp; video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x v="3"/>
    <s v="theater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x v="11"/>
    <s v="games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x v="3"/>
    <s v="theater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x v="3"/>
    <s v="theater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x v="2"/>
    <s v="technology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s v="film &amp; video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x v="6"/>
    <s v="film &amp; video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x v="3"/>
    <s v="theater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x v="19"/>
    <s v="film &amp; video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x v="14"/>
    <s v="photography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x v="12"/>
    <s v="film &amp; video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x v="15"/>
    <s v="publishing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x v="3"/>
    <s v="theater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x v="10"/>
    <s v="film &amp; video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x v="2"/>
    <s v="technology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x v="21"/>
    <s v="music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x v="3"/>
    <s v="theater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x v="3"/>
    <s v="theater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x v="3"/>
    <s v="theater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x v="0"/>
    <s v="food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x v="3"/>
    <s v="theater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x v="2"/>
    <s v="technology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x v="3"/>
    <s v="theater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x v="3"/>
    <s v="theater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x v="3"/>
    <s v="theater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x v="1"/>
    <s v="music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x v="3"/>
    <s v="theater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x v="3"/>
    <s v="theater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x v="3"/>
    <s v="theater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x v="3"/>
    <s v="theater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x v="4"/>
    <s v="film &amp; video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x v="13"/>
    <s v="publishing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x v="11"/>
    <s v="games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x v="2"/>
    <s v="technology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x v="3"/>
    <s v="theater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x v="3"/>
    <s v="theater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x v="0"/>
    <s v="food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x v="14"/>
    <s v="photography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x v="14"/>
    <s v="photography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x v="3"/>
    <s v="theater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x v="3"/>
    <s v="theater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x v="4"/>
    <s v="film &amp; video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x v="2"/>
    <s v="technology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s v="theater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x v="1"/>
    <s v="music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x v="4"/>
    <s v="film &amp; video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s v="film &amp; video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x v="2"/>
    <s v="technology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s v="theater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x v="22"/>
    <s v="film &amp; video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x v="3"/>
    <s v="theater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x v="10"/>
    <s v="film &amp; video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x v="18"/>
    <s v="publishing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x v="2"/>
    <s v="technology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x v="18"/>
    <s v="publishing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x v="0"/>
    <s v="food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x v="14"/>
    <s v="photography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x v="3"/>
    <s v="theater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x v="1"/>
    <s v="music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x v="3"/>
    <s v="theater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x v="21"/>
    <s v="music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x v="0"/>
    <s v="food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x v="3"/>
    <s v="theater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x v="3"/>
    <s v="theater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x v="19"/>
    <s v="film &amp; video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x v="2"/>
    <s v="technology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x v="3"/>
    <s v="theater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x v="7"/>
    <s v="music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x v="3"/>
    <s v="theater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x v="3"/>
    <s v="theater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x v="0"/>
    <s v="food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x v="11"/>
    <s v="games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x v="3"/>
    <s v="theater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x v="9"/>
    <s v="publishing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x v="2"/>
    <s v="technology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x v="4"/>
    <s v="film &amp; video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x v="4"/>
    <s v="film &amp; video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x v="3"/>
    <s v="theater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x v="1"/>
    <s v="music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x v="1"/>
    <s v="music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x v="4"/>
    <s v="film &amp; video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x v="15"/>
    <s v="publishing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x v="18"/>
    <s v="publishing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x v="6"/>
    <s v="film &amp; video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x v="1"/>
    <s v="music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x v="6"/>
    <s v="film &amp; video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x v="14"/>
    <s v="photography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x v="18"/>
    <s v="publishing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x v="0"/>
    <s v="food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x v="3"/>
    <s v="theater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x v="3"/>
    <s v="theater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x v="7"/>
    <s v="music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x v="0"/>
    <s v="food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37E207-FA6D-C040-AC88-8ED546F4EC4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5210E-F114-FF44-90F7-34FB97F7C7DE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422A2-2582-D44E-942F-1FD5A247D928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C1"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24.33203125" customWidth="1"/>
    <col min="3" max="3" width="32.5" style="3" customWidth="1"/>
    <col min="5" max="5" width="9.33203125" customWidth="1"/>
    <col min="6" max="6" width="15.6640625" customWidth="1"/>
    <col min="8" max="8" width="13.5" customWidth="1"/>
    <col min="9" max="9" width="18.6640625" style="4" customWidth="1"/>
    <col min="12" max="12" width="16.5" customWidth="1"/>
    <col min="13" max="13" width="11.1640625" bestFit="1" customWidth="1"/>
    <col min="14" max="14" width="23.6640625" customWidth="1"/>
    <col min="15" max="15" width="22.83203125" customWidth="1"/>
    <col min="18" max="18" width="28" bestFit="1" customWidth="1"/>
    <col min="19" max="19" width="14.83203125" customWidth="1"/>
    <col min="20" max="20" width="16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9">
        <f>(((M2/60)/60)/24)+DATE(1970,1,1)</f>
        <v>42353.25</v>
      </c>
      <c r="P2" t="b">
        <v>0</v>
      </c>
      <c r="Q2" t="b">
        <v>0</v>
      </c>
      <c r="R2" t="s">
        <v>17</v>
      </c>
      <c r="S2" t="str">
        <f t="shared" ref="S2:S66" si="0">LEFT(R2, FIND("/", R2) - 1)</f>
        <v>food</v>
      </c>
      <c r="T2" t="str">
        <f>TRIM(RIGHT(R2, LEN(R2) - FIND("/", R2)))</f>
        <v>food trucks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1">E3/D3*100</f>
        <v>1040</v>
      </c>
      <c r="G3" t="s">
        <v>20</v>
      </c>
      <c r="H3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9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si="0"/>
        <v>music</v>
      </c>
      <c r="T3" t="str">
        <f t="shared" ref="T3:T66" si="4">TRIM(RIGHT(R3, LEN(R3) - FIND("/", R3)))</f>
        <v>rock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1"/>
        <v>131.4787822878229</v>
      </c>
      <c r="G4" t="s">
        <v>20</v>
      </c>
      <c r="H4">
        <v>1425</v>
      </c>
      <c r="I4" s="4">
        <f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9">
        <f t="shared" si="3"/>
        <v>41597.25</v>
      </c>
      <c r="P4" t="b">
        <v>0</v>
      </c>
      <c r="Q4" t="b">
        <v>0</v>
      </c>
      <c r="R4" t="s">
        <v>28</v>
      </c>
      <c r="S4" t="str">
        <f t="shared" si="0"/>
        <v>technology</v>
      </c>
      <c r="T4" t="str">
        <f t="shared" si="4"/>
        <v>web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1"/>
        <v>58.976190476190467</v>
      </c>
      <c r="G5" t="s">
        <v>14</v>
      </c>
      <c r="H5">
        <v>24</v>
      </c>
      <c r="I5" s="4">
        <f t="shared" ref="I5:I67" si="5">E5/H5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9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0"/>
        <v>music</v>
      </c>
      <c r="T5" t="str">
        <f t="shared" si="4"/>
        <v>rock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1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9">
        <f t="shared" si="3"/>
        <v>43489.25</v>
      </c>
      <c r="P6" t="b">
        <v>0</v>
      </c>
      <c r="Q6" t="b">
        <v>0</v>
      </c>
      <c r="R6" t="s">
        <v>33</v>
      </c>
      <c r="S6" t="str">
        <f t="shared" si="0"/>
        <v>theater</v>
      </c>
      <c r="T6" t="str">
        <f t="shared" si="4"/>
        <v>plays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1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9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0"/>
        <v>theater</v>
      </c>
      <c r="T7" t="str">
        <f t="shared" si="4"/>
        <v>plays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1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9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0"/>
        <v>film &amp; video</v>
      </c>
      <c r="T8" t="str">
        <f t="shared" si="4"/>
        <v>documentary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1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9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0"/>
        <v>theater</v>
      </c>
      <c r="T9" t="str">
        <f t="shared" si="4"/>
        <v>plays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1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9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0"/>
        <v>theater</v>
      </c>
      <c r="T10" t="str">
        <f t="shared" si="4"/>
        <v>plays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1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9">
        <f t="shared" si="3"/>
        <v>41585.25</v>
      </c>
      <c r="P11" t="b">
        <v>0</v>
      </c>
      <c r="Q11" t="b">
        <v>0</v>
      </c>
      <c r="R11" t="s">
        <v>50</v>
      </c>
      <c r="S11" t="str">
        <f t="shared" si="0"/>
        <v>music</v>
      </c>
      <c r="T11" t="str">
        <f t="shared" si="4"/>
        <v>electric music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1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9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0"/>
        <v>film &amp; video</v>
      </c>
      <c r="T12" t="str">
        <f t="shared" si="4"/>
        <v>drama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1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9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0"/>
        <v>theater</v>
      </c>
      <c r="T13" t="str">
        <f t="shared" si="4"/>
        <v>plays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1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9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0"/>
        <v>film &amp; video</v>
      </c>
      <c r="T14" t="str">
        <f t="shared" si="4"/>
        <v>drama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1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9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0"/>
        <v>music</v>
      </c>
      <c r="T15" t="str">
        <f t="shared" si="4"/>
        <v>indie rock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1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9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0"/>
        <v>music</v>
      </c>
      <c r="T16" t="str">
        <f t="shared" si="4"/>
        <v>indie rock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1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9">
        <f t="shared" si="3"/>
        <v>43813.25</v>
      </c>
      <c r="P17" t="b">
        <v>0</v>
      </c>
      <c r="Q17" t="b">
        <v>0</v>
      </c>
      <c r="R17" t="s">
        <v>65</v>
      </c>
      <c r="S17" t="str">
        <f t="shared" si="0"/>
        <v>technology</v>
      </c>
      <c r="T17" t="str">
        <f t="shared" si="4"/>
        <v>wearables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1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9">
        <f t="shared" si="3"/>
        <v>41683.25</v>
      </c>
      <c r="P18" t="b">
        <v>0</v>
      </c>
      <c r="Q18" t="b">
        <v>0</v>
      </c>
      <c r="R18" t="s">
        <v>68</v>
      </c>
      <c r="S18" t="str">
        <f t="shared" si="0"/>
        <v>publishing</v>
      </c>
      <c r="T18" t="str">
        <f t="shared" si="4"/>
        <v>nonfiction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1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9">
        <f t="shared" si="3"/>
        <v>40556.25</v>
      </c>
      <c r="P19" t="b">
        <v>0</v>
      </c>
      <c r="Q19" t="b">
        <v>0</v>
      </c>
      <c r="R19" t="s">
        <v>71</v>
      </c>
      <c r="S19" t="str">
        <f t="shared" si="0"/>
        <v>film &amp; video</v>
      </c>
      <c r="T19" t="str">
        <f t="shared" si="4"/>
        <v>animation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1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9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0"/>
        <v>theater</v>
      </c>
      <c r="T20" t="str">
        <f t="shared" si="4"/>
        <v>plays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1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9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0"/>
        <v>theater</v>
      </c>
      <c r="T21" t="str">
        <f t="shared" si="4"/>
        <v>plays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1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9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0"/>
        <v>film &amp; video</v>
      </c>
      <c r="T22" t="str">
        <f t="shared" si="4"/>
        <v>drama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1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9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0"/>
        <v>theater</v>
      </c>
      <c r="T23" t="str">
        <f t="shared" si="4"/>
        <v>plays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1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9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0"/>
        <v>theater</v>
      </c>
      <c r="T24" t="str">
        <f t="shared" si="4"/>
        <v>plays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1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9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0"/>
        <v>film &amp; video</v>
      </c>
      <c r="T25" t="str">
        <f t="shared" si="4"/>
        <v>documentary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1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9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0"/>
        <v>technology</v>
      </c>
      <c r="T26" t="str">
        <f t="shared" si="4"/>
        <v>wearables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1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9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0"/>
        <v>games</v>
      </c>
      <c r="T27" t="str">
        <f t="shared" si="4"/>
        <v>video games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1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9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0"/>
        <v>theater</v>
      </c>
      <c r="T28" t="str">
        <f t="shared" si="4"/>
        <v>plays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1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9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0"/>
        <v>music</v>
      </c>
      <c r="T29" t="str">
        <f t="shared" si="4"/>
        <v>rock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1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9">
        <f t="shared" si="3"/>
        <v>40241.25</v>
      </c>
      <c r="P30" t="b">
        <v>0</v>
      </c>
      <c r="Q30" t="b">
        <v>1</v>
      </c>
      <c r="R30" t="s">
        <v>33</v>
      </c>
      <c r="S30" t="str">
        <f t="shared" si="0"/>
        <v>theater</v>
      </c>
      <c r="T30" t="str">
        <f t="shared" si="4"/>
        <v>plays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1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9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0"/>
        <v>film &amp; video</v>
      </c>
      <c r="T31" t="str">
        <f t="shared" si="4"/>
        <v>shorts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1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9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0"/>
        <v>film &amp; video</v>
      </c>
      <c r="T32" t="str">
        <f t="shared" si="4"/>
        <v>animation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1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9">
        <f t="shared" si="3"/>
        <v>42402.25</v>
      </c>
      <c r="P33" t="b">
        <v>0</v>
      </c>
      <c r="Q33" t="b">
        <v>0</v>
      </c>
      <c r="R33" t="s">
        <v>89</v>
      </c>
      <c r="S33" t="str">
        <f t="shared" si="0"/>
        <v>games</v>
      </c>
      <c r="T33" t="str">
        <f t="shared" si="4"/>
        <v>video games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1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9">
        <f t="shared" si="3"/>
        <v>43137.25</v>
      </c>
      <c r="P34" t="b">
        <v>0</v>
      </c>
      <c r="Q34" t="b">
        <v>0</v>
      </c>
      <c r="R34" t="s">
        <v>42</v>
      </c>
      <c r="S34" t="str">
        <f t="shared" si="0"/>
        <v>film &amp; video</v>
      </c>
      <c r="T34" t="str">
        <f t="shared" si="4"/>
        <v>documentary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1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9">
        <f t="shared" si="3"/>
        <v>41954.25</v>
      </c>
      <c r="P35" t="b">
        <v>0</v>
      </c>
      <c r="Q35" t="b">
        <v>0</v>
      </c>
      <c r="R35" t="s">
        <v>33</v>
      </c>
      <c r="S35" t="str">
        <f t="shared" si="0"/>
        <v>theater</v>
      </c>
      <c r="T35" t="str">
        <f t="shared" si="4"/>
        <v>plays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1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9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0"/>
        <v>film &amp; video</v>
      </c>
      <c r="T36" t="str">
        <f t="shared" si="4"/>
        <v>documentary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1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9">
        <f t="shared" si="3"/>
        <v>43526.25</v>
      </c>
      <c r="P37" t="b">
        <v>0</v>
      </c>
      <c r="Q37" t="b">
        <v>1</v>
      </c>
      <c r="R37" t="s">
        <v>53</v>
      </c>
      <c r="S37" t="str">
        <f t="shared" si="0"/>
        <v>film &amp; video</v>
      </c>
      <c r="T37" t="str">
        <f t="shared" si="4"/>
        <v>drama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1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9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0"/>
        <v>theater</v>
      </c>
      <c r="T38" t="str">
        <f t="shared" si="4"/>
        <v>plays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1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9">
        <f t="shared" si="3"/>
        <v>43777.25</v>
      </c>
      <c r="P39" t="b">
        <v>0</v>
      </c>
      <c r="Q39" t="b">
        <v>1</v>
      </c>
      <c r="R39" t="s">
        <v>119</v>
      </c>
      <c r="S39" t="str">
        <f t="shared" si="0"/>
        <v>publishing</v>
      </c>
      <c r="T39" t="str">
        <f t="shared" si="4"/>
        <v>fiction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1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9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0"/>
        <v>photography</v>
      </c>
      <c r="T40" t="str">
        <f t="shared" si="4"/>
        <v>photography books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1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9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0"/>
        <v>theater</v>
      </c>
      <c r="T41" t="str">
        <f t="shared" si="4"/>
        <v>plays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1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9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0"/>
        <v>technology</v>
      </c>
      <c r="T42" t="str">
        <f t="shared" si="4"/>
        <v>wearables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1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9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0"/>
        <v>music</v>
      </c>
      <c r="T43" t="str">
        <f t="shared" si="4"/>
        <v>rock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1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9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0"/>
        <v>food</v>
      </c>
      <c r="T44" t="str">
        <f t="shared" si="4"/>
        <v>food trucks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1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9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0"/>
        <v>publishing</v>
      </c>
      <c r="T45" t="str">
        <f t="shared" si="4"/>
        <v>radio &amp; podcasts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1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9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0"/>
        <v>publishing</v>
      </c>
      <c r="T46" t="str">
        <f t="shared" si="4"/>
        <v>fiction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1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9">
        <f t="shared" si="3"/>
        <v>42691.25</v>
      </c>
      <c r="P47" t="b">
        <v>0</v>
      </c>
      <c r="Q47" t="b">
        <v>1</v>
      </c>
      <c r="R47" t="s">
        <v>33</v>
      </c>
      <c r="S47" t="str">
        <f t="shared" si="0"/>
        <v>theater</v>
      </c>
      <c r="T47" t="str">
        <f t="shared" si="4"/>
        <v>plays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1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9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0"/>
        <v>music</v>
      </c>
      <c r="T48" t="str">
        <f t="shared" si="4"/>
        <v>rock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1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9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0"/>
        <v>theater</v>
      </c>
      <c r="T49" t="str">
        <f t="shared" si="4"/>
        <v>plays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1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9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0"/>
        <v>theater</v>
      </c>
      <c r="T50" t="str">
        <f t="shared" si="4"/>
        <v>plays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1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9">
        <f t="shared" si="3"/>
        <v>43803.25</v>
      </c>
      <c r="P51" t="b">
        <v>0</v>
      </c>
      <c r="Q51" t="b">
        <v>0</v>
      </c>
      <c r="R51" t="s">
        <v>23</v>
      </c>
      <c r="S51" t="str">
        <f t="shared" si="0"/>
        <v>music</v>
      </c>
      <c r="T51" t="str">
        <f t="shared" si="4"/>
        <v>rock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1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9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0"/>
        <v>music</v>
      </c>
      <c r="T52" t="str">
        <f t="shared" si="4"/>
        <v>metal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1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9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0"/>
        <v>technology</v>
      </c>
      <c r="T53" t="str">
        <f t="shared" si="4"/>
        <v>wearables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1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9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0"/>
        <v>theater</v>
      </c>
      <c r="T54" t="str">
        <f t="shared" si="4"/>
        <v>plays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1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9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0"/>
        <v>film &amp; video</v>
      </c>
      <c r="T55" t="str">
        <f t="shared" si="4"/>
        <v>drama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1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9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0"/>
        <v>technology</v>
      </c>
      <c r="T56" t="str">
        <f t="shared" si="4"/>
        <v>wearables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1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9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0"/>
        <v>music</v>
      </c>
      <c r="T57" t="str">
        <f t="shared" si="4"/>
        <v>jazz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1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9">
        <f t="shared" si="3"/>
        <v>42021.25</v>
      </c>
      <c r="P58" t="b">
        <v>0</v>
      </c>
      <c r="Q58" t="b">
        <v>0</v>
      </c>
      <c r="R58" t="s">
        <v>65</v>
      </c>
      <c r="S58" t="str">
        <f t="shared" si="0"/>
        <v>technology</v>
      </c>
      <c r="T58" t="str">
        <f t="shared" si="4"/>
        <v>wearables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1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9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0"/>
        <v>games</v>
      </c>
      <c r="T59" t="str">
        <f t="shared" si="4"/>
        <v>video games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1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9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0"/>
        <v>theater</v>
      </c>
      <c r="T60" t="str">
        <f t="shared" si="4"/>
        <v>plays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1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9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0"/>
        <v>theater</v>
      </c>
      <c r="T61" t="str">
        <f t="shared" si="4"/>
        <v>plays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1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9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0"/>
        <v>theater</v>
      </c>
      <c r="T62" t="str">
        <f t="shared" si="4"/>
        <v>plays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1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9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0"/>
        <v>theater</v>
      </c>
      <c r="T63" t="str">
        <f t="shared" si="4"/>
        <v>plays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1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9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0"/>
        <v>technology</v>
      </c>
      <c r="T64" t="str">
        <f t="shared" si="4"/>
        <v>web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1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9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0"/>
        <v>theater</v>
      </c>
      <c r="T65" t="str">
        <f t="shared" si="4"/>
        <v>plays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9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0"/>
        <v>technology</v>
      </c>
      <c r="T66" t="str">
        <f t="shared" si="4"/>
        <v>web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9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9">LEFT(R67, FIND("/", R67) - 1)</f>
        <v>theater</v>
      </c>
      <c r="T67" t="str">
        <f t="shared" ref="T67:T130" si="10">TRIM(RIGHT(R67, LEN(R67) - FIND("/", R67)))</f>
        <v>plays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9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9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9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4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9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9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9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9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9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9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9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9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9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9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9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34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9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9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9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9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4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9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9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9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9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9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9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9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9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9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9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34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9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9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9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9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9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9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9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9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9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9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9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9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9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9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9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34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9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9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9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9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9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9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34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9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9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9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9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9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9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9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9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9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9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9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9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9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9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4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9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 FIND("/", R131) - 1)</f>
        <v>food</v>
      </c>
      <c r="T131" t="str">
        <f t="shared" ref="T131:T194" si="16">TRIM(RIGHT(R131, LEN(R131) - FIND("/", R131)))</f>
        <v>food trucks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9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9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9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9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9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9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4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9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9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9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9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9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9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9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9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9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9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9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9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9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9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9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9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9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9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9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9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34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9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9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9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9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9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9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9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9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9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9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9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9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9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9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9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9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9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9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9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9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9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9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9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9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9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9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9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9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9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9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9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9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9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9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9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9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4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9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4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9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 FIND("/", R195) - 1)</f>
        <v>music</v>
      </c>
      <c r="T195" t="str">
        <f t="shared" ref="T195:T258" si="22">TRIM(RIGHT(R195, LEN(R195) - FIND("/", R195)))</f>
        <v>indie rock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9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9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9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34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9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9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9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9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9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9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9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9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9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9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9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9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4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9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9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9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9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9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9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9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9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9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9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9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9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9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9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9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9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9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9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4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9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9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9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9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9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9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9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9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9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9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9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9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9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9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4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9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9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9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9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34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9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4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9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9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9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9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9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9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9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34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9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9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9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9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4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9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 FIND("/", R259) - 1)</f>
        <v>theater</v>
      </c>
      <c r="T259" t="str">
        <f t="shared" ref="T259:T322" si="28">TRIM(RIGHT(R259, LEN(R259) - FIND("/", R259)))</f>
        <v>plays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9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9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9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9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9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9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9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9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9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9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9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9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9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9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9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9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9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9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9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9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9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4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9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9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9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9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9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9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9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9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9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9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34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9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9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9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9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9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9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9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9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9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9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9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9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9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9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9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9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9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9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4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9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9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9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9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9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9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9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9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9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9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9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9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9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9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4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9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 FIND("/", R323) - 1)</f>
        <v>film &amp; video</v>
      </c>
      <c r="T323" t="str">
        <f t="shared" ref="T323:T386" si="34">TRIM(RIGHT(R323, LEN(R323) - FIND("/", R323)))</f>
        <v>shorts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9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9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9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9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9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9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9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9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9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9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9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9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9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9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9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9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9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9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9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9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9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9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9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9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9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9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9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9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9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9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9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9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9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9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9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9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9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9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9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9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9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9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9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9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9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9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9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9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9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9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9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9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9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9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9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9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9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9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9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9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9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9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9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4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9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 FIND("/", R387) - 1)</f>
        <v>publishing</v>
      </c>
      <c r="T387" t="str">
        <f t="shared" ref="T387:T450" si="40">TRIM(RIGHT(R387, LEN(R387) - FIND("/", R387)))</f>
        <v>nonfiction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9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9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9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9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9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9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9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9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34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9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9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9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9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9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9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9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9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9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9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9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9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4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9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9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9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9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9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9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9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9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9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9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9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9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9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9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9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9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9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9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9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9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9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9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9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9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9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9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4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9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9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9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9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9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9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9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9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9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9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9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9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9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9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9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9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34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9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4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9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 FIND("/", R451) - 1)</f>
        <v>games</v>
      </c>
      <c r="T451" t="str">
        <f t="shared" ref="T451:T514" si="46">TRIM(RIGHT(R451, LEN(R451) - FIND("/", R451)))</f>
        <v>video games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9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9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9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9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9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9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9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9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9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9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9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9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9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9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34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9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9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9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9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9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9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9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9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9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9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9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9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9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9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9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9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9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9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9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9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9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9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9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9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9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9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4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9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9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9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9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4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9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9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9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9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9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9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9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9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9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9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9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9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9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9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9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9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9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9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9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4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9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 FIND("/", R515) - 1)</f>
        <v>film &amp; video</v>
      </c>
      <c r="T515" t="str">
        <f t="shared" ref="T515:T578" si="52">TRIM(RIGHT(R515, LEN(R515) - FIND("/", R515)))</f>
        <v>television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9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9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9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9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9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9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9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9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9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9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9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9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9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9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9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9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9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9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34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9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9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9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9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9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9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9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9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9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9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9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9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9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9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4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9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9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9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9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9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4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9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9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9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9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9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9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9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9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9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9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9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9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9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9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9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9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9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9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9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9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9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9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9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9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9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9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4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9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 FIND("/", R579) - 1)</f>
        <v>music</v>
      </c>
      <c r="T579" t="str">
        <f t="shared" ref="T579:T642" si="58">TRIM(RIGHT(R579, LEN(R579) - FIND("/", R579)))</f>
        <v>jazz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9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9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9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9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9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9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9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9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4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9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9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9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9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9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9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9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4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9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9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9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9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9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34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9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9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9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9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9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9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9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9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9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9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9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9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9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9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9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9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9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9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9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9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9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34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9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9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9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9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9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9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9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9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9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9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9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9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9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9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9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9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9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9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9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9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9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34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9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4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9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 FIND("/", R643) - 1)</f>
        <v>theater</v>
      </c>
      <c r="T643" t="str">
        <f t="shared" ref="T643:T706" si="64">TRIM(RIGHT(R643, LEN(R643) - FIND("/", R643)))</f>
        <v>plays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9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9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9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9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9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9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9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9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9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9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9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4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9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9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9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9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9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9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9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9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9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9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9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9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9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9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9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9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9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9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9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9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9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9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9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9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9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9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9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9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9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9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9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9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34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9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9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9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9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9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9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9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4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9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9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9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9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9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9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9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9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9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9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9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9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9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4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9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 FIND("/", R707) - 1)</f>
        <v>publishing</v>
      </c>
      <c r="T707" t="str">
        <f t="shared" ref="T707:T770" si="70">TRIM(RIGHT(R707, LEN(R707) - FIND("/", R707)))</f>
        <v>nonfiction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9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9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9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9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9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9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9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9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34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9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9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9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9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9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9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9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9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9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9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9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9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4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9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34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9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9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9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9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9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9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9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9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9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9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9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9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9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9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9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34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9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9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9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9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9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9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9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9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9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9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9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9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9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9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9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9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9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9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9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9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9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9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9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9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9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9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9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4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9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 FIND("/", R771) - 1)</f>
        <v>games</v>
      </c>
      <c r="T771" t="str">
        <f t="shared" ref="T771:T834" si="76">TRIM(RIGHT(R771, LEN(R771) - FIND("/", R771)))</f>
        <v>video games</v>
      </c>
    </row>
    <row r="772" spans="1:20" ht="34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9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34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9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9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9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9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9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9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9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9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9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9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9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9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9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9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9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9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9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9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9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9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9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9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9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9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9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9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9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9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9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9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9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9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9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9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9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9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9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9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9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9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9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9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9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9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9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9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9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9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9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9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9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9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9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9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9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9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9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9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9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9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9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9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4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9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 FIND("/", R835) - 1)</f>
        <v>publishing</v>
      </c>
      <c r="T835" t="str">
        <f t="shared" ref="T835:T898" si="82">TRIM(RIGHT(R835, LEN(R835) - FIND("/", R835)))</f>
        <v>translations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9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9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9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34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9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9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9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9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9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9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9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9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9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9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9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9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4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9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9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9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9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9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9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9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9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9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9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9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9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9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4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9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9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9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4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9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9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9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9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9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9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9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9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9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9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9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9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9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34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9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9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4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9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9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9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9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9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9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9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9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9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9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9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9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9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9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9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9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9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4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9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 FIND("/", R899) - 1)</f>
        <v>theater</v>
      </c>
      <c r="T899" t="str">
        <f t="shared" ref="T899:T962" si="88">TRIM(RIGHT(R899, LEN(R899) - FIND("/", R899)))</f>
        <v>plays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9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34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9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9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9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9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9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9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9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9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9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9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9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9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9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9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9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9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4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9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9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9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9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9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9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9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9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9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9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9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9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9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9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9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9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34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9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9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9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9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9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9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9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9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9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9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9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9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9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9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9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9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9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9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9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4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9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9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9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9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9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9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34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9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9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9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9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9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4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9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 FIND("/", R963) - 1)</f>
        <v>publishing</v>
      </c>
      <c r="T963" t="str">
        <f t="shared" ref="T963:T1001" si="94">TRIM(RIGHT(R963, LEN(R963) - FIND("/", R963)))</f>
        <v>translations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9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9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9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9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9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9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9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9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9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9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9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9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9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9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9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9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9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9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9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9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9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9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9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9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9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9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34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9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9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34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9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9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9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9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9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9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9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9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9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9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F7E79"/>
        <color theme="9" tint="0.39997558519241921"/>
        <color theme="8" tint="0.39997558519241921"/>
      </colorScale>
    </cfRule>
    <cfRule type="colorScale" priority="2">
      <colorScale>
        <cfvo type="num" val="0"/>
        <cfvo type="num" val="100"/>
        <cfvo type="num" val="200"/>
        <color rgb="FFFF0000"/>
        <color theme="9" tint="0.39997558519241921"/>
        <color theme="4" tint="0.39997558519241921"/>
      </colorScale>
    </cfRule>
    <cfRule type="colorScale" priority="3">
      <colorScale>
        <cfvo type="num" val="0"/>
        <cfvo type="num" val="100"/>
        <cfvo type="num" val="200"/>
        <color rgb="FFC00000"/>
        <color theme="9"/>
        <color theme="4"/>
      </colorScale>
    </cfRule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1048576">
    <cfRule type="containsText" dxfId="5" priority="5" operator="containsText" text="live">
      <formula>NOT(ISERROR(SEARCH("live",G1)))</formula>
    </cfRule>
    <cfRule type="containsText" dxfId="4" priority="6" operator="containsText" text="canceled">
      <formula>NOT(ISERROR(SEARCH("canceled",G1)))</formula>
    </cfRule>
    <cfRule type="containsText" dxfId="3" priority="7" operator="containsText" text="live">
      <formula>NOT(ISERROR(SEARCH("live",G1)))</formula>
    </cfRule>
    <cfRule type="containsText" dxfId="2" priority="8" operator="containsText" text="successful">
      <formula>NOT(ISERROR(SEARCH("successful",G1)))</formula>
    </cfRule>
    <cfRule type="containsText" dxfId="1" priority="9" operator="containsText" text="Fail">
      <formula>NOT(ISERROR(SEARCH("Fail",G1)))</formula>
    </cfRule>
    <cfRule type="top10" dxfId="0" priority="10" rank="10"/>
    <cfRule type="colorScale" priority="12">
      <colorScale>
        <cfvo type="min"/>
        <cfvo type="max"/>
        <color rgb="FFFF7128"/>
        <color theme="9" tint="0.39997558519241921"/>
      </colorScale>
    </cfRule>
  </conditionalFormatting>
  <conditionalFormatting sqref="G2:G100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{1C43D994-50DC-5143-9932-08D5ED4B6E88}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43D994-50DC-5143-9932-08D5ED4B6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B6B4-4A0F-D44A-903A-E06B77077CC8}">
  <sheetPr codeName="Sheet4"/>
  <dimension ref="A1:F14"/>
  <sheetViews>
    <sheetView workbookViewId="0">
      <selection activeCell="B1" sqref="B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2084</v>
      </c>
    </row>
    <row r="3" spans="1:6" x14ac:dyDescent="0.2">
      <c r="A3" s="6" t="s">
        <v>2045</v>
      </c>
      <c r="B3" s="6" t="s">
        <v>2035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2039</v>
      </c>
      <c r="E8">
        <v>4</v>
      </c>
      <c r="F8">
        <v>4</v>
      </c>
    </row>
    <row r="9" spans="1:6" x14ac:dyDescent="0.2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686D-C10E-4D49-8557-7B747ADA442D}">
  <sheetPr codeName="Sheet5"/>
  <dimension ref="A1:F29"/>
  <sheetViews>
    <sheetView workbookViewId="0">
      <selection activeCell="J35" sqref="J3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2084</v>
      </c>
    </row>
    <row r="3" spans="1:6" x14ac:dyDescent="0.2">
      <c r="A3" s="6" t="s">
        <v>2045</v>
      </c>
      <c r="B3" s="6" t="s">
        <v>2035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7" t="s">
        <v>2046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7" t="s">
        <v>2047</v>
      </c>
      <c r="E6">
        <v>4</v>
      </c>
      <c r="F6">
        <v>4</v>
      </c>
    </row>
    <row r="7" spans="1:6" x14ac:dyDescent="0.2">
      <c r="A7" s="7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7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7" t="s">
        <v>2050</v>
      </c>
      <c r="C9">
        <v>8</v>
      </c>
      <c r="E9">
        <v>10</v>
      </c>
      <c r="F9">
        <v>18</v>
      </c>
    </row>
    <row r="10" spans="1:6" x14ac:dyDescent="0.2">
      <c r="A10" s="7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7" t="s">
        <v>2052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7" t="s">
        <v>2053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7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7" t="s">
        <v>2055</v>
      </c>
      <c r="C14">
        <v>3</v>
      </c>
      <c r="E14">
        <v>4</v>
      </c>
      <c r="F14">
        <v>7</v>
      </c>
    </row>
    <row r="15" spans="1:6" x14ac:dyDescent="0.2">
      <c r="A15" s="7" t="s">
        <v>2056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7" t="s">
        <v>2057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7" t="s">
        <v>2058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7" t="s">
        <v>2059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7" t="s">
        <v>2060</v>
      </c>
      <c r="C19">
        <v>4</v>
      </c>
      <c r="E19">
        <v>4</v>
      </c>
      <c r="F19">
        <v>8</v>
      </c>
    </row>
    <row r="20" spans="1:6" x14ac:dyDescent="0.2">
      <c r="A20" s="7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7" t="s">
        <v>2062</v>
      </c>
      <c r="C21">
        <v>9</v>
      </c>
      <c r="E21">
        <v>5</v>
      </c>
      <c r="F21">
        <v>14</v>
      </c>
    </row>
    <row r="22" spans="1:6" x14ac:dyDescent="0.2">
      <c r="A22" s="7" t="s">
        <v>2063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7" t="s">
        <v>2064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7" t="s">
        <v>2065</v>
      </c>
      <c r="C24">
        <v>7</v>
      </c>
      <c r="E24">
        <v>14</v>
      </c>
      <c r="F24">
        <v>21</v>
      </c>
    </row>
    <row r="25" spans="1:6" x14ac:dyDescent="0.2">
      <c r="A25" s="7" t="s">
        <v>2066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7" t="s">
        <v>2067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7" t="s">
        <v>2068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7" t="s">
        <v>2069</v>
      </c>
      <c r="E28">
        <v>3</v>
      </c>
      <c r="F28">
        <v>3</v>
      </c>
    </row>
    <row r="29" spans="1:6" x14ac:dyDescent="0.2">
      <c r="A29" s="7" t="s">
        <v>2034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C029F-4C3B-7D4E-B144-3FEB0DC71779}">
  <sheetPr codeName="Sheet6"/>
  <dimension ref="A1:F18"/>
  <sheetViews>
    <sheetView workbookViewId="0">
      <selection activeCell="A24" sqref="A24"/>
    </sheetView>
  </sheetViews>
  <sheetFormatPr baseColWidth="10" defaultRowHeight="16" x14ac:dyDescent="0.2"/>
  <cols>
    <col min="1" max="1" width="27.8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2031</v>
      </c>
      <c r="B1" t="s">
        <v>2084</v>
      </c>
    </row>
    <row r="2" spans="1:6" x14ac:dyDescent="0.2">
      <c r="A2" s="6" t="s">
        <v>2085</v>
      </c>
      <c r="B2" t="s">
        <v>2084</v>
      </c>
    </row>
    <row r="4" spans="1:6" x14ac:dyDescent="0.2">
      <c r="A4" s="6" t="s">
        <v>2045</v>
      </c>
      <c r="B4" s="6" t="s">
        <v>2035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7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7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2">
      <c r="A8" s="7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">
      <c r="A9" s="7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7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7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7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7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7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7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7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7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7" t="s">
        <v>2034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991B-BF53-0A4F-A014-F7368D94E8E5}">
  <dimension ref="A1:H13"/>
  <sheetViews>
    <sheetView workbookViewId="0">
      <selection activeCell="H22" sqref="H22"/>
    </sheetView>
  </sheetViews>
  <sheetFormatPr baseColWidth="10" defaultRowHeight="16" x14ac:dyDescent="0.2"/>
  <cols>
    <col min="1" max="1" width="22.1640625" customWidth="1"/>
    <col min="2" max="2" width="16.5" customWidth="1"/>
    <col min="3" max="3" width="21" customWidth="1"/>
    <col min="5" max="5" width="25.33203125" customWidth="1"/>
    <col min="6" max="6" width="19.5" customWidth="1"/>
    <col min="7" max="7" width="15.6640625" customWidth="1"/>
    <col min="8" max="8" width="19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COUNTIFS(Crowdfunding!$G:$G,"Failed", Crowdfunding!$D:$D,"&lt;1000")</f>
        <v>20</v>
      </c>
      <c r="C2">
        <f>COUNTIFS(Crowdfunding!$G:$G,"Successful", Crowdfunding!$D:$D,"&lt;1000")</f>
        <v>30</v>
      </c>
      <c r="D2">
        <f>COUNTIFS(Crowdfunding!$G:$G,"Canceled", Crowdfunding!$D:$D,"&lt;1000")</f>
        <v>1</v>
      </c>
      <c r="E2">
        <f>SUM(B2:D2)</f>
        <v>51</v>
      </c>
      <c r="F2" s="10">
        <f>B2/E2</f>
        <v>0.39215686274509803</v>
      </c>
      <c r="G2" s="10">
        <f>C2/E2</f>
        <v>0.58823529411764708</v>
      </c>
      <c r="H2" s="10">
        <f>D2/E2</f>
        <v>1.9607843137254902E-2</v>
      </c>
    </row>
    <row r="3" spans="1:8" x14ac:dyDescent="0.2">
      <c r="A3" t="s">
        <v>2095</v>
      </c>
      <c r="B3">
        <f>COUNTIFS(Crowdfunding!$G:$G,"Failed", Crowdfunding!$D:$D,"&gt;=1000", Crowdfunding!$D:$D, "&lt;5000")</f>
        <v>38</v>
      </c>
      <c r="C3">
        <f>COUNTIFS(Crowdfunding!$G:$G,"Successful", Crowdfunding!$D:$D,"&gt;=1000", Crowdfunding!$D:$D, "&lt;5000")</f>
        <v>191</v>
      </c>
      <c r="D3">
        <f>COUNTIFS(Crowdfunding!$G:$G,"Canceled", Crowdfunding!$D:$D,"&gt;=1000", Crowdfunding!$D:$D, "&lt;5000")</f>
        <v>2</v>
      </c>
      <c r="E3">
        <f t="shared" ref="E3:E13" si="0">SUM(B3:D3)</f>
        <v>231</v>
      </c>
      <c r="F3" s="10">
        <f t="shared" ref="F3:F13" si="1">B3/E3</f>
        <v>0.16450216450216451</v>
      </c>
      <c r="G3" s="10">
        <f t="shared" ref="G3:G13" si="2">C3/E3</f>
        <v>0.82683982683982682</v>
      </c>
      <c r="H3" s="10">
        <f t="shared" ref="H3:H13" si="3">D3/E3</f>
        <v>8.658008658008658E-3</v>
      </c>
    </row>
    <row r="4" spans="1:8" x14ac:dyDescent="0.2">
      <c r="A4" t="s">
        <v>2096</v>
      </c>
      <c r="B4">
        <f>COUNTIFS(Crowdfunding!$G:$G,"successful", Crowdfunding!$D:$D,"&gt;=5000", Crowdfunding!$D:$D, "&lt;10000")</f>
        <v>164</v>
      </c>
      <c r="C4">
        <f>COUNTIFS(Crowdfunding!$G:$G,"Failed", Crowdfunding!$D:$D,"&gt;=5000", Crowdfunding!$D:$D, "&lt;10000")</f>
        <v>126</v>
      </c>
      <c r="D4">
        <f>COUNTIFS(Crowdfunding!$G:$G,"Canceled", Crowdfunding!$D:$D,"&gt;=5000", Crowdfunding!$D:$D, "&lt;10000")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2">
      <c r="A5" t="s">
        <v>2097</v>
      </c>
      <c r="B5">
        <f>COUNTIFS(Crowdfunding!$G:$G,"successful", Crowdfunding!$D:$D,"&gt;=10000", Crowdfunding!$D:$D, "&lt;15000")</f>
        <v>4</v>
      </c>
      <c r="C5">
        <f>COUNTIFS(Crowdfunding!$G:$G,"Failed", Crowdfunding!$D:$D,"&gt;=10000", Crowdfunding!$D:$D, "&lt;15000")</f>
        <v>5</v>
      </c>
      <c r="D5">
        <f>COUNTIFS(Crowdfunding!$G:$G,"Canceled", Crowdfunding!$D:$D,"&gt;=10000", Crowdfunding!$D:$D, "&lt;15000")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2098</v>
      </c>
      <c r="B6">
        <f>COUNTIFS(Crowdfunding!$G:$G,"successful", Crowdfunding!$D:$D,"&gt;=15000", Crowdfunding!$D:$D, "&lt;20000")</f>
        <v>10</v>
      </c>
      <c r="C6">
        <f>COUNTIFS(Crowdfunding!$G:$G,"Failed", Crowdfunding!$D:$D,"&gt;=15000", Crowdfunding!$D:$D, "&lt;20000")</f>
        <v>0</v>
      </c>
      <c r="D6">
        <f>COUNTIFS(Crowdfunding!$G:$G,"Canceled", Crowdfunding!$D:$D,"&gt;=15000", Crowdfunding!$D:$D, "&lt;20000")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2099</v>
      </c>
      <c r="B7">
        <f>COUNTIFS(Crowdfunding!$G:$G,"successful", Crowdfunding!$D:$D,"&gt;=20000", Crowdfunding!$D:$D, "&lt;25000")</f>
        <v>7</v>
      </c>
      <c r="C7">
        <f>COUNTIFS(Crowdfunding!$G:$G,"Failed", Crowdfunding!$D:$D,"&gt;=20000", Crowdfunding!$D:$D, "&lt;25000")</f>
        <v>0</v>
      </c>
      <c r="D7">
        <f>COUNTIFS(Crowdfunding!$G:$G,"Canceled", Crowdfunding!$D:$D,"&gt;=20000", Crowdfunding!$D:$D, "&lt;25000")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2100</v>
      </c>
      <c r="B8">
        <f>COUNTIFS(Crowdfunding!$G:$G,"successful", Crowdfunding!$D:$D,"&gt;=25000", Crowdfunding!$D:$D, "&lt;30000")</f>
        <v>11</v>
      </c>
      <c r="C8">
        <f>COUNTIFS(Crowdfunding!$G:$G,"Failed", Crowdfunding!$D:$D,"&gt;=25000", Crowdfunding!$D:$D, "&lt;30000")</f>
        <v>3</v>
      </c>
      <c r="D8">
        <f>COUNTIFS(Crowdfunding!$G:$G,"Canceled", Crowdfunding!$D:$D,"&gt;=25000", Crowdfunding!$D:$D, "&lt;30000")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2101</v>
      </c>
      <c r="B9">
        <f>COUNTIFS(Crowdfunding!$G:$G,"successful", Crowdfunding!$D:$D,"&gt;=30000", Crowdfunding!$D:$D, "&lt;35000")</f>
        <v>7</v>
      </c>
      <c r="C9">
        <f>COUNTIFS(Crowdfunding!$G:$G,"Failed", Crowdfunding!$D:$D,"&gt;=30000", Crowdfunding!$D:$D, "&lt;35000")</f>
        <v>0</v>
      </c>
      <c r="D9">
        <f>COUNTIFS(Crowdfunding!$G:$G,"Canceled", Crowdfunding!$D:$D,"&gt;=30000", Crowdfunding!$D:$D, "&lt;35000")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2102</v>
      </c>
      <c r="B10">
        <f>COUNTIFS(Crowdfunding!$G:$G,"successful", Crowdfunding!$D:$D,"&gt;=35000", Crowdfunding!$D:$D, "&lt;40000")</f>
        <v>8</v>
      </c>
      <c r="C10">
        <f>COUNTIFS(Crowdfunding!$G:$G,"Failed", Crowdfunding!$D:$D,"&gt;=35000", Crowdfunding!$D:$D, "&lt;40000")</f>
        <v>3</v>
      </c>
      <c r="D10">
        <f>COUNTIFS(Crowdfunding!$G:$G,"Canceled", Crowdfunding!$D:$D,"&gt;=35000", Crowdfunding!$D:$D, "&lt;40000")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2103</v>
      </c>
      <c r="B11">
        <f>COUNTIFS(Crowdfunding!$G:$G,"successful", Crowdfunding!$D:$D,"&gt;=40000", Crowdfunding!$D:$D, "&lt;45000")</f>
        <v>11</v>
      </c>
      <c r="C11">
        <f>COUNTIFS(Crowdfunding!$G:$G,"Failed", Crowdfunding!$D:$D,"&gt;=40000", Crowdfunding!$D:$D, "&lt;45000")</f>
        <v>3</v>
      </c>
      <c r="D11">
        <f>COUNTIFS(Crowdfunding!$G:$G,"Canceled", Crowdfunding!$D:$D,"&gt;=40000", Crowdfunding!$D:$D, "&lt;45000")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2104</v>
      </c>
      <c r="B12">
        <f>COUNTIFS(Crowdfunding!$G:$G,"successful", Crowdfunding!$D:$D,"&gt;=45000", Crowdfunding!$D:$D, "&lt;50000")</f>
        <v>8</v>
      </c>
      <c r="C12">
        <f>COUNTIFS(Crowdfunding!$G:$G,"Failed", Crowdfunding!$D:$D,"&gt;=45000", Crowdfunding!$D:$D, "&lt;50000")</f>
        <v>3</v>
      </c>
      <c r="D12">
        <f>COUNTIFS(Crowdfunding!$G:$G,"Canceled", Crowdfunding!$D:$D,"&gt;=45000", Crowdfunding!$D:$D, "&lt;50000")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2105</v>
      </c>
      <c r="B13">
        <f>COUNTIFS(Crowdfunding!$G:$G,"successful", Crowdfunding!$D:$D,"&gt;50000")</f>
        <v>114</v>
      </c>
      <c r="C13">
        <f>COUNTIFS(Crowdfunding!$G:$G,"Failed", Crowdfunding!$D:$D,"&gt;50000")</f>
        <v>163</v>
      </c>
      <c r="D13">
        <f>COUNTIFS(Crowdfunding!$G:$G,"Canceled", Crowdfunding!$D:$D,"&gt;50000")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ignoredErrors>
    <ignoredError sqref="D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897EF-8E7E-D443-A866-82858304B836}">
  <dimension ref="A1:G566"/>
  <sheetViews>
    <sheetView tabSelected="1" workbookViewId="0">
      <selection activeCell="F27" sqref="F27"/>
    </sheetView>
  </sheetViews>
  <sheetFormatPr baseColWidth="10" defaultRowHeight="16" x14ac:dyDescent="0.2"/>
  <cols>
    <col min="6" max="6" width="40.33203125" customWidth="1"/>
    <col min="7" max="7" width="24.1640625" customWidth="1"/>
  </cols>
  <sheetData>
    <row r="1" spans="1:7" x14ac:dyDescent="0.2">
      <c r="A1" s="11" t="s">
        <v>4</v>
      </c>
      <c r="B1" s="11" t="s">
        <v>5</v>
      </c>
    </row>
    <row r="2" spans="1:7" x14ac:dyDescent="0.2">
      <c r="A2" t="s">
        <v>20</v>
      </c>
      <c r="B2">
        <v>158</v>
      </c>
      <c r="F2" t="s">
        <v>2106</v>
      </c>
      <c r="G2">
        <f>AVERAGE(B2:B566)</f>
        <v>851.14690265486729</v>
      </c>
    </row>
    <row r="3" spans="1:7" x14ac:dyDescent="0.2">
      <c r="A3" t="s">
        <v>20</v>
      </c>
      <c r="B3">
        <v>1425</v>
      </c>
      <c r="F3" t="s">
        <v>2107</v>
      </c>
      <c r="G3">
        <f>MEDIAN(B2:B566)</f>
        <v>201</v>
      </c>
    </row>
    <row r="4" spans="1:7" x14ac:dyDescent="0.2">
      <c r="A4" t="s">
        <v>20</v>
      </c>
      <c r="B4">
        <v>174</v>
      </c>
      <c r="F4" t="s">
        <v>2108</v>
      </c>
      <c r="G4">
        <f>MAX(B2:B566)</f>
        <v>7295</v>
      </c>
    </row>
    <row r="5" spans="1:7" x14ac:dyDescent="0.2">
      <c r="A5" t="s">
        <v>20</v>
      </c>
      <c r="B5">
        <v>227</v>
      </c>
      <c r="F5" t="s">
        <v>2119</v>
      </c>
      <c r="G5">
        <f>MIN(B2:B566)</f>
        <v>16</v>
      </c>
    </row>
    <row r="6" spans="1:7" x14ac:dyDescent="0.2">
      <c r="A6" t="s">
        <v>20</v>
      </c>
      <c r="B6">
        <v>220</v>
      </c>
      <c r="F6" t="s">
        <v>2109</v>
      </c>
      <c r="G6">
        <f>_xlfn.VAR.P(B2:B566)</f>
        <v>1603373.7324019109</v>
      </c>
    </row>
    <row r="7" spans="1:7" x14ac:dyDescent="0.2">
      <c r="A7" t="s">
        <v>20</v>
      </c>
      <c r="B7">
        <v>98</v>
      </c>
      <c r="F7" t="s">
        <v>2120</v>
      </c>
      <c r="G7">
        <f>STDEV(B2:B566)</f>
        <v>1267.366006183523</v>
      </c>
    </row>
    <row r="8" spans="1:7" x14ac:dyDescent="0.2">
      <c r="A8" t="s">
        <v>20</v>
      </c>
      <c r="B8">
        <v>100</v>
      </c>
    </row>
    <row r="9" spans="1:7" x14ac:dyDescent="0.2">
      <c r="A9" t="s">
        <v>20</v>
      </c>
      <c r="B9">
        <v>1249</v>
      </c>
    </row>
    <row r="10" spans="1:7" x14ac:dyDescent="0.2">
      <c r="A10" t="s">
        <v>20</v>
      </c>
      <c r="B10">
        <v>1396</v>
      </c>
    </row>
    <row r="11" spans="1:7" x14ac:dyDescent="0.2">
      <c r="A11" t="s">
        <v>20</v>
      </c>
      <c r="B11">
        <v>890</v>
      </c>
      <c r="F11" t="s">
        <v>2116</v>
      </c>
    </row>
    <row r="12" spans="1:7" x14ac:dyDescent="0.2">
      <c r="A12" t="s">
        <v>20</v>
      </c>
      <c r="B12">
        <v>142</v>
      </c>
      <c r="F12" t="s">
        <v>2117</v>
      </c>
    </row>
    <row r="13" spans="1:7" x14ac:dyDescent="0.2">
      <c r="A13" t="s">
        <v>20</v>
      </c>
      <c r="B13">
        <v>2673</v>
      </c>
    </row>
    <row r="14" spans="1:7" x14ac:dyDescent="0.2">
      <c r="A14" t="s">
        <v>20</v>
      </c>
      <c r="B14">
        <v>163</v>
      </c>
    </row>
    <row r="15" spans="1:7" x14ac:dyDescent="0.2">
      <c r="A15" t="s">
        <v>20</v>
      </c>
      <c r="B15">
        <v>2220</v>
      </c>
    </row>
    <row r="16" spans="1:7" x14ac:dyDescent="0.2">
      <c r="A16" t="s">
        <v>20</v>
      </c>
      <c r="B16">
        <v>1606</v>
      </c>
    </row>
    <row r="17" spans="1:2" x14ac:dyDescent="0.2">
      <c r="A17" t="s">
        <v>20</v>
      </c>
      <c r="B17">
        <v>129</v>
      </c>
    </row>
    <row r="18" spans="1:2" x14ac:dyDescent="0.2">
      <c r="A18" t="s">
        <v>20</v>
      </c>
      <c r="B18">
        <v>226</v>
      </c>
    </row>
    <row r="19" spans="1:2" x14ac:dyDescent="0.2">
      <c r="A19" t="s">
        <v>20</v>
      </c>
      <c r="B19">
        <v>5419</v>
      </c>
    </row>
    <row r="20" spans="1:2" x14ac:dyDescent="0.2">
      <c r="A20" t="s">
        <v>20</v>
      </c>
      <c r="B20">
        <v>165</v>
      </c>
    </row>
    <row r="21" spans="1:2" x14ac:dyDescent="0.2">
      <c r="A21" t="s">
        <v>20</v>
      </c>
      <c r="B21">
        <v>1965</v>
      </c>
    </row>
    <row r="22" spans="1:2" x14ac:dyDescent="0.2">
      <c r="A22" t="s">
        <v>20</v>
      </c>
      <c r="B22">
        <v>16</v>
      </c>
    </row>
    <row r="23" spans="1:2" x14ac:dyDescent="0.2">
      <c r="A23" t="s">
        <v>20</v>
      </c>
      <c r="B23">
        <v>107</v>
      </c>
    </row>
    <row r="24" spans="1:2" x14ac:dyDescent="0.2">
      <c r="A24" t="s">
        <v>20</v>
      </c>
      <c r="B24">
        <v>134</v>
      </c>
    </row>
    <row r="25" spans="1:2" x14ac:dyDescent="0.2">
      <c r="A25" t="s">
        <v>20</v>
      </c>
      <c r="B25">
        <v>198</v>
      </c>
    </row>
    <row r="26" spans="1:2" x14ac:dyDescent="0.2">
      <c r="A26" t="s">
        <v>20</v>
      </c>
      <c r="B26">
        <v>111</v>
      </c>
    </row>
    <row r="27" spans="1:2" x14ac:dyDescent="0.2">
      <c r="A27" t="s">
        <v>20</v>
      </c>
      <c r="B27">
        <v>222</v>
      </c>
    </row>
    <row r="28" spans="1:2" x14ac:dyDescent="0.2">
      <c r="A28" t="s">
        <v>20</v>
      </c>
      <c r="B28">
        <v>6212</v>
      </c>
    </row>
    <row r="29" spans="1:2" x14ac:dyDescent="0.2">
      <c r="A29" t="s">
        <v>20</v>
      </c>
      <c r="B29">
        <v>98</v>
      </c>
    </row>
    <row r="30" spans="1:2" x14ac:dyDescent="0.2">
      <c r="A30" t="s">
        <v>20</v>
      </c>
      <c r="B30">
        <v>92</v>
      </c>
    </row>
    <row r="31" spans="1:2" x14ac:dyDescent="0.2">
      <c r="A31" t="s">
        <v>20</v>
      </c>
      <c r="B31">
        <v>149</v>
      </c>
    </row>
    <row r="32" spans="1:2" x14ac:dyDescent="0.2">
      <c r="A32" t="s">
        <v>20</v>
      </c>
      <c r="B32">
        <v>2431</v>
      </c>
    </row>
    <row r="33" spans="1:2" x14ac:dyDescent="0.2">
      <c r="A33" t="s">
        <v>20</v>
      </c>
      <c r="B33">
        <v>303</v>
      </c>
    </row>
    <row r="34" spans="1:2" x14ac:dyDescent="0.2">
      <c r="A34" t="s">
        <v>20</v>
      </c>
      <c r="B34">
        <v>209</v>
      </c>
    </row>
    <row r="35" spans="1:2" x14ac:dyDescent="0.2">
      <c r="A35" t="s">
        <v>20</v>
      </c>
      <c r="B35">
        <v>131</v>
      </c>
    </row>
    <row r="36" spans="1:2" x14ac:dyDescent="0.2">
      <c r="A36" t="s">
        <v>20</v>
      </c>
      <c r="B36">
        <v>164</v>
      </c>
    </row>
    <row r="37" spans="1:2" x14ac:dyDescent="0.2">
      <c r="A37" t="s">
        <v>20</v>
      </c>
      <c r="B37">
        <v>201</v>
      </c>
    </row>
    <row r="38" spans="1:2" x14ac:dyDescent="0.2">
      <c r="A38" t="s">
        <v>20</v>
      </c>
      <c r="B38">
        <v>211</v>
      </c>
    </row>
    <row r="39" spans="1:2" x14ac:dyDescent="0.2">
      <c r="A39" t="s">
        <v>20</v>
      </c>
      <c r="B39">
        <v>128</v>
      </c>
    </row>
    <row r="40" spans="1:2" x14ac:dyDescent="0.2">
      <c r="A40" t="s">
        <v>20</v>
      </c>
      <c r="B40">
        <v>1600</v>
      </c>
    </row>
    <row r="41" spans="1:2" x14ac:dyDescent="0.2">
      <c r="A41" t="s">
        <v>20</v>
      </c>
      <c r="B41">
        <v>249</v>
      </c>
    </row>
    <row r="42" spans="1:2" x14ac:dyDescent="0.2">
      <c r="A42" t="s">
        <v>20</v>
      </c>
      <c r="B42">
        <v>236</v>
      </c>
    </row>
    <row r="43" spans="1:2" x14ac:dyDescent="0.2">
      <c r="A43" t="s">
        <v>20</v>
      </c>
      <c r="B43">
        <v>4065</v>
      </c>
    </row>
    <row r="44" spans="1:2" x14ac:dyDescent="0.2">
      <c r="A44" t="s">
        <v>20</v>
      </c>
      <c r="B44">
        <v>246</v>
      </c>
    </row>
    <row r="45" spans="1:2" x14ac:dyDescent="0.2">
      <c r="A45" t="s">
        <v>20</v>
      </c>
      <c r="B45">
        <v>2475</v>
      </c>
    </row>
    <row r="46" spans="1:2" x14ac:dyDescent="0.2">
      <c r="A46" t="s">
        <v>20</v>
      </c>
      <c r="B46">
        <v>76</v>
      </c>
    </row>
    <row r="47" spans="1:2" x14ac:dyDescent="0.2">
      <c r="A47" t="s">
        <v>20</v>
      </c>
      <c r="B47">
        <v>54</v>
      </c>
    </row>
    <row r="48" spans="1:2" x14ac:dyDescent="0.2">
      <c r="A48" t="s">
        <v>20</v>
      </c>
      <c r="B48">
        <v>88</v>
      </c>
    </row>
    <row r="49" spans="1:2" x14ac:dyDescent="0.2">
      <c r="A49" t="s">
        <v>20</v>
      </c>
      <c r="B49">
        <v>85</v>
      </c>
    </row>
    <row r="50" spans="1:2" x14ac:dyDescent="0.2">
      <c r="A50" t="s">
        <v>20</v>
      </c>
      <c r="B50">
        <v>170</v>
      </c>
    </row>
    <row r="51" spans="1:2" x14ac:dyDescent="0.2">
      <c r="A51" t="s">
        <v>20</v>
      </c>
      <c r="B51">
        <v>330</v>
      </c>
    </row>
    <row r="52" spans="1:2" x14ac:dyDescent="0.2">
      <c r="A52" t="s">
        <v>20</v>
      </c>
      <c r="B52">
        <v>127</v>
      </c>
    </row>
    <row r="53" spans="1:2" x14ac:dyDescent="0.2">
      <c r="A53" t="s">
        <v>20</v>
      </c>
      <c r="B53">
        <v>411</v>
      </c>
    </row>
    <row r="54" spans="1:2" x14ac:dyDescent="0.2">
      <c r="A54" t="s">
        <v>20</v>
      </c>
      <c r="B54">
        <v>180</v>
      </c>
    </row>
    <row r="55" spans="1:2" x14ac:dyDescent="0.2">
      <c r="A55" t="s">
        <v>20</v>
      </c>
      <c r="B55">
        <v>374</v>
      </c>
    </row>
    <row r="56" spans="1:2" x14ac:dyDescent="0.2">
      <c r="A56" t="s">
        <v>20</v>
      </c>
      <c r="B56">
        <v>71</v>
      </c>
    </row>
    <row r="57" spans="1:2" x14ac:dyDescent="0.2">
      <c r="A57" t="s">
        <v>20</v>
      </c>
      <c r="B57">
        <v>203</v>
      </c>
    </row>
    <row r="58" spans="1:2" x14ac:dyDescent="0.2">
      <c r="A58" t="s">
        <v>20</v>
      </c>
      <c r="B58">
        <v>113</v>
      </c>
    </row>
    <row r="59" spans="1:2" x14ac:dyDescent="0.2">
      <c r="A59" t="s">
        <v>20</v>
      </c>
      <c r="B59">
        <v>96</v>
      </c>
    </row>
    <row r="60" spans="1:2" x14ac:dyDescent="0.2">
      <c r="A60" t="s">
        <v>20</v>
      </c>
      <c r="B60">
        <v>498</v>
      </c>
    </row>
    <row r="61" spans="1:2" x14ac:dyDescent="0.2">
      <c r="A61" t="s">
        <v>20</v>
      </c>
      <c r="B61">
        <v>180</v>
      </c>
    </row>
    <row r="62" spans="1:2" x14ac:dyDescent="0.2">
      <c r="A62" t="s">
        <v>20</v>
      </c>
      <c r="B62">
        <v>27</v>
      </c>
    </row>
    <row r="63" spans="1:2" x14ac:dyDescent="0.2">
      <c r="A63" t="s">
        <v>20</v>
      </c>
      <c r="B63">
        <v>2331</v>
      </c>
    </row>
    <row r="64" spans="1:2" x14ac:dyDescent="0.2">
      <c r="A64" t="s">
        <v>20</v>
      </c>
      <c r="B64">
        <v>113</v>
      </c>
    </row>
    <row r="65" spans="1:2" x14ac:dyDescent="0.2">
      <c r="A65" t="s">
        <v>20</v>
      </c>
      <c r="B65">
        <v>164</v>
      </c>
    </row>
    <row r="66" spans="1:2" x14ac:dyDescent="0.2">
      <c r="A66" t="s">
        <v>20</v>
      </c>
      <c r="B66">
        <v>164</v>
      </c>
    </row>
    <row r="67" spans="1:2" x14ac:dyDescent="0.2">
      <c r="A67" t="s">
        <v>20</v>
      </c>
      <c r="B67">
        <v>336</v>
      </c>
    </row>
    <row r="68" spans="1:2" x14ac:dyDescent="0.2">
      <c r="A68" t="s">
        <v>20</v>
      </c>
      <c r="B68">
        <v>1917</v>
      </c>
    </row>
    <row r="69" spans="1:2" x14ac:dyDescent="0.2">
      <c r="A69" t="s">
        <v>20</v>
      </c>
      <c r="B69">
        <v>95</v>
      </c>
    </row>
    <row r="70" spans="1:2" x14ac:dyDescent="0.2">
      <c r="A70" t="s">
        <v>20</v>
      </c>
      <c r="B70">
        <v>147</v>
      </c>
    </row>
    <row r="71" spans="1:2" x14ac:dyDescent="0.2">
      <c r="A71" t="s">
        <v>20</v>
      </c>
      <c r="B71">
        <v>86</v>
      </c>
    </row>
    <row r="72" spans="1:2" x14ac:dyDescent="0.2">
      <c r="A72" t="s">
        <v>20</v>
      </c>
      <c r="B72">
        <v>83</v>
      </c>
    </row>
    <row r="73" spans="1:2" x14ac:dyDescent="0.2">
      <c r="A73" t="s">
        <v>20</v>
      </c>
      <c r="B73">
        <v>676</v>
      </c>
    </row>
    <row r="74" spans="1:2" x14ac:dyDescent="0.2">
      <c r="A74" t="s">
        <v>20</v>
      </c>
      <c r="B74">
        <v>361</v>
      </c>
    </row>
    <row r="75" spans="1:2" x14ac:dyDescent="0.2">
      <c r="A75" t="s">
        <v>20</v>
      </c>
      <c r="B75">
        <v>131</v>
      </c>
    </row>
    <row r="76" spans="1:2" x14ac:dyDescent="0.2">
      <c r="A76" t="s">
        <v>20</v>
      </c>
      <c r="B76">
        <v>126</v>
      </c>
    </row>
    <row r="77" spans="1:2" x14ac:dyDescent="0.2">
      <c r="A77" t="s">
        <v>20</v>
      </c>
      <c r="B77">
        <v>275</v>
      </c>
    </row>
    <row r="78" spans="1:2" x14ac:dyDescent="0.2">
      <c r="A78" t="s">
        <v>20</v>
      </c>
      <c r="B78">
        <v>67</v>
      </c>
    </row>
    <row r="79" spans="1:2" x14ac:dyDescent="0.2">
      <c r="A79" t="s">
        <v>20</v>
      </c>
      <c r="B79">
        <v>154</v>
      </c>
    </row>
    <row r="80" spans="1:2" x14ac:dyDescent="0.2">
      <c r="A80" t="s">
        <v>20</v>
      </c>
      <c r="B80">
        <v>1782</v>
      </c>
    </row>
    <row r="81" spans="1:2" x14ac:dyDescent="0.2">
      <c r="A81" t="s">
        <v>20</v>
      </c>
      <c r="B81">
        <v>903</v>
      </c>
    </row>
    <row r="82" spans="1:2" x14ac:dyDescent="0.2">
      <c r="A82" t="s">
        <v>20</v>
      </c>
      <c r="B82">
        <v>94</v>
      </c>
    </row>
    <row r="83" spans="1:2" x14ac:dyDescent="0.2">
      <c r="A83" t="s">
        <v>20</v>
      </c>
      <c r="B83">
        <v>180</v>
      </c>
    </row>
    <row r="84" spans="1:2" x14ac:dyDescent="0.2">
      <c r="A84" t="s">
        <v>20</v>
      </c>
      <c r="B84">
        <v>533</v>
      </c>
    </row>
    <row r="85" spans="1:2" x14ac:dyDescent="0.2">
      <c r="A85" t="s">
        <v>20</v>
      </c>
      <c r="B85">
        <v>2443</v>
      </c>
    </row>
    <row r="86" spans="1:2" x14ac:dyDescent="0.2">
      <c r="A86" t="s">
        <v>20</v>
      </c>
      <c r="B86">
        <v>89</v>
      </c>
    </row>
    <row r="87" spans="1:2" x14ac:dyDescent="0.2">
      <c r="A87" t="s">
        <v>20</v>
      </c>
      <c r="B87">
        <v>159</v>
      </c>
    </row>
    <row r="88" spans="1:2" x14ac:dyDescent="0.2">
      <c r="A88" t="s">
        <v>20</v>
      </c>
      <c r="B88">
        <v>50</v>
      </c>
    </row>
    <row r="89" spans="1:2" x14ac:dyDescent="0.2">
      <c r="A89" t="s">
        <v>20</v>
      </c>
      <c r="B89">
        <v>186</v>
      </c>
    </row>
    <row r="90" spans="1:2" x14ac:dyDescent="0.2">
      <c r="A90" t="s">
        <v>20</v>
      </c>
      <c r="B90">
        <v>1071</v>
      </c>
    </row>
    <row r="91" spans="1:2" x14ac:dyDescent="0.2">
      <c r="A91" t="s">
        <v>20</v>
      </c>
      <c r="B91">
        <v>117</v>
      </c>
    </row>
    <row r="92" spans="1:2" x14ac:dyDescent="0.2">
      <c r="A92" t="s">
        <v>20</v>
      </c>
      <c r="B92">
        <v>70</v>
      </c>
    </row>
    <row r="93" spans="1:2" x14ac:dyDescent="0.2">
      <c r="A93" t="s">
        <v>20</v>
      </c>
      <c r="B93">
        <v>135</v>
      </c>
    </row>
    <row r="94" spans="1:2" x14ac:dyDescent="0.2">
      <c r="A94" t="s">
        <v>20</v>
      </c>
      <c r="B94">
        <v>768</v>
      </c>
    </row>
    <row r="95" spans="1:2" x14ac:dyDescent="0.2">
      <c r="A95" t="s">
        <v>20</v>
      </c>
      <c r="B95">
        <v>199</v>
      </c>
    </row>
    <row r="96" spans="1:2" x14ac:dyDescent="0.2">
      <c r="A96" t="s">
        <v>20</v>
      </c>
      <c r="B96">
        <v>107</v>
      </c>
    </row>
    <row r="97" spans="1:2" x14ac:dyDescent="0.2">
      <c r="A97" t="s">
        <v>20</v>
      </c>
      <c r="B97">
        <v>195</v>
      </c>
    </row>
    <row r="98" spans="1:2" x14ac:dyDescent="0.2">
      <c r="A98" t="s">
        <v>20</v>
      </c>
      <c r="B98">
        <v>3376</v>
      </c>
    </row>
    <row r="99" spans="1:2" x14ac:dyDescent="0.2">
      <c r="A99" t="s">
        <v>20</v>
      </c>
      <c r="B99">
        <v>41</v>
      </c>
    </row>
    <row r="100" spans="1:2" x14ac:dyDescent="0.2">
      <c r="A100" t="s">
        <v>20</v>
      </c>
      <c r="B100">
        <v>1821</v>
      </c>
    </row>
    <row r="101" spans="1:2" x14ac:dyDescent="0.2">
      <c r="A101" t="s">
        <v>20</v>
      </c>
      <c r="B101">
        <v>164</v>
      </c>
    </row>
    <row r="102" spans="1:2" x14ac:dyDescent="0.2">
      <c r="A102" t="s">
        <v>20</v>
      </c>
      <c r="B102">
        <v>157</v>
      </c>
    </row>
    <row r="103" spans="1:2" x14ac:dyDescent="0.2">
      <c r="A103" t="s">
        <v>20</v>
      </c>
      <c r="B103">
        <v>246</v>
      </c>
    </row>
    <row r="104" spans="1:2" x14ac:dyDescent="0.2">
      <c r="A104" t="s">
        <v>20</v>
      </c>
      <c r="B104">
        <v>1396</v>
      </c>
    </row>
    <row r="105" spans="1:2" x14ac:dyDescent="0.2">
      <c r="A105" t="s">
        <v>20</v>
      </c>
      <c r="B105">
        <v>2506</v>
      </c>
    </row>
    <row r="106" spans="1:2" x14ac:dyDescent="0.2">
      <c r="A106" t="s">
        <v>20</v>
      </c>
      <c r="B106">
        <v>244</v>
      </c>
    </row>
    <row r="107" spans="1:2" x14ac:dyDescent="0.2">
      <c r="A107" t="s">
        <v>20</v>
      </c>
      <c r="B107">
        <v>146</v>
      </c>
    </row>
    <row r="108" spans="1:2" x14ac:dyDescent="0.2">
      <c r="A108" t="s">
        <v>20</v>
      </c>
      <c r="B108">
        <v>1267</v>
      </c>
    </row>
    <row r="109" spans="1:2" x14ac:dyDescent="0.2">
      <c r="A109" t="s">
        <v>20</v>
      </c>
      <c r="B109">
        <v>1561</v>
      </c>
    </row>
    <row r="110" spans="1:2" x14ac:dyDescent="0.2">
      <c r="A110" t="s">
        <v>20</v>
      </c>
      <c r="B110">
        <v>48</v>
      </c>
    </row>
    <row r="111" spans="1:2" x14ac:dyDescent="0.2">
      <c r="A111" t="s">
        <v>20</v>
      </c>
      <c r="B111">
        <v>2739</v>
      </c>
    </row>
    <row r="112" spans="1:2" x14ac:dyDescent="0.2">
      <c r="A112" t="s">
        <v>20</v>
      </c>
      <c r="B112">
        <v>3537</v>
      </c>
    </row>
    <row r="113" spans="1:2" x14ac:dyDescent="0.2">
      <c r="A113" t="s">
        <v>20</v>
      </c>
      <c r="B113">
        <v>2107</v>
      </c>
    </row>
    <row r="114" spans="1:2" x14ac:dyDescent="0.2">
      <c r="A114" t="s">
        <v>20</v>
      </c>
      <c r="B114">
        <v>3318</v>
      </c>
    </row>
    <row r="115" spans="1:2" x14ac:dyDescent="0.2">
      <c r="A115" t="s">
        <v>20</v>
      </c>
      <c r="B115">
        <v>340</v>
      </c>
    </row>
    <row r="116" spans="1:2" x14ac:dyDescent="0.2">
      <c r="A116" t="s">
        <v>20</v>
      </c>
      <c r="B116">
        <v>1442</v>
      </c>
    </row>
    <row r="117" spans="1:2" x14ac:dyDescent="0.2">
      <c r="A117" t="s">
        <v>20</v>
      </c>
      <c r="B117">
        <v>126</v>
      </c>
    </row>
    <row r="118" spans="1:2" x14ac:dyDescent="0.2">
      <c r="A118" t="s">
        <v>20</v>
      </c>
      <c r="B118">
        <v>524</v>
      </c>
    </row>
    <row r="119" spans="1:2" x14ac:dyDescent="0.2">
      <c r="A119" t="s">
        <v>20</v>
      </c>
      <c r="B119">
        <v>1989</v>
      </c>
    </row>
    <row r="120" spans="1:2" x14ac:dyDescent="0.2">
      <c r="A120" t="s">
        <v>20</v>
      </c>
      <c r="B120">
        <v>157</v>
      </c>
    </row>
    <row r="121" spans="1:2" x14ac:dyDescent="0.2">
      <c r="A121" t="s">
        <v>20</v>
      </c>
      <c r="B121">
        <v>4498</v>
      </c>
    </row>
    <row r="122" spans="1:2" x14ac:dyDescent="0.2">
      <c r="A122" t="s">
        <v>20</v>
      </c>
      <c r="B122">
        <v>80</v>
      </c>
    </row>
    <row r="123" spans="1:2" x14ac:dyDescent="0.2">
      <c r="A123" t="s">
        <v>20</v>
      </c>
      <c r="B123">
        <v>43</v>
      </c>
    </row>
    <row r="124" spans="1:2" x14ac:dyDescent="0.2">
      <c r="A124" t="s">
        <v>20</v>
      </c>
      <c r="B124">
        <v>2053</v>
      </c>
    </row>
    <row r="125" spans="1:2" x14ac:dyDescent="0.2">
      <c r="A125" t="s">
        <v>20</v>
      </c>
      <c r="B125">
        <v>168</v>
      </c>
    </row>
    <row r="126" spans="1:2" x14ac:dyDescent="0.2">
      <c r="A126" t="s">
        <v>20</v>
      </c>
      <c r="B126">
        <v>4289</v>
      </c>
    </row>
    <row r="127" spans="1:2" x14ac:dyDescent="0.2">
      <c r="A127" t="s">
        <v>20</v>
      </c>
      <c r="B127">
        <v>165</v>
      </c>
    </row>
    <row r="128" spans="1:2" x14ac:dyDescent="0.2">
      <c r="A128" t="s">
        <v>20</v>
      </c>
      <c r="B128">
        <v>1815</v>
      </c>
    </row>
    <row r="129" spans="1:2" x14ac:dyDescent="0.2">
      <c r="A129" t="s">
        <v>20</v>
      </c>
      <c r="B129">
        <v>397</v>
      </c>
    </row>
    <row r="130" spans="1:2" x14ac:dyDescent="0.2">
      <c r="A130" t="s">
        <v>20</v>
      </c>
      <c r="B130">
        <v>1539</v>
      </c>
    </row>
    <row r="131" spans="1:2" x14ac:dyDescent="0.2">
      <c r="A131" t="s">
        <v>20</v>
      </c>
      <c r="B131">
        <v>138</v>
      </c>
    </row>
    <row r="132" spans="1:2" x14ac:dyDescent="0.2">
      <c r="A132" t="s">
        <v>20</v>
      </c>
      <c r="B132">
        <v>3594</v>
      </c>
    </row>
    <row r="133" spans="1:2" x14ac:dyDescent="0.2">
      <c r="A133" t="s">
        <v>20</v>
      </c>
      <c r="B133">
        <v>5880</v>
      </c>
    </row>
    <row r="134" spans="1:2" x14ac:dyDescent="0.2">
      <c r="A134" t="s">
        <v>20</v>
      </c>
      <c r="B134">
        <v>112</v>
      </c>
    </row>
    <row r="135" spans="1:2" x14ac:dyDescent="0.2">
      <c r="A135" t="s">
        <v>20</v>
      </c>
      <c r="B135">
        <v>943</v>
      </c>
    </row>
    <row r="136" spans="1:2" x14ac:dyDescent="0.2">
      <c r="A136" t="s">
        <v>20</v>
      </c>
      <c r="B136">
        <v>2468</v>
      </c>
    </row>
    <row r="137" spans="1:2" x14ac:dyDescent="0.2">
      <c r="A137" t="s">
        <v>20</v>
      </c>
      <c r="B137">
        <v>2551</v>
      </c>
    </row>
    <row r="138" spans="1:2" x14ac:dyDescent="0.2">
      <c r="A138" t="s">
        <v>20</v>
      </c>
      <c r="B138">
        <v>101</v>
      </c>
    </row>
    <row r="139" spans="1:2" x14ac:dyDescent="0.2">
      <c r="A139" t="s">
        <v>20</v>
      </c>
      <c r="B139">
        <v>92</v>
      </c>
    </row>
    <row r="140" spans="1:2" x14ac:dyDescent="0.2">
      <c r="A140" t="s">
        <v>20</v>
      </c>
      <c r="B140">
        <v>62</v>
      </c>
    </row>
    <row r="141" spans="1:2" x14ac:dyDescent="0.2">
      <c r="A141" t="s">
        <v>20</v>
      </c>
      <c r="B141">
        <v>149</v>
      </c>
    </row>
    <row r="142" spans="1:2" x14ac:dyDescent="0.2">
      <c r="A142" t="s">
        <v>20</v>
      </c>
      <c r="B142">
        <v>329</v>
      </c>
    </row>
    <row r="143" spans="1:2" x14ac:dyDescent="0.2">
      <c r="A143" t="s">
        <v>20</v>
      </c>
      <c r="B143">
        <v>97</v>
      </c>
    </row>
    <row r="144" spans="1:2" x14ac:dyDescent="0.2">
      <c r="A144" t="s">
        <v>20</v>
      </c>
      <c r="B144">
        <v>1784</v>
      </c>
    </row>
    <row r="145" spans="1:2" x14ac:dyDescent="0.2">
      <c r="A145" t="s">
        <v>20</v>
      </c>
      <c r="B145">
        <v>1684</v>
      </c>
    </row>
    <row r="146" spans="1:2" x14ac:dyDescent="0.2">
      <c r="A146" t="s">
        <v>20</v>
      </c>
      <c r="B146">
        <v>250</v>
      </c>
    </row>
    <row r="147" spans="1:2" x14ac:dyDescent="0.2">
      <c r="A147" t="s">
        <v>20</v>
      </c>
      <c r="B147">
        <v>238</v>
      </c>
    </row>
    <row r="148" spans="1:2" x14ac:dyDescent="0.2">
      <c r="A148" t="s">
        <v>20</v>
      </c>
      <c r="B148">
        <v>53</v>
      </c>
    </row>
    <row r="149" spans="1:2" x14ac:dyDescent="0.2">
      <c r="A149" t="s">
        <v>20</v>
      </c>
      <c r="B149">
        <v>214</v>
      </c>
    </row>
    <row r="150" spans="1:2" x14ac:dyDescent="0.2">
      <c r="A150" t="s">
        <v>20</v>
      </c>
      <c r="B150">
        <v>222</v>
      </c>
    </row>
    <row r="151" spans="1:2" x14ac:dyDescent="0.2">
      <c r="A151" t="s">
        <v>20</v>
      </c>
      <c r="B151">
        <v>1884</v>
      </c>
    </row>
    <row r="152" spans="1:2" x14ac:dyDescent="0.2">
      <c r="A152" t="s">
        <v>20</v>
      </c>
      <c r="B152">
        <v>218</v>
      </c>
    </row>
    <row r="153" spans="1:2" x14ac:dyDescent="0.2">
      <c r="A153" t="s">
        <v>20</v>
      </c>
      <c r="B153">
        <v>6465</v>
      </c>
    </row>
    <row r="154" spans="1:2" x14ac:dyDescent="0.2">
      <c r="A154" t="s">
        <v>20</v>
      </c>
      <c r="B154">
        <v>59</v>
      </c>
    </row>
    <row r="155" spans="1:2" x14ac:dyDescent="0.2">
      <c r="A155" t="s">
        <v>20</v>
      </c>
      <c r="B155">
        <v>88</v>
      </c>
    </row>
    <row r="156" spans="1:2" x14ac:dyDescent="0.2">
      <c r="A156" t="s">
        <v>20</v>
      </c>
      <c r="B156">
        <v>1697</v>
      </c>
    </row>
    <row r="157" spans="1:2" x14ac:dyDescent="0.2">
      <c r="A157" t="s">
        <v>20</v>
      </c>
      <c r="B157">
        <v>92</v>
      </c>
    </row>
    <row r="158" spans="1:2" x14ac:dyDescent="0.2">
      <c r="A158" t="s">
        <v>20</v>
      </c>
      <c r="B158">
        <v>186</v>
      </c>
    </row>
    <row r="159" spans="1:2" x14ac:dyDescent="0.2">
      <c r="A159" t="s">
        <v>20</v>
      </c>
      <c r="B159">
        <v>138</v>
      </c>
    </row>
    <row r="160" spans="1:2" x14ac:dyDescent="0.2">
      <c r="A160" t="s">
        <v>20</v>
      </c>
      <c r="B160">
        <v>261</v>
      </c>
    </row>
    <row r="161" spans="1:2" x14ac:dyDescent="0.2">
      <c r="A161" t="s">
        <v>20</v>
      </c>
      <c r="B161">
        <v>107</v>
      </c>
    </row>
    <row r="162" spans="1:2" x14ac:dyDescent="0.2">
      <c r="A162" t="s">
        <v>20</v>
      </c>
      <c r="B162">
        <v>199</v>
      </c>
    </row>
    <row r="163" spans="1:2" x14ac:dyDescent="0.2">
      <c r="A163" t="s">
        <v>20</v>
      </c>
      <c r="B163">
        <v>5512</v>
      </c>
    </row>
    <row r="164" spans="1:2" x14ac:dyDescent="0.2">
      <c r="A164" t="s">
        <v>20</v>
      </c>
      <c r="B164">
        <v>86</v>
      </c>
    </row>
    <row r="165" spans="1:2" x14ac:dyDescent="0.2">
      <c r="A165" t="s">
        <v>20</v>
      </c>
      <c r="B165">
        <v>2768</v>
      </c>
    </row>
    <row r="166" spans="1:2" x14ac:dyDescent="0.2">
      <c r="A166" t="s">
        <v>20</v>
      </c>
      <c r="B166">
        <v>48</v>
      </c>
    </row>
    <row r="167" spans="1:2" x14ac:dyDescent="0.2">
      <c r="A167" t="s">
        <v>20</v>
      </c>
      <c r="B167">
        <v>87</v>
      </c>
    </row>
    <row r="168" spans="1:2" x14ac:dyDescent="0.2">
      <c r="A168" t="s">
        <v>20</v>
      </c>
      <c r="B168">
        <v>1894</v>
      </c>
    </row>
    <row r="169" spans="1:2" x14ac:dyDescent="0.2">
      <c r="A169" t="s">
        <v>20</v>
      </c>
      <c r="B169">
        <v>282</v>
      </c>
    </row>
    <row r="170" spans="1:2" x14ac:dyDescent="0.2">
      <c r="A170" t="s">
        <v>20</v>
      </c>
      <c r="B170">
        <v>116</v>
      </c>
    </row>
    <row r="171" spans="1:2" x14ac:dyDescent="0.2">
      <c r="A171" t="s">
        <v>20</v>
      </c>
      <c r="B171">
        <v>83</v>
      </c>
    </row>
    <row r="172" spans="1:2" x14ac:dyDescent="0.2">
      <c r="A172" t="s">
        <v>20</v>
      </c>
      <c r="B172">
        <v>91</v>
      </c>
    </row>
    <row r="173" spans="1:2" x14ac:dyDescent="0.2">
      <c r="A173" t="s">
        <v>20</v>
      </c>
      <c r="B173">
        <v>546</v>
      </c>
    </row>
    <row r="174" spans="1:2" x14ac:dyDescent="0.2">
      <c r="A174" t="s">
        <v>20</v>
      </c>
      <c r="B174">
        <v>393</v>
      </c>
    </row>
    <row r="175" spans="1:2" x14ac:dyDescent="0.2">
      <c r="A175" t="s">
        <v>20</v>
      </c>
      <c r="B175">
        <v>133</v>
      </c>
    </row>
    <row r="176" spans="1:2" x14ac:dyDescent="0.2">
      <c r="A176" t="s">
        <v>20</v>
      </c>
      <c r="B176">
        <v>254</v>
      </c>
    </row>
    <row r="177" spans="1:2" x14ac:dyDescent="0.2">
      <c r="A177" t="s">
        <v>20</v>
      </c>
      <c r="B177">
        <v>176</v>
      </c>
    </row>
    <row r="178" spans="1:2" x14ac:dyDescent="0.2">
      <c r="A178" t="s">
        <v>20</v>
      </c>
      <c r="B178">
        <v>337</v>
      </c>
    </row>
    <row r="179" spans="1:2" x14ac:dyDescent="0.2">
      <c r="A179" t="s">
        <v>20</v>
      </c>
      <c r="B179">
        <v>107</v>
      </c>
    </row>
    <row r="180" spans="1:2" x14ac:dyDescent="0.2">
      <c r="A180" t="s">
        <v>20</v>
      </c>
      <c r="B180">
        <v>183</v>
      </c>
    </row>
    <row r="181" spans="1:2" x14ac:dyDescent="0.2">
      <c r="A181" t="s">
        <v>20</v>
      </c>
      <c r="B181">
        <v>72</v>
      </c>
    </row>
    <row r="182" spans="1:2" x14ac:dyDescent="0.2">
      <c r="A182" t="s">
        <v>20</v>
      </c>
      <c r="B182">
        <v>295</v>
      </c>
    </row>
    <row r="183" spans="1:2" x14ac:dyDescent="0.2">
      <c r="A183" t="s">
        <v>20</v>
      </c>
      <c r="B183">
        <v>142</v>
      </c>
    </row>
    <row r="184" spans="1:2" x14ac:dyDescent="0.2">
      <c r="A184" t="s">
        <v>20</v>
      </c>
      <c r="B184">
        <v>85</v>
      </c>
    </row>
    <row r="185" spans="1:2" x14ac:dyDescent="0.2">
      <c r="A185" t="s">
        <v>20</v>
      </c>
      <c r="B185">
        <v>659</v>
      </c>
    </row>
    <row r="186" spans="1:2" x14ac:dyDescent="0.2">
      <c r="A186" t="s">
        <v>20</v>
      </c>
      <c r="B186">
        <v>121</v>
      </c>
    </row>
    <row r="187" spans="1:2" x14ac:dyDescent="0.2">
      <c r="A187" t="s">
        <v>20</v>
      </c>
      <c r="B187">
        <v>3742</v>
      </c>
    </row>
    <row r="188" spans="1:2" x14ac:dyDescent="0.2">
      <c r="A188" t="s">
        <v>20</v>
      </c>
      <c r="B188">
        <v>223</v>
      </c>
    </row>
    <row r="189" spans="1:2" x14ac:dyDescent="0.2">
      <c r="A189" t="s">
        <v>20</v>
      </c>
      <c r="B189">
        <v>133</v>
      </c>
    </row>
    <row r="190" spans="1:2" x14ac:dyDescent="0.2">
      <c r="A190" t="s">
        <v>20</v>
      </c>
      <c r="B190">
        <v>5168</v>
      </c>
    </row>
    <row r="191" spans="1:2" x14ac:dyDescent="0.2">
      <c r="A191" t="s">
        <v>20</v>
      </c>
      <c r="B191">
        <v>307</v>
      </c>
    </row>
    <row r="192" spans="1:2" x14ac:dyDescent="0.2">
      <c r="A192" t="s">
        <v>20</v>
      </c>
      <c r="B192">
        <v>2441</v>
      </c>
    </row>
    <row r="193" spans="1:2" x14ac:dyDescent="0.2">
      <c r="A193" t="s">
        <v>20</v>
      </c>
      <c r="B193">
        <v>1385</v>
      </c>
    </row>
    <row r="194" spans="1:2" x14ac:dyDescent="0.2">
      <c r="A194" t="s">
        <v>20</v>
      </c>
      <c r="B194">
        <v>190</v>
      </c>
    </row>
    <row r="195" spans="1:2" x14ac:dyDescent="0.2">
      <c r="A195" t="s">
        <v>20</v>
      </c>
      <c r="B195">
        <v>470</v>
      </c>
    </row>
    <row r="196" spans="1:2" x14ac:dyDescent="0.2">
      <c r="A196" t="s">
        <v>20</v>
      </c>
      <c r="B196">
        <v>253</v>
      </c>
    </row>
    <row r="197" spans="1:2" x14ac:dyDescent="0.2">
      <c r="A197" t="s">
        <v>20</v>
      </c>
      <c r="B197">
        <v>1113</v>
      </c>
    </row>
    <row r="198" spans="1:2" x14ac:dyDescent="0.2">
      <c r="A198" t="s">
        <v>20</v>
      </c>
      <c r="B198">
        <v>2283</v>
      </c>
    </row>
    <row r="199" spans="1:2" x14ac:dyDescent="0.2">
      <c r="A199" t="s">
        <v>20</v>
      </c>
      <c r="B199">
        <v>1095</v>
      </c>
    </row>
    <row r="200" spans="1:2" x14ac:dyDescent="0.2">
      <c r="A200" t="s">
        <v>20</v>
      </c>
      <c r="B200">
        <v>1690</v>
      </c>
    </row>
    <row r="201" spans="1:2" x14ac:dyDescent="0.2">
      <c r="A201" t="s">
        <v>20</v>
      </c>
      <c r="B201">
        <v>191</v>
      </c>
    </row>
    <row r="202" spans="1:2" x14ac:dyDescent="0.2">
      <c r="A202" t="s">
        <v>20</v>
      </c>
      <c r="B202">
        <v>2013</v>
      </c>
    </row>
    <row r="203" spans="1:2" x14ac:dyDescent="0.2">
      <c r="A203" t="s">
        <v>20</v>
      </c>
      <c r="B203">
        <v>1703</v>
      </c>
    </row>
    <row r="204" spans="1:2" x14ac:dyDescent="0.2">
      <c r="A204" t="s">
        <v>20</v>
      </c>
      <c r="B204">
        <v>80</v>
      </c>
    </row>
    <row r="205" spans="1:2" x14ac:dyDescent="0.2">
      <c r="A205" t="s">
        <v>20</v>
      </c>
      <c r="B205">
        <v>41</v>
      </c>
    </row>
    <row r="206" spans="1:2" x14ac:dyDescent="0.2">
      <c r="A206" t="s">
        <v>20</v>
      </c>
      <c r="B206">
        <v>187</v>
      </c>
    </row>
    <row r="207" spans="1:2" x14ac:dyDescent="0.2">
      <c r="A207" t="s">
        <v>20</v>
      </c>
      <c r="B207">
        <v>2875</v>
      </c>
    </row>
    <row r="208" spans="1:2" x14ac:dyDescent="0.2">
      <c r="A208" t="s">
        <v>20</v>
      </c>
      <c r="B208">
        <v>88</v>
      </c>
    </row>
    <row r="209" spans="1:2" x14ac:dyDescent="0.2">
      <c r="A209" t="s">
        <v>20</v>
      </c>
      <c r="B209">
        <v>191</v>
      </c>
    </row>
    <row r="210" spans="1:2" x14ac:dyDescent="0.2">
      <c r="A210" t="s">
        <v>20</v>
      </c>
      <c r="B210">
        <v>139</v>
      </c>
    </row>
    <row r="211" spans="1:2" x14ac:dyDescent="0.2">
      <c r="A211" t="s">
        <v>20</v>
      </c>
      <c r="B211">
        <v>186</v>
      </c>
    </row>
    <row r="212" spans="1:2" x14ac:dyDescent="0.2">
      <c r="A212" t="s">
        <v>20</v>
      </c>
      <c r="B212">
        <v>112</v>
      </c>
    </row>
    <row r="213" spans="1:2" x14ac:dyDescent="0.2">
      <c r="A213" t="s">
        <v>20</v>
      </c>
      <c r="B213">
        <v>101</v>
      </c>
    </row>
    <row r="214" spans="1:2" x14ac:dyDescent="0.2">
      <c r="A214" t="s">
        <v>20</v>
      </c>
      <c r="B214">
        <v>206</v>
      </c>
    </row>
    <row r="215" spans="1:2" x14ac:dyDescent="0.2">
      <c r="A215" t="s">
        <v>20</v>
      </c>
      <c r="B215">
        <v>154</v>
      </c>
    </row>
    <row r="216" spans="1:2" x14ac:dyDescent="0.2">
      <c r="A216" t="s">
        <v>20</v>
      </c>
      <c r="B216">
        <v>5966</v>
      </c>
    </row>
    <row r="217" spans="1:2" x14ac:dyDescent="0.2">
      <c r="A217" t="s">
        <v>20</v>
      </c>
      <c r="B217">
        <v>169</v>
      </c>
    </row>
    <row r="218" spans="1:2" x14ac:dyDescent="0.2">
      <c r="A218" t="s">
        <v>20</v>
      </c>
      <c r="B218">
        <v>2106</v>
      </c>
    </row>
    <row r="219" spans="1:2" x14ac:dyDescent="0.2">
      <c r="A219" t="s">
        <v>20</v>
      </c>
      <c r="B219">
        <v>131</v>
      </c>
    </row>
    <row r="220" spans="1:2" x14ac:dyDescent="0.2">
      <c r="A220" t="s">
        <v>20</v>
      </c>
      <c r="B220">
        <v>84</v>
      </c>
    </row>
    <row r="221" spans="1:2" x14ac:dyDescent="0.2">
      <c r="A221" t="s">
        <v>20</v>
      </c>
      <c r="B221">
        <v>155</v>
      </c>
    </row>
    <row r="222" spans="1:2" x14ac:dyDescent="0.2">
      <c r="A222" t="s">
        <v>20</v>
      </c>
      <c r="B222">
        <v>189</v>
      </c>
    </row>
    <row r="223" spans="1:2" x14ac:dyDescent="0.2">
      <c r="A223" t="s">
        <v>20</v>
      </c>
      <c r="B223">
        <v>4799</v>
      </c>
    </row>
    <row r="224" spans="1:2" x14ac:dyDescent="0.2">
      <c r="A224" t="s">
        <v>20</v>
      </c>
      <c r="B224">
        <v>1137</v>
      </c>
    </row>
    <row r="225" spans="1:2" x14ac:dyDescent="0.2">
      <c r="A225" t="s">
        <v>20</v>
      </c>
      <c r="B225">
        <v>1152</v>
      </c>
    </row>
    <row r="226" spans="1:2" x14ac:dyDescent="0.2">
      <c r="A226" t="s">
        <v>20</v>
      </c>
      <c r="B226">
        <v>50</v>
      </c>
    </row>
    <row r="227" spans="1:2" x14ac:dyDescent="0.2">
      <c r="A227" t="s">
        <v>20</v>
      </c>
      <c r="B227">
        <v>3059</v>
      </c>
    </row>
    <row r="228" spans="1:2" x14ac:dyDescent="0.2">
      <c r="A228" t="s">
        <v>20</v>
      </c>
      <c r="B228">
        <v>34</v>
      </c>
    </row>
    <row r="229" spans="1:2" x14ac:dyDescent="0.2">
      <c r="A229" t="s">
        <v>20</v>
      </c>
      <c r="B229">
        <v>220</v>
      </c>
    </row>
    <row r="230" spans="1:2" x14ac:dyDescent="0.2">
      <c r="A230" t="s">
        <v>20</v>
      </c>
      <c r="B230">
        <v>1604</v>
      </c>
    </row>
    <row r="231" spans="1:2" x14ac:dyDescent="0.2">
      <c r="A231" t="s">
        <v>20</v>
      </c>
      <c r="B231">
        <v>454</v>
      </c>
    </row>
    <row r="232" spans="1:2" x14ac:dyDescent="0.2">
      <c r="A232" t="s">
        <v>20</v>
      </c>
      <c r="B232">
        <v>123</v>
      </c>
    </row>
    <row r="233" spans="1:2" x14ac:dyDescent="0.2">
      <c r="A233" t="s">
        <v>20</v>
      </c>
      <c r="B233">
        <v>299</v>
      </c>
    </row>
    <row r="234" spans="1:2" x14ac:dyDescent="0.2">
      <c r="A234" t="s">
        <v>20</v>
      </c>
      <c r="B234">
        <v>2237</v>
      </c>
    </row>
    <row r="235" spans="1:2" x14ac:dyDescent="0.2">
      <c r="A235" t="s">
        <v>20</v>
      </c>
      <c r="B235">
        <v>645</v>
      </c>
    </row>
    <row r="236" spans="1:2" x14ac:dyDescent="0.2">
      <c r="A236" t="s">
        <v>20</v>
      </c>
      <c r="B236">
        <v>484</v>
      </c>
    </row>
    <row r="237" spans="1:2" x14ac:dyDescent="0.2">
      <c r="A237" t="s">
        <v>20</v>
      </c>
      <c r="B237">
        <v>154</v>
      </c>
    </row>
    <row r="238" spans="1:2" x14ac:dyDescent="0.2">
      <c r="A238" t="s">
        <v>20</v>
      </c>
      <c r="B238">
        <v>82</v>
      </c>
    </row>
    <row r="239" spans="1:2" x14ac:dyDescent="0.2">
      <c r="A239" t="s">
        <v>20</v>
      </c>
      <c r="B239">
        <v>134</v>
      </c>
    </row>
    <row r="240" spans="1:2" x14ac:dyDescent="0.2">
      <c r="A240" t="s">
        <v>20</v>
      </c>
      <c r="B240">
        <v>5203</v>
      </c>
    </row>
    <row r="241" spans="1:2" x14ac:dyDescent="0.2">
      <c r="A241" t="s">
        <v>20</v>
      </c>
      <c r="B241">
        <v>94</v>
      </c>
    </row>
    <row r="242" spans="1:2" x14ac:dyDescent="0.2">
      <c r="A242" t="s">
        <v>20</v>
      </c>
      <c r="B242">
        <v>205</v>
      </c>
    </row>
    <row r="243" spans="1:2" x14ac:dyDescent="0.2">
      <c r="A243" t="s">
        <v>20</v>
      </c>
      <c r="B243">
        <v>92</v>
      </c>
    </row>
    <row r="244" spans="1:2" x14ac:dyDescent="0.2">
      <c r="A244" t="s">
        <v>20</v>
      </c>
      <c r="B244">
        <v>219</v>
      </c>
    </row>
    <row r="245" spans="1:2" x14ac:dyDescent="0.2">
      <c r="A245" t="s">
        <v>20</v>
      </c>
      <c r="B245">
        <v>2526</v>
      </c>
    </row>
    <row r="246" spans="1:2" x14ac:dyDescent="0.2">
      <c r="A246" t="s">
        <v>20</v>
      </c>
      <c r="B246">
        <v>94</v>
      </c>
    </row>
    <row r="247" spans="1:2" x14ac:dyDescent="0.2">
      <c r="A247" t="s">
        <v>20</v>
      </c>
      <c r="B247">
        <v>1713</v>
      </c>
    </row>
    <row r="248" spans="1:2" x14ac:dyDescent="0.2">
      <c r="A248" t="s">
        <v>20</v>
      </c>
      <c r="B248">
        <v>249</v>
      </c>
    </row>
    <row r="249" spans="1:2" x14ac:dyDescent="0.2">
      <c r="A249" t="s">
        <v>20</v>
      </c>
      <c r="B249">
        <v>192</v>
      </c>
    </row>
    <row r="250" spans="1:2" x14ac:dyDescent="0.2">
      <c r="A250" t="s">
        <v>20</v>
      </c>
      <c r="B250">
        <v>247</v>
      </c>
    </row>
    <row r="251" spans="1:2" x14ac:dyDescent="0.2">
      <c r="A251" t="s">
        <v>20</v>
      </c>
      <c r="B251">
        <v>2293</v>
      </c>
    </row>
    <row r="252" spans="1:2" x14ac:dyDescent="0.2">
      <c r="A252" t="s">
        <v>20</v>
      </c>
      <c r="B252">
        <v>3131</v>
      </c>
    </row>
    <row r="253" spans="1:2" x14ac:dyDescent="0.2">
      <c r="A253" t="s">
        <v>20</v>
      </c>
      <c r="B253">
        <v>143</v>
      </c>
    </row>
    <row r="254" spans="1:2" x14ac:dyDescent="0.2">
      <c r="A254" t="s">
        <v>20</v>
      </c>
      <c r="B254">
        <v>296</v>
      </c>
    </row>
    <row r="255" spans="1:2" x14ac:dyDescent="0.2">
      <c r="A255" t="s">
        <v>20</v>
      </c>
      <c r="B255">
        <v>170</v>
      </c>
    </row>
    <row r="256" spans="1:2" x14ac:dyDescent="0.2">
      <c r="A256" t="s">
        <v>20</v>
      </c>
      <c r="B256">
        <v>86</v>
      </c>
    </row>
    <row r="257" spans="1:2" x14ac:dyDescent="0.2">
      <c r="A257" t="s">
        <v>20</v>
      </c>
      <c r="B257">
        <v>6286</v>
      </c>
    </row>
    <row r="258" spans="1:2" x14ac:dyDescent="0.2">
      <c r="A258" t="s">
        <v>20</v>
      </c>
      <c r="B258">
        <v>3727</v>
      </c>
    </row>
    <row r="259" spans="1:2" x14ac:dyDescent="0.2">
      <c r="A259" t="s">
        <v>20</v>
      </c>
      <c r="B259">
        <v>1605</v>
      </c>
    </row>
    <row r="260" spans="1:2" x14ac:dyDescent="0.2">
      <c r="A260" t="s">
        <v>20</v>
      </c>
      <c r="B260">
        <v>2120</v>
      </c>
    </row>
    <row r="261" spans="1:2" x14ac:dyDescent="0.2">
      <c r="A261" t="s">
        <v>20</v>
      </c>
      <c r="B261">
        <v>50</v>
      </c>
    </row>
    <row r="262" spans="1:2" x14ac:dyDescent="0.2">
      <c r="A262" t="s">
        <v>20</v>
      </c>
      <c r="B262">
        <v>2080</v>
      </c>
    </row>
    <row r="263" spans="1:2" x14ac:dyDescent="0.2">
      <c r="A263" t="s">
        <v>20</v>
      </c>
      <c r="B263">
        <v>2105</v>
      </c>
    </row>
    <row r="264" spans="1:2" x14ac:dyDescent="0.2">
      <c r="A264" t="s">
        <v>20</v>
      </c>
      <c r="B264">
        <v>2436</v>
      </c>
    </row>
    <row r="265" spans="1:2" x14ac:dyDescent="0.2">
      <c r="A265" t="s">
        <v>20</v>
      </c>
      <c r="B265">
        <v>80</v>
      </c>
    </row>
    <row r="266" spans="1:2" x14ac:dyDescent="0.2">
      <c r="A266" t="s">
        <v>20</v>
      </c>
      <c r="B266">
        <v>42</v>
      </c>
    </row>
    <row r="267" spans="1:2" x14ac:dyDescent="0.2">
      <c r="A267" t="s">
        <v>20</v>
      </c>
      <c r="B267">
        <v>139</v>
      </c>
    </row>
    <row r="268" spans="1:2" x14ac:dyDescent="0.2">
      <c r="A268" t="s">
        <v>20</v>
      </c>
      <c r="B268">
        <v>159</v>
      </c>
    </row>
    <row r="269" spans="1:2" x14ac:dyDescent="0.2">
      <c r="A269" t="s">
        <v>20</v>
      </c>
      <c r="B269">
        <v>381</v>
      </c>
    </row>
    <row r="270" spans="1:2" x14ac:dyDescent="0.2">
      <c r="A270" t="s">
        <v>20</v>
      </c>
      <c r="B270">
        <v>194</v>
      </c>
    </row>
    <row r="271" spans="1:2" x14ac:dyDescent="0.2">
      <c r="A271" t="s">
        <v>20</v>
      </c>
      <c r="B271">
        <v>106</v>
      </c>
    </row>
    <row r="272" spans="1:2" x14ac:dyDescent="0.2">
      <c r="A272" t="s">
        <v>20</v>
      </c>
      <c r="B272">
        <v>142</v>
      </c>
    </row>
    <row r="273" spans="1:2" x14ac:dyDescent="0.2">
      <c r="A273" t="s">
        <v>20</v>
      </c>
      <c r="B273">
        <v>211</v>
      </c>
    </row>
    <row r="274" spans="1:2" x14ac:dyDescent="0.2">
      <c r="A274" t="s">
        <v>20</v>
      </c>
      <c r="B274">
        <v>2756</v>
      </c>
    </row>
    <row r="275" spans="1:2" x14ac:dyDescent="0.2">
      <c r="A275" t="s">
        <v>20</v>
      </c>
      <c r="B275">
        <v>173</v>
      </c>
    </row>
    <row r="276" spans="1:2" x14ac:dyDescent="0.2">
      <c r="A276" t="s">
        <v>20</v>
      </c>
      <c r="B276">
        <v>87</v>
      </c>
    </row>
    <row r="277" spans="1:2" x14ac:dyDescent="0.2">
      <c r="A277" t="s">
        <v>20</v>
      </c>
      <c r="B277">
        <v>1572</v>
      </c>
    </row>
    <row r="278" spans="1:2" x14ac:dyDescent="0.2">
      <c r="A278" t="s">
        <v>20</v>
      </c>
      <c r="B278">
        <v>2346</v>
      </c>
    </row>
    <row r="279" spans="1:2" x14ac:dyDescent="0.2">
      <c r="A279" t="s">
        <v>20</v>
      </c>
      <c r="B279">
        <v>115</v>
      </c>
    </row>
    <row r="280" spans="1:2" x14ac:dyDescent="0.2">
      <c r="A280" t="s">
        <v>20</v>
      </c>
      <c r="B280">
        <v>85</v>
      </c>
    </row>
    <row r="281" spans="1:2" x14ac:dyDescent="0.2">
      <c r="A281" t="s">
        <v>20</v>
      </c>
      <c r="B281">
        <v>144</v>
      </c>
    </row>
    <row r="282" spans="1:2" x14ac:dyDescent="0.2">
      <c r="A282" t="s">
        <v>20</v>
      </c>
      <c r="B282">
        <v>2443</v>
      </c>
    </row>
    <row r="283" spans="1:2" x14ac:dyDescent="0.2">
      <c r="A283" t="s">
        <v>20</v>
      </c>
      <c r="B283">
        <v>64</v>
      </c>
    </row>
    <row r="284" spans="1:2" x14ac:dyDescent="0.2">
      <c r="A284" t="s">
        <v>20</v>
      </c>
      <c r="B284">
        <v>268</v>
      </c>
    </row>
    <row r="285" spans="1:2" x14ac:dyDescent="0.2">
      <c r="A285" t="s">
        <v>20</v>
      </c>
      <c r="B285">
        <v>195</v>
      </c>
    </row>
    <row r="286" spans="1:2" x14ac:dyDescent="0.2">
      <c r="A286" t="s">
        <v>20</v>
      </c>
      <c r="B286">
        <v>186</v>
      </c>
    </row>
    <row r="287" spans="1:2" x14ac:dyDescent="0.2">
      <c r="A287" t="s">
        <v>20</v>
      </c>
      <c r="B287">
        <v>460</v>
      </c>
    </row>
    <row r="288" spans="1:2" x14ac:dyDescent="0.2">
      <c r="A288" t="s">
        <v>20</v>
      </c>
      <c r="B288">
        <v>2528</v>
      </c>
    </row>
    <row r="289" spans="1:2" x14ac:dyDescent="0.2">
      <c r="A289" t="s">
        <v>20</v>
      </c>
      <c r="B289">
        <v>3657</v>
      </c>
    </row>
    <row r="290" spans="1:2" x14ac:dyDescent="0.2">
      <c r="A290" t="s">
        <v>20</v>
      </c>
      <c r="B290">
        <v>131</v>
      </c>
    </row>
    <row r="291" spans="1:2" x14ac:dyDescent="0.2">
      <c r="A291" t="s">
        <v>20</v>
      </c>
      <c r="B291">
        <v>239</v>
      </c>
    </row>
    <row r="292" spans="1:2" x14ac:dyDescent="0.2">
      <c r="A292" t="s">
        <v>20</v>
      </c>
      <c r="B292">
        <v>78</v>
      </c>
    </row>
    <row r="293" spans="1:2" x14ac:dyDescent="0.2">
      <c r="A293" t="s">
        <v>20</v>
      </c>
      <c r="B293">
        <v>1773</v>
      </c>
    </row>
    <row r="294" spans="1:2" x14ac:dyDescent="0.2">
      <c r="A294" t="s">
        <v>20</v>
      </c>
      <c r="B294">
        <v>32</v>
      </c>
    </row>
    <row r="295" spans="1:2" x14ac:dyDescent="0.2">
      <c r="A295" t="s">
        <v>20</v>
      </c>
      <c r="B295">
        <v>369</v>
      </c>
    </row>
    <row r="296" spans="1:2" x14ac:dyDescent="0.2">
      <c r="A296" t="s">
        <v>20</v>
      </c>
      <c r="B296">
        <v>89</v>
      </c>
    </row>
    <row r="297" spans="1:2" x14ac:dyDescent="0.2">
      <c r="A297" t="s">
        <v>20</v>
      </c>
      <c r="B297">
        <v>147</v>
      </c>
    </row>
    <row r="298" spans="1:2" x14ac:dyDescent="0.2">
      <c r="A298" t="s">
        <v>20</v>
      </c>
      <c r="B298">
        <v>126</v>
      </c>
    </row>
    <row r="299" spans="1:2" x14ac:dyDescent="0.2">
      <c r="A299" t="s">
        <v>20</v>
      </c>
      <c r="B299">
        <v>2218</v>
      </c>
    </row>
    <row r="300" spans="1:2" x14ac:dyDescent="0.2">
      <c r="A300" t="s">
        <v>20</v>
      </c>
      <c r="B300">
        <v>202</v>
      </c>
    </row>
    <row r="301" spans="1:2" x14ac:dyDescent="0.2">
      <c r="A301" t="s">
        <v>20</v>
      </c>
      <c r="B301">
        <v>140</v>
      </c>
    </row>
    <row r="302" spans="1:2" x14ac:dyDescent="0.2">
      <c r="A302" t="s">
        <v>20</v>
      </c>
      <c r="B302">
        <v>1052</v>
      </c>
    </row>
    <row r="303" spans="1:2" x14ac:dyDescent="0.2">
      <c r="A303" t="s">
        <v>20</v>
      </c>
      <c r="B303">
        <v>247</v>
      </c>
    </row>
    <row r="304" spans="1:2" x14ac:dyDescent="0.2">
      <c r="A304" t="s">
        <v>20</v>
      </c>
      <c r="B304">
        <v>84</v>
      </c>
    </row>
    <row r="305" spans="1:2" x14ac:dyDescent="0.2">
      <c r="A305" t="s">
        <v>20</v>
      </c>
      <c r="B305">
        <v>88</v>
      </c>
    </row>
    <row r="306" spans="1:2" x14ac:dyDescent="0.2">
      <c r="A306" t="s">
        <v>20</v>
      </c>
      <c r="B306">
        <v>156</v>
      </c>
    </row>
    <row r="307" spans="1:2" x14ac:dyDescent="0.2">
      <c r="A307" t="s">
        <v>20</v>
      </c>
      <c r="B307">
        <v>2985</v>
      </c>
    </row>
    <row r="308" spans="1:2" x14ac:dyDescent="0.2">
      <c r="A308" t="s">
        <v>20</v>
      </c>
      <c r="B308">
        <v>762</v>
      </c>
    </row>
    <row r="309" spans="1:2" x14ac:dyDescent="0.2">
      <c r="A309" t="s">
        <v>20</v>
      </c>
      <c r="B309">
        <v>554</v>
      </c>
    </row>
    <row r="310" spans="1:2" x14ac:dyDescent="0.2">
      <c r="A310" t="s">
        <v>20</v>
      </c>
      <c r="B310">
        <v>135</v>
      </c>
    </row>
    <row r="311" spans="1:2" x14ac:dyDescent="0.2">
      <c r="A311" t="s">
        <v>20</v>
      </c>
      <c r="B311">
        <v>122</v>
      </c>
    </row>
    <row r="312" spans="1:2" x14ac:dyDescent="0.2">
      <c r="A312" t="s">
        <v>20</v>
      </c>
      <c r="B312">
        <v>221</v>
      </c>
    </row>
    <row r="313" spans="1:2" x14ac:dyDescent="0.2">
      <c r="A313" t="s">
        <v>20</v>
      </c>
      <c r="B313">
        <v>126</v>
      </c>
    </row>
    <row r="314" spans="1:2" x14ac:dyDescent="0.2">
      <c r="A314" t="s">
        <v>20</v>
      </c>
      <c r="B314">
        <v>1022</v>
      </c>
    </row>
    <row r="315" spans="1:2" x14ac:dyDescent="0.2">
      <c r="A315" t="s">
        <v>20</v>
      </c>
      <c r="B315">
        <v>3177</v>
      </c>
    </row>
    <row r="316" spans="1:2" x14ac:dyDescent="0.2">
      <c r="A316" t="s">
        <v>20</v>
      </c>
      <c r="B316">
        <v>198</v>
      </c>
    </row>
    <row r="317" spans="1:2" x14ac:dyDescent="0.2">
      <c r="A317" t="s">
        <v>20</v>
      </c>
      <c r="B317">
        <v>85</v>
      </c>
    </row>
    <row r="318" spans="1:2" x14ac:dyDescent="0.2">
      <c r="A318" t="s">
        <v>20</v>
      </c>
      <c r="B318">
        <v>3596</v>
      </c>
    </row>
    <row r="319" spans="1:2" x14ac:dyDescent="0.2">
      <c r="A319" t="s">
        <v>20</v>
      </c>
      <c r="B319">
        <v>244</v>
      </c>
    </row>
    <row r="320" spans="1:2" x14ac:dyDescent="0.2">
      <c r="A320" t="s">
        <v>20</v>
      </c>
      <c r="B320">
        <v>5180</v>
      </c>
    </row>
    <row r="321" spans="1:2" x14ac:dyDescent="0.2">
      <c r="A321" t="s">
        <v>20</v>
      </c>
      <c r="B321">
        <v>589</v>
      </c>
    </row>
    <row r="322" spans="1:2" x14ac:dyDescent="0.2">
      <c r="A322" t="s">
        <v>20</v>
      </c>
      <c r="B322">
        <v>2725</v>
      </c>
    </row>
    <row r="323" spans="1:2" x14ac:dyDescent="0.2">
      <c r="A323" t="s">
        <v>20</v>
      </c>
      <c r="B323">
        <v>300</v>
      </c>
    </row>
    <row r="324" spans="1:2" x14ac:dyDescent="0.2">
      <c r="A324" t="s">
        <v>20</v>
      </c>
      <c r="B324">
        <v>144</v>
      </c>
    </row>
    <row r="325" spans="1:2" x14ac:dyDescent="0.2">
      <c r="A325" t="s">
        <v>20</v>
      </c>
      <c r="B325">
        <v>87</v>
      </c>
    </row>
    <row r="326" spans="1:2" x14ac:dyDescent="0.2">
      <c r="A326" t="s">
        <v>20</v>
      </c>
      <c r="B326">
        <v>3116</v>
      </c>
    </row>
    <row r="327" spans="1:2" x14ac:dyDescent="0.2">
      <c r="A327" t="s">
        <v>20</v>
      </c>
      <c r="B327">
        <v>909</v>
      </c>
    </row>
    <row r="328" spans="1:2" x14ac:dyDescent="0.2">
      <c r="A328" t="s">
        <v>20</v>
      </c>
      <c r="B328">
        <v>1613</v>
      </c>
    </row>
    <row r="329" spans="1:2" x14ac:dyDescent="0.2">
      <c r="A329" t="s">
        <v>20</v>
      </c>
      <c r="B329">
        <v>136</v>
      </c>
    </row>
    <row r="330" spans="1:2" x14ac:dyDescent="0.2">
      <c r="A330" t="s">
        <v>20</v>
      </c>
      <c r="B330">
        <v>130</v>
      </c>
    </row>
    <row r="331" spans="1:2" x14ac:dyDescent="0.2">
      <c r="A331" t="s">
        <v>20</v>
      </c>
      <c r="B331">
        <v>102</v>
      </c>
    </row>
    <row r="332" spans="1:2" x14ac:dyDescent="0.2">
      <c r="A332" t="s">
        <v>20</v>
      </c>
      <c r="B332">
        <v>4006</v>
      </c>
    </row>
    <row r="333" spans="1:2" x14ac:dyDescent="0.2">
      <c r="A333" t="s">
        <v>20</v>
      </c>
      <c r="B333">
        <v>1629</v>
      </c>
    </row>
    <row r="334" spans="1:2" x14ac:dyDescent="0.2">
      <c r="A334" t="s">
        <v>20</v>
      </c>
      <c r="B334">
        <v>2188</v>
      </c>
    </row>
    <row r="335" spans="1:2" x14ac:dyDescent="0.2">
      <c r="A335" t="s">
        <v>20</v>
      </c>
      <c r="B335">
        <v>2409</v>
      </c>
    </row>
    <row r="336" spans="1:2" x14ac:dyDescent="0.2">
      <c r="A336" t="s">
        <v>20</v>
      </c>
      <c r="B336">
        <v>194</v>
      </c>
    </row>
    <row r="337" spans="1:2" x14ac:dyDescent="0.2">
      <c r="A337" t="s">
        <v>20</v>
      </c>
      <c r="B337">
        <v>1140</v>
      </c>
    </row>
    <row r="338" spans="1:2" x14ac:dyDescent="0.2">
      <c r="A338" t="s">
        <v>20</v>
      </c>
      <c r="B338">
        <v>102</v>
      </c>
    </row>
    <row r="339" spans="1:2" x14ac:dyDescent="0.2">
      <c r="A339" t="s">
        <v>20</v>
      </c>
      <c r="B339">
        <v>2857</v>
      </c>
    </row>
    <row r="340" spans="1:2" x14ac:dyDescent="0.2">
      <c r="A340" t="s">
        <v>20</v>
      </c>
      <c r="B340">
        <v>107</v>
      </c>
    </row>
    <row r="341" spans="1:2" x14ac:dyDescent="0.2">
      <c r="A341" t="s">
        <v>20</v>
      </c>
      <c r="B341">
        <v>160</v>
      </c>
    </row>
    <row r="342" spans="1:2" x14ac:dyDescent="0.2">
      <c r="A342" t="s">
        <v>20</v>
      </c>
      <c r="B342">
        <v>2230</v>
      </c>
    </row>
    <row r="343" spans="1:2" x14ac:dyDescent="0.2">
      <c r="A343" t="s">
        <v>20</v>
      </c>
      <c r="B343">
        <v>316</v>
      </c>
    </row>
    <row r="344" spans="1:2" x14ac:dyDescent="0.2">
      <c r="A344" t="s">
        <v>20</v>
      </c>
      <c r="B344">
        <v>117</v>
      </c>
    </row>
    <row r="345" spans="1:2" x14ac:dyDescent="0.2">
      <c r="A345" t="s">
        <v>20</v>
      </c>
      <c r="B345">
        <v>6406</v>
      </c>
    </row>
    <row r="346" spans="1:2" x14ac:dyDescent="0.2">
      <c r="A346" t="s">
        <v>20</v>
      </c>
      <c r="B346">
        <v>192</v>
      </c>
    </row>
    <row r="347" spans="1:2" x14ac:dyDescent="0.2">
      <c r="A347" t="s">
        <v>20</v>
      </c>
      <c r="B347">
        <v>26</v>
      </c>
    </row>
    <row r="348" spans="1:2" x14ac:dyDescent="0.2">
      <c r="A348" t="s">
        <v>20</v>
      </c>
      <c r="B348">
        <v>723</v>
      </c>
    </row>
    <row r="349" spans="1:2" x14ac:dyDescent="0.2">
      <c r="A349" t="s">
        <v>20</v>
      </c>
      <c r="B349">
        <v>170</v>
      </c>
    </row>
    <row r="350" spans="1:2" x14ac:dyDescent="0.2">
      <c r="A350" t="s">
        <v>20</v>
      </c>
      <c r="B350">
        <v>238</v>
      </c>
    </row>
    <row r="351" spans="1:2" x14ac:dyDescent="0.2">
      <c r="A351" t="s">
        <v>20</v>
      </c>
      <c r="B351">
        <v>55</v>
      </c>
    </row>
    <row r="352" spans="1:2" x14ac:dyDescent="0.2">
      <c r="A352" t="s">
        <v>20</v>
      </c>
      <c r="B352">
        <v>128</v>
      </c>
    </row>
    <row r="353" spans="1:2" x14ac:dyDescent="0.2">
      <c r="A353" t="s">
        <v>20</v>
      </c>
      <c r="B353">
        <v>2144</v>
      </c>
    </row>
    <row r="354" spans="1:2" x14ac:dyDescent="0.2">
      <c r="A354" t="s">
        <v>20</v>
      </c>
      <c r="B354">
        <v>2693</v>
      </c>
    </row>
    <row r="355" spans="1:2" x14ac:dyDescent="0.2">
      <c r="A355" t="s">
        <v>20</v>
      </c>
      <c r="B355">
        <v>432</v>
      </c>
    </row>
    <row r="356" spans="1:2" x14ac:dyDescent="0.2">
      <c r="A356" t="s">
        <v>20</v>
      </c>
      <c r="B356">
        <v>189</v>
      </c>
    </row>
    <row r="357" spans="1:2" x14ac:dyDescent="0.2">
      <c r="A357" t="s">
        <v>20</v>
      </c>
      <c r="B357">
        <v>154</v>
      </c>
    </row>
    <row r="358" spans="1:2" x14ac:dyDescent="0.2">
      <c r="A358" t="s">
        <v>20</v>
      </c>
      <c r="B358">
        <v>96</v>
      </c>
    </row>
    <row r="359" spans="1:2" x14ac:dyDescent="0.2">
      <c r="A359" t="s">
        <v>20</v>
      </c>
      <c r="B359">
        <v>3063</v>
      </c>
    </row>
    <row r="360" spans="1:2" x14ac:dyDescent="0.2">
      <c r="A360" t="s">
        <v>20</v>
      </c>
      <c r="B360">
        <v>2266</v>
      </c>
    </row>
    <row r="361" spans="1:2" x14ac:dyDescent="0.2">
      <c r="A361" t="s">
        <v>20</v>
      </c>
      <c r="B361">
        <v>194</v>
      </c>
    </row>
    <row r="362" spans="1:2" x14ac:dyDescent="0.2">
      <c r="A362" t="s">
        <v>20</v>
      </c>
      <c r="B362">
        <v>129</v>
      </c>
    </row>
    <row r="363" spans="1:2" x14ac:dyDescent="0.2">
      <c r="A363" t="s">
        <v>20</v>
      </c>
      <c r="B363">
        <v>375</v>
      </c>
    </row>
    <row r="364" spans="1:2" x14ac:dyDescent="0.2">
      <c r="A364" t="s">
        <v>20</v>
      </c>
      <c r="B364">
        <v>409</v>
      </c>
    </row>
    <row r="365" spans="1:2" x14ac:dyDescent="0.2">
      <c r="A365" t="s">
        <v>20</v>
      </c>
      <c r="B365">
        <v>234</v>
      </c>
    </row>
    <row r="366" spans="1:2" x14ac:dyDescent="0.2">
      <c r="A366" t="s">
        <v>20</v>
      </c>
      <c r="B366">
        <v>3016</v>
      </c>
    </row>
    <row r="367" spans="1:2" x14ac:dyDescent="0.2">
      <c r="A367" t="s">
        <v>20</v>
      </c>
      <c r="B367">
        <v>264</v>
      </c>
    </row>
    <row r="368" spans="1:2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817-1F97-6543-B525-5962FF39D118}">
  <dimension ref="A1:F365"/>
  <sheetViews>
    <sheetView workbookViewId="0">
      <selection activeCell="E8" sqref="E8"/>
    </sheetView>
  </sheetViews>
  <sheetFormatPr baseColWidth="10" defaultRowHeight="16" x14ac:dyDescent="0.2"/>
  <cols>
    <col min="1" max="1" width="15.1640625" style="12" customWidth="1"/>
    <col min="2" max="2" width="19.33203125" style="12" customWidth="1"/>
    <col min="5" max="5" width="41.33203125" customWidth="1"/>
  </cols>
  <sheetData>
    <row r="1" spans="1:6" x14ac:dyDescent="0.2">
      <c r="A1" s="1" t="s">
        <v>5</v>
      </c>
      <c r="B1" s="1" t="s">
        <v>4</v>
      </c>
    </row>
    <row r="2" spans="1:6" x14ac:dyDescent="0.2">
      <c r="A2" s="12">
        <v>0</v>
      </c>
      <c r="B2" s="12" t="s">
        <v>14</v>
      </c>
    </row>
    <row r="3" spans="1:6" x14ac:dyDescent="0.2">
      <c r="A3" s="12">
        <v>24</v>
      </c>
      <c r="B3" s="12" t="s">
        <v>14</v>
      </c>
      <c r="E3" t="s">
        <v>2110</v>
      </c>
      <c r="F3">
        <f>AVERAGE(A2:A365)</f>
        <v>585.61538461538464</v>
      </c>
    </row>
    <row r="4" spans="1:6" x14ac:dyDescent="0.2">
      <c r="A4" s="12">
        <v>53</v>
      </c>
      <c r="B4" s="12" t="s">
        <v>14</v>
      </c>
      <c r="E4" t="s">
        <v>2111</v>
      </c>
      <c r="F4">
        <f>MEDIAN(A2:A365)</f>
        <v>114.5</v>
      </c>
    </row>
    <row r="5" spans="1:6" x14ac:dyDescent="0.2">
      <c r="A5" s="12">
        <v>18</v>
      </c>
      <c r="B5" s="12" t="s">
        <v>14</v>
      </c>
      <c r="E5" t="s">
        <v>2112</v>
      </c>
      <c r="F5">
        <f>MAX(A2:A365)</f>
        <v>6080</v>
      </c>
    </row>
    <row r="6" spans="1:6" x14ac:dyDescent="0.2">
      <c r="A6" s="12">
        <v>44</v>
      </c>
      <c r="B6" s="12" t="s">
        <v>14</v>
      </c>
      <c r="E6" t="s">
        <v>2113</v>
      </c>
      <c r="F6">
        <f>MIN(A2:A365)</f>
        <v>0</v>
      </c>
    </row>
    <row r="7" spans="1:6" x14ac:dyDescent="0.2">
      <c r="A7" s="12">
        <v>27</v>
      </c>
      <c r="B7" s="12" t="s">
        <v>14</v>
      </c>
      <c r="E7" t="s">
        <v>2114</v>
      </c>
      <c r="F7">
        <f>_xlfn.VAR.P(A2:A365)</f>
        <v>921574.68174133555</v>
      </c>
    </row>
    <row r="8" spans="1:6" x14ac:dyDescent="0.2">
      <c r="A8" s="12">
        <v>55</v>
      </c>
      <c r="B8" s="12" t="s">
        <v>14</v>
      </c>
      <c r="E8" t="s">
        <v>2115</v>
      </c>
      <c r="F8">
        <f>STDEV(A2:A365)</f>
        <v>961.30819978260524</v>
      </c>
    </row>
    <row r="9" spans="1:6" x14ac:dyDescent="0.2">
      <c r="A9" s="12">
        <v>200</v>
      </c>
      <c r="B9" s="12" t="s">
        <v>14</v>
      </c>
    </row>
    <row r="10" spans="1:6" x14ac:dyDescent="0.2">
      <c r="A10" s="12">
        <v>452</v>
      </c>
      <c r="B10" s="12" t="s">
        <v>14</v>
      </c>
    </row>
    <row r="11" spans="1:6" x14ac:dyDescent="0.2">
      <c r="A11" s="12">
        <v>674</v>
      </c>
      <c r="B11" s="12" t="s">
        <v>14</v>
      </c>
      <c r="E11" t="s">
        <v>2118</v>
      </c>
    </row>
    <row r="12" spans="1:6" x14ac:dyDescent="0.2">
      <c r="A12" s="12">
        <v>558</v>
      </c>
      <c r="B12" s="12" t="s">
        <v>14</v>
      </c>
    </row>
    <row r="13" spans="1:6" x14ac:dyDescent="0.2">
      <c r="A13" s="12">
        <v>15</v>
      </c>
      <c r="B13" s="12" t="s">
        <v>14</v>
      </c>
    </row>
    <row r="14" spans="1:6" x14ac:dyDescent="0.2">
      <c r="A14" s="12">
        <v>2307</v>
      </c>
      <c r="B14" s="12" t="s">
        <v>14</v>
      </c>
    </row>
    <row r="15" spans="1:6" x14ac:dyDescent="0.2">
      <c r="A15" s="12">
        <v>88</v>
      </c>
      <c r="B15" s="12" t="s">
        <v>14</v>
      </c>
    </row>
    <row r="16" spans="1:6" x14ac:dyDescent="0.2">
      <c r="A16" s="12">
        <v>48</v>
      </c>
      <c r="B16" s="12" t="s">
        <v>14</v>
      </c>
    </row>
    <row r="17" spans="1:2" x14ac:dyDescent="0.2">
      <c r="A17" s="12">
        <v>1</v>
      </c>
      <c r="B17" s="12" t="s">
        <v>14</v>
      </c>
    </row>
    <row r="18" spans="1:2" x14ac:dyDescent="0.2">
      <c r="A18" s="12">
        <v>1467</v>
      </c>
      <c r="B18" s="12" t="s">
        <v>14</v>
      </c>
    </row>
    <row r="19" spans="1:2" x14ac:dyDescent="0.2">
      <c r="A19" s="12">
        <v>75</v>
      </c>
      <c r="B19" s="12" t="s">
        <v>14</v>
      </c>
    </row>
    <row r="20" spans="1:2" x14ac:dyDescent="0.2">
      <c r="A20" s="12">
        <v>120</v>
      </c>
      <c r="B20" s="12" t="s">
        <v>14</v>
      </c>
    </row>
    <row r="21" spans="1:2" x14ac:dyDescent="0.2">
      <c r="A21" s="12">
        <v>2253</v>
      </c>
      <c r="B21" s="12" t="s">
        <v>14</v>
      </c>
    </row>
    <row r="22" spans="1:2" x14ac:dyDescent="0.2">
      <c r="A22" s="12">
        <v>5</v>
      </c>
      <c r="B22" s="12" t="s">
        <v>14</v>
      </c>
    </row>
    <row r="23" spans="1:2" x14ac:dyDescent="0.2">
      <c r="A23" s="12">
        <v>38</v>
      </c>
      <c r="B23" s="12" t="s">
        <v>14</v>
      </c>
    </row>
    <row r="24" spans="1:2" x14ac:dyDescent="0.2">
      <c r="A24" s="12">
        <v>12</v>
      </c>
      <c r="B24" s="12" t="s">
        <v>14</v>
      </c>
    </row>
    <row r="25" spans="1:2" x14ac:dyDescent="0.2">
      <c r="A25" s="12">
        <v>1684</v>
      </c>
      <c r="B25" s="12" t="s">
        <v>14</v>
      </c>
    </row>
    <row r="26" spans="1:2" x14ac:dyDescent="0.2">
      <c r="A26" s="12">
        <v>56</v>
      </c>
      <c r="B26" s="12" t="s">
        <v>14</v>
      </c>
    </row>
    <row r="27" spans="1:2" x14ac:dyDescent="0.2">
      <c r="A27" s="12">
        <v>838</v>
      </c>
      <c r="B27" s="12" t="s">
        <v>14</v>
      </c>
    </row>
    <row r="28" spans="1:2" x14ac:dyDescent="0.2">
      <c r="A28" s="12">
        <v>1000</v>
      </c>
      <c r="B28" s="12" t="s">
        <v>14</v>
      </c>
    </row>
    <row r="29" spans="1:2" x14ac:dyDescent="0.2">
      <c r="A29" s="12">
        <v>1482</v>
      </c>
      <c r="B29" s="12" t="s">
        <v>14</v>
      </c>
    </row>
    <row r="30" spans="1:2" x14ac:dyDescent="0.2">
      <c r="A30" s="12">
        <v>106</v>
      </c>
      <c r="B30" s="12" t="s">
        <v>14</v>
      </c>
    </row>
    <row r="31" spans="1:2" x14ac:dyDescent="0.2">
      <c r="A31" s="12">
        <v>679</v>
      </c>
      <c r="B31" s="12" t="s">
        <v>14</v>
      </c>
    </row>
    <row r="32" spans="1:2" x14ac:dyDescent="0.2">
      <c r="A32" s="12">
        <v>1220</v>
      </c>
      <c r="B32" s="12" t="s">
        <v>14</v>
      </c>
    </row>
    <row r="33" spans="1:2" x14ac:dyDescent="0.2">
      <c r="A33" s="12">
        <v>1</v>
      </c>
      <c r="B33" s="12" t="s">
        <v>14</v>
      </c>
    </row>
    <row r="34" spans="1:2" x14ac:dyDescent="0.2">
      <c r="A34" s="12">
        <v>37</v>
      </c>
      <c r="B34" s="12" t="s">
        <v>14</v>
      </c>
    </row>
    <row r="35" spans="1:2" x14ac:dyDescent="0.2">
      <c r="A35" s="12">
        <v>60</v>
      </c>
      <c r="B35" s="12" t="s">
        <v>14</v>
      </c>
    </row>
    <row r="36" spans="1:2" x14ac:dyDescent="0.2">
      <c r="A36" s="12">
        <v>296</v>
      </c>
      <c r="B36" s="12" t="s">
        <v>14</v>
      </c>
    </row>
    <row r="37" spans="1:2" x14ac:dyDescent="0.2">
      <c r="A37" s="12">
        <v>3304</v>
      </c>
      <c r="B37" s="12" t="s">
        <v>14</v>
      </c>
    </row>
    <row r="38" spans="1:2" x14ac:dyDescent="0.2">
      <c r="A38" s="12">
        <v>73</v>
      </c>
      <c r="B38" s="12" t="s">
        <v>14</v>
      </c>
    </row>
    <row r="39" spans="1:2" x14ac:dyDescent="0.2">
      <c r="A39" s="12">
        <v>3387</v>
      </c>
      <c r="B39" s="12" t="s">
        <v>14</v>
      </c>
    </row>
    <row r="40" spans="1:2" x14ac:dyDescent="0.2">
      <c r="A40" s="12">
        <v>662</v>
      </c>
      <c r="B40" s="12" t="s">
        <v>14</v>
      </c>
    </row>
    <row r="41" spans="1:2" x14ac:dyDescent="0.2">
      <c r="A41" s="12">
        <v>774</v>
      </c>
      <c r="B41" s="12" t="s">
        <v>14</v>
      </c>
    </row>
    <row r="42" spans="1:2" x14ac:dyDescent="0.2">
      <c r="A42" s="12">
        <v>672</v>
      </c>
      <c r="B42" s="12" t="s">
        <v>14</v>
      </c>
    </row>
    <row r="43" spans="1:2" x14ac:dyDescent="0.2">
      <c r="A43" s="12">
        <v>940</v>
      </c>
      <c r="B43" s="12" t="s">
        <v>14</v>
      </c>
    </row>
    <row r="44" spans="1:2" x14ac:dyDescent="0.2">
      <c r="A44" s="12">
        <v>117</v>
      </c>
      <c r="B44" s="12" t="s">
        <v>14</v>
      </c>
    </row>
    <row r="45" spans="1:2" x14ac:dyDescent="0.2">
      <c r="A45" s="12">
        <v>115</v>
      </c>
      <c r="B45" s="12" t="s">
        <v>14</v>
      </c>
    </row>
    <row r="46" spans="1:2" x14ac:dyDescent="0.2">
      <c r="A46" s="12">
        <v>326</v>
      </c>
      <c r="B46" s="12" t="s">
        <v>14</v>
      </c>
    </row>
    <row r="47" spans="1:2" x14ac:dyDescent="0.2">
      <c r="A47" s="12">
        <v>1</v>
      </c>
      <c r="B47" s="12" t="s">
        <v>14</v>
      </c>
    </row>
    <row r="48" spans="1:2" x14ac:dyDescent="0.2">
      <c r="A48" s="12">
        <v>1467</v>
      </c>
      <c r="B48" s="12" t="s">
        <v>14</v>
      </c>
    </row>
    <row r="49" spans="1:2" x14ac:dyDescent="0.2">
      <c r="A49" s="12">
        <v>5681</v>
      </c>
      <c r="B49" s="12" t="s">
        <v>14</v>
      </c>
    </row>
    <row r="50" spans="1:2" x14ac:dyDescent="0.2">
      <c r="A50" s="12">
        <v>1059</v>
      </c>
      <c r="B50" s="12" t="s">
        <v>14</v>
      </c>
    </row>
    <row r="51" spans="1:2" x14ac:dyDescent="0.2">
      <c r="A51" s="12">
        <v>1194</v>
      </c>
      <c r="B51" s="12" t="s">
        <v>14</v>
      </c>
    </row>
    <row r="52" spans="1:2" x14ac:dyDescent="0.2">
      <c r="A52" s="12">
        <v>30</v>
      </c>
      <c r="B52" s="12" t="s">
        <v>14</v>
      </c>
    </row>
    <row r="53" spans="1:2" x14ac:dyDescent="0.2">
      <c r="A53" s="12">
        <v>75</v>
      </c>
      <c r="B53" s="12" t="s">
        <v>14</v>
      </c>
    </row>
    <row r="54" spans="1:2" x14ac:dyDescent="0.2">
      <c r="A54" s="12">
        <v>955</v>
      </c>
      <c r="B54" s="12" t="s">
        <v>14</v>
      </c>
    </row>
    <row r="55" spans="1:2" x14ac:dyDescent="0.2">
      <c r="A55" s="12">
        <v>67</v>
      </c>
      <c r="B55" s="12" t="s">
        <v>14</v>
      </c>
    </row>
    <row r="56" spans="1:2" x14ac:dyDescent="0.2">
      <c r="A56" s="12">
        <v>5</v>
      </c>
      <c r="B56" s="12" t="s">
        <v>14</v>
      </c>
    </row>
    <row r="57" spans="1:2" x14ac:dyDescent="0.2">
      <c r="A57" s="12">
        <v>26</v>
      </c>
      <c r="B57" s="12" t="s">
        <v>14</v>
      </c>
    </row>
    <row r="58" spans="1:2" x14ac:dyDescent="0.2">
      <c r="A58" s="12">
        <v>1130</v>
      </c>
      <c r="B58" s="12" t="s">
        <v>14</v>
      </c>
    </row>
    <row r="59" spans="1:2" x14ac:dyDescent="0.2">
      <c r="A59" s="12">
        <v>782</v>
      </c>
      <c r="B59" s="12" t="s">
        <v>14</v>
      </c>
    </row>
    <row r="60" spans="1:2" x14ac:dyDescent="0.2">
      <c r="A60" s="12">
        <v>210</v>
      </c>
      <c r="B60" s="12" t="s">
        <v>14</v>
      </c>
    </row>
    <row r="61" spans="1:2" x14ac:dyDescent="0.2">
      <c r="A61" s="12">
        <v>136</v>
      </c>
      <c r="B61" s="12" t="s">
        <v>14</v>
      </c>
    </row>
    <row r="62" spans="1:2" x14ac:dyDescent="0.2">
      <c r="A62" s="12">
        <v>86</v>
      </c>
      <c r="B62" s="12" t="s">
        <v>14</v>
      </c>
    </row>
    <row r="63" spans="1:2" x14ac:dyDescent="0.2">
      <c r="A63" s="12">
        <v>19</v>
      </c>
      <c r="B63" s="12" t="s">
        <v>14</v>
      </c>
    </row>
    <row r="64" spans="1:2" x14ac:dyDescent="0.2">
      <c r="A64" s="12">
        <v>886</v>
      </c>
      <c r="B64" s="12" t="s">
        <v>14</v>
      </c>
    </row>
    <row r="65" spans="1:2" x14ac:dyDescent="0.2">
      <c r="A65" s="12">
        <v>35</v>
      </c>
      <c r="B65" s="12" t="s">
        <v>14</v>
      </c>
    </row>
    <row r="66" spans="1:2" x14ac:dyDescent="0.2">
      <c r="A66" s="12">
        <v>24</v>
      </c>
      <c r="B66" s="12" t="s">
        <v>14</v>
      </c>
    </row>
    <row r="67" spans="1:2" x14ac:dyDescent="0.2">
      <c r="A67" s="12">
        <v>86</v>
      </c>
      <c r="B67" s="12" t="s">
        <v>14</v>
      </c>
    </row>
    <row r="68" spans="1:2" x14ac:dyDescent="0.2">
      <c r="A68" s="12">
        <v>243</v>
      </c>
      <c r="B68" s="12" t="s">
        <v>14</v>
      </c>
    </row>
    <row r="69" spans="1:2" x14ac:dyDescent="0.2">
      <c r="A69" s="12">
        <v>65</v>
      </c>
      <c r="B69" s="12" t="s">
        <v>14</v>
      </c>
    </row>
    <row r="70" spans="1:2" x14ac:dyDescent="0.2">
      <c r="A70" s="12">
        <v>100</v>
      </c>
      <c r="B70" s="12" t="s">
        <v>14</v>
      </c>
    </row>
    <row r="71" spans="1:2" x14ac:dyDescent="0.2">
      <c r="A71" s="12">
        <v>168</v>
      </c>
      <c r="B71" s="12" t="s">
        <v>14</v>
      </c>
    </row>
    <row r="72" spans="1:2" x14ac:dyDescent="0.2">
      <c r="A72" s="12">
        <v>13</v>
      </c>
      <c r="B72" s="12" t="s">
        <v>14</v>
      </c>
    </row>
    <row r="73" spans="1:2" x14ac:dyDescent="0.2">
      <c r="A73" s="12">
        <v>1</v>
      </c>
      <c r="B73" s="12" t="s">
        <v>14</v>
      </c>
    </row>
    <row r="74" spans="1:2" x14ac:dyDescent="0.2">
      <c r="A74" s="12">
        <v>40</v>
      </c>
      <c r="B74" s="12" t="s">
        <v>14</v>
      </c>
    </row>
    <row r="75" spans="1:2" x14ac:dyDescent="0.2">
      <c r="A75" s="12">
        <v>226</v>
      </c>
      <c r="B75" s="12" t="s">
        <v>14</v>
      </c>
    </row>
    <row r="76" spans="1:2" x14ac:dyDescent="0.2">
      <c r="A76" s="12">
        <v>1625</v>
      </c>
      <c r="B76" s="12" t="s">
        <v>14</v>
      </c>
    </row>
    <row r="77" spans="1:2" x14ac:dyDescent="0.2">
      <c r="A77" s="12">
        <v>143</v>
      </c>
      <c r="B77" s="12" t="s">
        <v>14</v>
      </c>
    </row>
    <row r="78" spans="1:2" x14ac:dyDescent="0.2">
      <c r="A78" s="12">
        <v>934</v>
      </c>
      <c r="B78" s="12" t="s">
        <v>14</v>
      </c>
    </row>
    <row r="79" spans="1:2" x14ac:dyDescent="0.2">
      <c r="A79" s="12">
        <v>17</v>
      </c>
      <c r="B79" s="12" t="s">
        <v>14</v>
      </c>
    </row>
    <row r="80" spans="1:2" x14ac:dyDescent="0.2">
      <c r="A80" s="12">
        <v>2179</v>
      </c>
      <c r="B80" s="12" t="s">
        <v>14</v>
      </c>
    </row>
    <row r="81" spans="1:2" x14ac:dyDescent="0.2">
      <c r="A81" s="12">
        <v>931</v>
      </c>
      <c r="B81" s="12" t="s">
        <v>14</v>
      </c>
    </row>
    <row r="82" spans="1:2" x14ac:dyDescent="0.2">
      <c r="A82" s="12">
        <v>92</v>
      </c>
      <c r="B82" s="12" t="s">
        <v>14</v>
      </c>
    </row>
    <row r="83" spans="1:2" x14ac:dyDescent="0.2">
      <c r="A83" s="12">
        <v>57</v>
      </c>
      <c r="B83" s="12" t="s">
        <v>14</v>
      </c>
    </row>
    <row r="84" spans="1:2" x14ac:dyDescent="0.2">
      <c r="A84" s="12">
        <v>41</v>
      </c>
      <c r="B84" s="12" t="s">
        <v>14</v>
      </c>
    </row>
    <row r="85" spans="1:2" x14ac:dyDescent="0.2">
      <c r="A85" s="12">
        <v>1</v>
      </c>
      <c r="B85" s="12" t="s">
        <v>14</v>
      </c>
    </row>
    <row r="86" spans="1:2" x14ac:dyDescent="0.2">
      <c r="A86" s="12">
        <v>101</v>
      </c>
      <c r="B86" s="12" t="s">
        <v>14</v>
      </c>
    </row>
    <row r="87" spans="1:2" x14ac:dyDescent="0.2">
      <c r="A87" s="12">
        <v>1335</v>
      </c>
      <c r="B87" s="12" t="s">
        <v>14</v>
      </c>
    </row>
    <row r="88" spans="1:2" x14ac:dyDescent="0.2">
      <c r="A88" s="12">
        <v>15</v>
      </c>
      <c r="B88" s="12" t="s">
        <v>14</v>
      </c>
    </row>
    <row r="89" spans="1:2" x14ac:dyDescent="0.2">
      <c r="A89" s="12">
        <v>454</v>
      </c>
      <c r="B89" s="12" t="s">
        <v>14</v>
      </c>
    </row>
    <row r="90" spans="1:2" x14ac:dyDescent="0.2">
      <c r="A90" s="12">
        <v>3182</v>
      </c>
      <c r="B90" s="12" t="s">
        <v>14</v>
      </c>
    </row>
    <row r="91" spans="1:2" x14ac:dyDescent="0.2">
      <c r="A91" s="12">
        <v>15</v>
      </c>
      <c r="B91" s="12" t="s">
        <v>14</v>
      </c>
    </row>
    <row r="92" spans="1:2" x14ac:dyDescent="0.2">
      <c r="A92" s="12">
        <v>133</v>
      </c>
      <c r="B92" s="12" t="s">
        <v>14</v>
      </c>
    </row>
    <row r="93" spans="1:2" x14ac:dyDescent="0.2">
      <c r="A93" s="12">
        <v>2062</v>
      </c>
      <c r="B93" s="12" t="s">
        <v>14</v>
      </c>
    </row>
    <row r="94" spans="1:2" x14ac:dyDescent="0.2">
      <c r="A94" s="12">
        <v>29</v>
      </c>
      <c r="B94" s="12" t="s">
        <v>14</v>
      </c>
    </row>
    <row r="95" spans="1:2" x14ac:dyDescent="0.2">
      <c r="A95" s="12">
        <v>132</v>
      </c>
      <c r="B95" s="12" t="s">
        <v>14</v>
      </c>
    </row>
    <row r="96" spans="1:2" x14ac:dyDescent="0.2">
      <c r="A96" s="12">
        <v>137</v>
      </c>
      <c r="B96" s="12" t="s">
        <v>14</v>
      </c>
    </row>
    <row r="97" spans="1:2" x14ac:dyDescent="0.2">
      <c r="A97" s="12">
        <v>908</v>
      </c>
      <c r="B97" s="12" t="s">
        <v>14</v>
      </c>
    </row>
    <row r="98" spans="1:2" x14ac:dyDescent="0.2">
      <c r="A98" s="12">
        <v>10</v>
      </c>
      <c r="B98" s="12" t="s">
        <v>14</v>
      </c>
    </row>
    <row r="99" spans="1:2" x14ac:dyDescent="0.2">
      <c r="A99" s="12">
        <v>1910</v>
      </c>
      <c r="B99" s="12" t="s">
        <v>14</v>
      </c>
    </row>
    <row r="100" spans="1:2" x14ac:dyDescent="0.2">
      <c r="A100" s="12">
        <v>38</v>
      </c>
      <c r="B100" s="12" t="s">
        <v>14</v>
      </c>
    </row>
    <row r="101" spans="1:2" x14ac:dyDescent="0.2">
      <c r="A101" s="12">
        <v>104</v>
      </c>
      <c r="B101" s="12" t="s">
        <v>14</v>
      </c>
    </row>
    <row r="102" spans="1:2" x14ac:dyDescent="0.2">
      <c r="A102" s="12">
        <v>49</v>
      </c>
      <c r="B102" s="12" t="s">
        <v>14</v>
      </c>
    </row>
    <row r="103" spans="1:2" x14ac:dyDescent="0.2">
      <c r="A103" s="12">
        <v>1</v>
      </c>
      <c r="B103" s="12" t="s">
        <v>14</v>
      </c>
    </row>
    <row r="104" spans="1:2" x14ac:dyDescent="0.2">
      <c r="A104" s="12">
        <v>245</v>
      </c>
      <c r="B104" s="12" t="s">
        <v>14</v>
      </c>
    </row>
    <row r="105" spans="1:2" x14ac:dyDescent="0.2">
      <c r="A105" s="12">
        <v>32</v>
      </c>
      <c r="B105" s="12" t="s">
        <v>14</v>
      </c>
    </row>
    <row r="106" spans="1:2" x14ac:dyDescent="0.2">
      <c r="A106" s="12">
        <v>7</v>
      </c>
      <c r="B106" s="12" t="s">
        <v>14</v>
      </c>
    </row>
    <row r="107" spans="1:2" x14ac:dyDescent="0.2">
      <c r="A107" s="12">
        <v>803</v>
      </c>
      <c r="B107" s="12" t="s">
        <v>14</v>
      </c>
    </row>
    <row r="108" spans="1:2" x14ac:dyDescent="0.2">
      <c r="A108" s="12">
        <v>16</v>
      </c>
      <c r="B108" s="12" t="s">
        <v>14</v>
      </c>
    </row>
    <row r="109" spans="1:2" x14ac:dyDescent="0.2">
      <c r="A109" s="12">
        <v>31</v>
      </c>
      <c r="B109" s="12" t="s">
        <v>14</v>
      </c>
    </row>
    <row r="110" spans="1:2" x14ac:dyDescent="0.2">
      <c r="A110" s="12">
        <v>108</v>
      </c>
      <c r="B110" s="12" t="s">
        <v>14</v>
      </c>
    </row>
    <row r="111" spans="1:2" x14ac:dyDescent="0.2">
      <c r="A111" s="12">
        <v>30</v>
      </c>
      <c r="B111" s="12" t="s">
        <v>14</v>
      </c>
    </row>
    <row r="112" spans="1:2" x14ac:dyDescent="0.2">
      <c r="A112" s="12">
        <v>17</v>
      </c>
      <c r="B112" s="12" t="s">
        <v>14</v>
      </c>
    </row>
    <row r="113" spans="1:2" x14ac:dyDescent="0.2">
      <c r="A113" s="12">
        <v>80</v>
      </c>
      <c r="B113" s="12" t="s">
        <v>14</v>
      </c>
    </row>
    <row r="114" spans="1:2" x14ac:dyDescent="0.2">
      <c r="A114" s="12">
        <v>2468</v>
      </c>
      <c r="B114" s="12" t="s">
        <v>14</v>
      </c>
    </row>
    <row r="115" spans="1:2" x14ac:dyDescent="0.2">
      <c r="A115" s="12">
        <v>26</v>
      </c>
      <c r="B115" s="12" t="s">
        <v>14</v>
      </c>
    </row>
    <row r="116" spans="1:2" x14ac:dyDescent="0.2">
      <c r="A116" s="12">
        <v>73</v>
      </c>
      <c r="B116" s="12" t="s">
        <v>14</v>
      </c>
    </row>
    <row r="117" spans="1:2" x14ac:dyDescent="0.2">
      <c r="A117" s="12">
        <v>128</v>
      </c>
      <c r="B117" s="12" t="s">
        <v>14</v>
      </c>
    </row>
    <row r="118" spans="1:2" x14ac:dyDescent="0.2">
      <c r="A118" s="12">
        <v>33</v>
      </c>
      <c r="B118" s="12" t="s">
        <v>14</v>
      </c>
    </row>
    <row r="119" spans="1:2" x14ac:dyDescent="0.2">
      <c r="A119" s="12">
        <v>1072</v>
      </c>
      <c r="B119" s="12" t="s">
        <v>14</v>
      </c>
    </row>
    <row r="120" spans="1:2" x14ac:dyDescent="0.2">
      <c r="A120" s="12">
        <v>393</v>
      </c>
      <c r="B120" s="12" t="s">
        <v>14</v>
      </c>
    </row>
    <row r="121" spans="1:2" x14ac:dyDescent="0.2">
      <c r="A121" s="12">
        <v>1257</v>
      </c>
      <c r="B121" s="12" t="s">
        <v>14</v>
      </c>
    </row>
    <row r="122" spans="1:2" x14ac:dyDescent="0.2">
      <c r="A122" s="12">
        <v>328</v>
      </c>
      <c r="B122" s="12" t="s">
        <v>14</v>
      </c>
    </row>
    <row r="123" spans="1:2" x14ac:dyDescent="0.2">
      <c r="A123" s="12">
        <v>147</v>
      </c>
      <c r="B123" s="12" t="s">
        <v>14</v>
      </c>
    </row>
    <row r="124" spans="1:2" x14ac:dyDescent="0.2">
      <c r="A124" s="12">
        <v>830</v>
      </c>
      <c r="B124" s="12" t="s">
        <v>14</v>
      </c>
    </row>
    <row r="125" spans="1:2" x14ac:dyDescent="0.2">
      <c r="A125" s="12">
        <v>331</v>
      </c>
      <c r="B125" s="12" t="s">
        <v>14</v>
      </c>
    </row>
    <row r="126" spans="1:2" x14ac:dyDescent="0.2">
      <c r="A126" s="12">
        <v>25</v>
      </c>
      <c r="B126" s="12" t="s">
        <v>14</v>
      </c>
    </row>
    <row r="127" spans="1:2" x14ac:dyDescent="0.2">
      <c r="A127" s="12">
        <v>3483</v>
      </c>
      <c r="B127" s="12" t="s">
        <v>14</v>
      </c>
    </row>
    <row r="128" spans="1:2" x14ac:dyDescent="0.2">
      <c r="A128" s="12">
        <v>923</v>
      </c>
      <c r="B128" s="12" t="s">
        <v>14</v>
      </c>
    </row>
    <row r="129" spans="1:2" x14ac:dyDescent="0.2">
      <c r="A129" s="12">
        <v>1</v>
      </c>
      <c r="B129" s="12" t="s">
        <v>14</v>
      </c>
    </row>
    <row r="130" spans="1:2" x14ac:dyDescent="0.2">
      <c r="A130" s="12">
        <v>33</v>
      </c>
      <c r="B130" s="12" t="s">
        <v>14</v>
      </c>
    </row>
    <row r="131" spans="1:2" x14ac:dyDescent="0.2">
      <c r="A131" s="12">
        <v>40</v>
      </c>
      <c r="B131" s="12" t="s">
        <v>14</v>
      </c>
    </row>
    <row r="132" spans="1:2" x14ac:dyDescent="0.2">
      <c r="A132" s="12">
        <v>23</v>
      </c>
      <c r="B132" s="12" t="s">
        <v>14</v>
      </c>
    </row>
    <row r="133" spans="1:2" x14ac:dyDescent="0.2">
      <c r="A133" s="12">
        <v>75</v>
      </c>
      <c r="B133" s="12" t="s">
        <v>14</v>
      </c>
    </row>
    <row r="134" spans="1:2" x14ac:dyDescent="0.2">
      <c r="A134" s="12">
        <v>2176</v>
      </c>
      <c r="B134" s="12" t="s">
        <v>14</v>
      </c>
    </row>
    <row r="135" spans="1:2" x14ac:dyDescent="0.2">
      <c r="A135" s="12">
        <v>441</v>
      </c>
      <c r="B135" s="12" t="s">
        <v>14</v>
      </c>
    </row>
    <row r="136" spans="1:2" x14ac:dyDescent="0.2">
      <c r="A136" s="12">
        <v>25</v>
      </c>
      <c r="B136" s="12" t="s">
        <v>14</v>
      </c>
    </row>
    <row r="137" spans="1:2" x14ac:dyDescent="0.2">
      <c r="A137" s="12">
        <v>127</v>
      </c>
      <c r="B137" s="12" t="s">
        <v>14</v>
      </c>
    </row>
    <row r="138" spans="1:2" x14ac:dyDescent="0.2">
      <c r="A138" s="12">
        <v>355</v>
      </c>
      <c r="B138" s="12" t="s">
        <v>14</v>
      </c>
    </row>
    <row r="139" spans="1:2" x14ac:dyDescent="0.2">
      <c r="A139" s="12">
        <v>44</v>
      </c>
      <c r="B139" s="12" t="s">
        <v>14</v>
      </c>
    </row>
    <row r="140" spans="1:2" x14ac:dyDescent="0.2">
      <c r="A140" s="12">
        <v>67</v>
      </c>
      <c r="B140" s="12" t="s">
        <v>14</v>
      </c>
    </row>
    <row r="141" spans="1:2" x14ac:dyDescent="0.2">
      <c r="A141" s="12">
        <v>1068</v>
      </c>
      <c r="B141" s="12" t="s">
        <v>14</v>
      </c>
    </row>
    <row r="142" spans="1:2" x14ac:dyDescent="0.2">
      <c r="A142" s="12">
        <v>424</v>
      </c>
      <c r="B142" s="12" t="s">
        <v>14</v>
      </c>
    </row>
    <row r="143" spans="1:2" x14ac:dyDescent="0.2">
      <c r="A143" s="12">
        <v>151</v>
      </c>
      <c r="B143" s="12" t="s">
        <v>14</v>
      </c>
    </row>
    <row r="144" spans="1:2" x14ac:dyDescent="0.2">
      <c r="A144" s="12">
        <v>1608</v>
      </c>
      <c r="B144" s="12" t="s">
        <v>14</v>
      </c>
    </row>
    <row r="145" spans="1:2" x14ac:dyDescent="0.2">
      <c r="A145" s="12">
        <v>941</v>
      </c>
      <c r="B145" s="12" t="s">
        <v>14</v>
      </c>
    </row>
    <row r="146" spans="1:2" x14ac:dyDescent="0.2">
      <c r="A146" s="12">
        <v>1</v>
      </c>
      <c r="B146" s="12" t="s">
        <v>14</v>
      </c>
    </row>
    <row r="147" spans="1:2" x14ac:dyDescent="0.2">
      <c r="A147" s="12">
        <v>40</v>
      </c>
      <c r="B147" s="12" t="s">
        <v>14</v>
      </c>
    </row>
    <row r="148" spans="1:2" x14ac:dyDescent="0.2">
      <c r="A148" s="12">
        <v>3015</v>
      </c>
      <c r="B148" s="12" t="s">
        <v>14</v>
      </c>
    </row>
    <row r="149" spans="1:2" x14ac:dyDescent="0.2">
      <c r="A149" s="12">
        <v>435</v>
      </c>
      <c r="B149" s="12" t="s">
        <v>14</v>
      </c>
    </row>
    <row r="150" spans="1:2" x14ac:dyDescent="0.2">
      <c r="A150" s="12">
        <v>714</v>
      </c>
      <c r="B150" s="12" t="s">
        <v>14</v>
      </c>
    </row>
    <row r="151" spans="1:2" x14ac:dyDescent="0.2">
      <c r="A151" s="12">
        <v>5497</v>
      </c>
      <c r="B151" s="12" t="s">
        <v>14</v>
      </c>
    </row>
    <row r="152" spans="1:2" x14ac:dyDescent="0.2">
      <c r="A152" s="12">
        <v>418</v>
      </c>
      <c r="B152" s="12" t="s">
        <v>14</v>
      </c>
    </row>
    <row r="153" spans="1:2" x14ac:dyDescent="0.2">
      <c r="A153" s="12">
        <v>1439</v>
      </c>
      <c r="B153" s="12" t="s">
        <v>14</v>
      </c>
    </row>
    <row r="154" spans="1:2" x14ac:dyDescent="0.2">
      <c r="A154" s="12">
        <v>15</v>
      </c>
      <c r="B154" s="12" t="s">
        <v>14</v>
      </c>
    </row>
    <row r="155" spans="1:2" x14ac:dyDescent="0.2">
      <c r="A155" s="12">
        <v>1999</v>
      </c>
      <c r="B155" s="12" t="s">
        <v>14</v>
      </c>
    </row>
    <row r="156" spans="1:2" x14ac:dyDescent="0.2">
      <c r="A156" s="12">
        <v>118</v>
      </c>
      <c r="B156" s="12" t="s">
        <v>14</v>
      </c>
    </row>
    <row r="157" spans="1:2" x14ac:dyDescent="0.2">
      <c r="A157" s="12">
        <v>162</v>
      </c>
      <c r="B157" s="12" t="s">
        <v>14</v>
      </c>
    </row>
    <row r="158" spans="1:2" x14ac:dyDescent="0.2">
      <c r="A158" s="12">
        <v>83</v>
      </c>
      <c r="B158" s="12" t="s">
        <v>14</v>
      </c>
    </row>
    <row r="159" spans="1:2" x14ac:dyDescent="0.2">
      <c r="A159" s="12">
        <v>747</v>
      </c>
      <c r="B159" s="12" t="s">
        <v>14</v>
      </c>
    </row>
    <row r="160" spans="1:2" x14ac:dyDescent="0.2">
      <c r="A160" s="12">
        <v>84</v>
      </c>
      <c r="B160" s="12" t="s">
        <v>14</v>
      </c>
    </row>
    <row r="161" spans="1:2" x14ac:dyDescent="0.2">
      <c r="A161" s="12">
        <v>91</v>
      </c>
      <c r="B161" s="12" t="s">
        <v>14</v>
      </c>
    </row>
    <row r="162" spans="1:2" x14ac:dyDescent="0.2">
      <c r="A162" s="12">
        <v>792</v>
      </c>
      <c r="B162" s="12" t="s">
        <v>14</v>
      </c>
    </row>
    <row r="163" spans="1:2" x14ac:dyDescent="0.2">
      <c r="A163" s="12">
        <v>32</v>
      </c>
      <c r="B163" s="12" t="s">
        <v>14</v>
      </c>
    </row>
    <row r="164" spans="1:2" x14ac:dyDescent="0.2">
      <c r="A164" s="12">
        <v>186</v>
      </c>
      <c r="B164" s="12" t="s">
        <v>14</v>
      </c>
    </row>
    <row r="165" spans="1:2" x14ac:dyDescent="0.2">
      <c r="A165" s="12">
        <v>605</v>
      </c>
      <c r="B165" s="12" t="s">
        <v>14</v>
      </c>
    </row>
    <row r="166" spans="1:2" x14ac:dyDescent="0.2">
      <c r="A166" s="12">
        <v>1</v>
      </c>
      <c r="B166" s="12" t="s">
        <v>14</v>
      </c>
    </row>
    <row r="167" spans="1:2" x14ac:dyDescent="0.2">
      <c r="A167" s="12">
        <v>31</v>
      </c>
      <c r="B167" s="12" t="s">
        <v>14</v>
      </c>
    </row>
    <row r="168" spans="1:2" x14ac:dyDescent="0.2">
      <c r="A168" s="12">
        <v>1181</v>
      </c>
      <c r="B168" s="12" t="s">
        <v>14</v>
      </c>
    </row>
    <row r="169" spans="1:2" x14ac:dyDescent="0.2">
      <c r="A169" s="12">
        <v>39</v>
      </c>
      <c r="B169" s="12" t="s">
        <v>14</v>
      </c>
    </row>
    <row r="170" spans="1:2" x14ac:dyDescent="0.2">
      <c r="A170" s="12">
        <v>46</v>
      </c>
      <c r="B170" s="12" t="s">
        <v>14</v>
      </c>
    </row>
    <row r="171" spans="1:2" x14ac:dyDescent="0.2">
      <c r="A171" s="12">
        <v>105</v>
      </c>
      <c r="B171" s="12" t="s">
        <v>14</v>
      </c>
    </row>
    <row r="172" spans="1:2" x14ac:dyDescent="0.2">
      <c r="A172" s="12">
        <v>535</v>
      </c>
      <c r="B172" s="12" t="s">
        <v>14</v>
      </c>
    </row>
    <row r="173" spans="1:2" x14ac:dyDescent="0.2">
      <c r="A173" s="12">
        <v>16</v>
      </c>
      <c r="B173" s="12" t="s">
        <v>14</v>
      </c>
    </row>
    <row r="174" spans="1:2" x14ac:dyDescent="0.2">
      <c r="A174" s="12">
        <v>575</v>
      </c>
      <c r="B174" s="12" t="s">
        <v>14</v>
      </c>
    </row>
    <row r="175" spans="1:2" x14ac:dyDescent="0.2">
      <c r="A175" s="12">
        <v>1120</v>
      </c>
      <c r="B175" s="12" t="s">
        <v>14</v>
      </c>
    </row>
    <row r="176" spans="1:2" x14ac:dyDescent="0.2">
      <c r="A176" s="12">
        <v>113</v>
      </c>
      <c r="B176" s="12" t="s">
        <v>14</v>
      </c>
    </row>
    <row r="177" spans="1:2" x14ac:dyDescent="0.2">
      <c r="A177" s="12">
        <v>1538</v>
      </c>
      <c r="B177" s="12" t="s">
        <v>14</v>
      </c>
    </row>
    <row r="178" spans="1:2" x14ac:dyDescent="0.2">
      <c r="A178" s="12">
        <v>9</v>
      </c>
      <c r="B178" s="12" t="s">
        <v>14</v>
      </c>
    </row>
    <row r="179" spans="1:2" x14ac:dyDescent="0.2">
      <c r="A179" s="12">
        <v>554</v>
      </c>
      <c r="B179" s="12" t="s">
        <v>14</v>
      </c>
    </row>
    <row r="180" spans="1:2" x14ac:dyDescent="0.2">
      <c r="A180" s="12">
        <v>648</v>
      </c>
      <c r="B180" s="12" t="s">
        <v>14</v>
      </c>
    </row>
    <row r="181" spans="1:2" x14ac:dyDescent="0.2">
      <c r="A181" s="12">
        <v>21</v>
      </c>
      <c r="B181" s="12" t="s">
        <v>14</v>
      </c>
    </row>
    <row r="182" spans="1:2" x14ac:dyDescent="0.2">
      <c r="A182" s="12">
        <v>54</v>
      </c>
      <c r="B182" s="12" t="s">
        <v>14</v>
      </c>
    </row>
    <row r="183" spans="1:2" x14ac:dyDescent="0.2">
      <c r="A183" s="12">
        <v>120</v>
      </c>
      <c r="B183" s="12" t="s">
        <v>14</v>
      </c>
    </row>
    <row r="184" spans="1:2" x14ac:dyDescent="0.2">
      <c r="A184" s="12">
        <v>579</v>
      </c>
      <c r="B184" s="12" t="s">
        <v>14</v>
      </c>
    </row>
    <row r="185" spans="1:2" x14ac:dyDescent="0.2">
      <c r="A185" s="12">
        <v>2072</v>
      </c>
      <c r="B185" s="12" t="s">
        <v>14</v>
      </c>
    </row>
    <row r="186" spans="1:2" x14ac:dyDescent="0.2">
      <c r="A186" s="12">
        <v>0</v>
      </c>
      <c r="B186" s="12" t="s">
        <v>14</v>
      </c>
    </row>
    <row r="187" spans="1:2" x14ac:dyDescent="0.2">
      <c r="A187" s="12">
        <v>1796</v>
      </c>
      <c r="B187" s="12" t="s">
        <v>14</v>
      </c>
    </row>
    <row r="188" spans="1:2" x14ac:dyDescent="0.2">
      <c r="A188" s="12">
        <v>62</v>
      </c>
      <c r="B188" s="12" t="s">
        <v>14</v>
      </c>
    </row>
    <row r="189" spans="1:2" x14ac:dyDescent="0.2">
      <c r="A189" s="12">
        <v>347</v>
      </c>
      <c r="B189" s="12" t="s">
        <v>14</v>
      </c>
    </row>
    <row r="190" spans="1:2" x14ac:dyDescent="0.2">
      <c r="A190" s="12">
        <v>19</v>
      </c>
      <c r="B190" s="12" t="s">
        <v>14</v>
      </c>
    </row>
    <row r="191" spans="1:2" x14ac:dyDescent="0.2">
      <c r="A191" s="12">
        <v>1258</v>
      </c>
      <c r="B191" s="12" t="s">
        <v>14</v>
      </c>
    </row>
    <row r="192" spans="1:2" x14ac:dyDescent="0.2">
      <c r="A192" s="12">
        <v>362</v>
      </c>
      <c r="B192" s="12" t="s">
        <v>14</v>
      </c>
    </row>
    <row r="193" spans="1:2" x14ac:dyDescent="0.2">
      <c r="A193" s="12">
        <v>133</v>
      </c>
      <c r="B193" s="12" t="s">
        <v>14</v>
      </c>
    </row>
    <row r="194" spans="1:2" x14ac:dyDescent="0.2">
      <c r="A194" s="12">
        <v>846</v>
      </c>
      <c r="B194" s="12" t="s">
        <v>14</v>
      </c>
    </row>
    <row r="195" spans="1:2" x14ac:dyDescent="0.2">
      <c r="A195" s="12">
        <v>10</v>
      </c>
      <c r="B195" s="12" t="s">
        <v>14</v>
      </c>
    </row>
    <row r="196" spans="1:2" x14ac:dyDescent="0.2">
      <c r="A196" s="12">
        <v>191</v>
      </c>
      <c r="B196" s="12" t="s">
        <v>14</v>
      </c>
    </row>
    <row r="197" spans="1:2" x14ac:dyDescent="0.2">
      <c r="A197" s="12">
        <v>1979</v>
      </c>
      <c r="B197" s="12" t="s">
        <v>14</v>
      </c>
    </row>
    <row r="198" spans="1:2" x14ac:dyDescent="0.2">
      <c r="A198" s="12">
        <v>63</v>
      </c>
      <c r="B198" s="12" t="s">
        <v>14</v>
      </c>
    </row>
    <row r="199" spans="1:2" x14ac:dyDescent="0.2">
      <c r="A199" s="12">
        <v>6080</v>
      </c>
      <c r="B199" s="12" t="s">
        <v>14</v>
      </c>
    </row>
    <row r="200" spans="1:2" x14ac:dyDescent="0.2">
      <c r="A200" s="12">
        <v>80</v>
      </c>
      <c r="B200" s="12" t="s">
        <v>14</v>
      </c>
    </row>
    <row r="201" spans="1:2" x14ac:dyDescent="0.2">
      <c r="A201" s="12">
        <v>9</v>
      </c>
      <c r="B201" s="12" t="s">
        <v>14</v>
      </c>
    </row>
    <row r="202" spans="1:2" x14ac:dyDescent="0.2">
      <c r="A202" s="12">
        <v>1784</v>
      </c>
      <c r="B202" s="12" t="s">
        <v>14</v>
      </c>
    </row>
    <row r="203" spans="1:2" x14ac:dyDescent="0.2">
      <c r="A203" s="12">
        <v>243</v>
      </c>
      <c r="B203" s="12" t="s">
        <v>14</v>
      </c>
    </row>
    <row r="204" spans="1:2" x14ac:dyDescent="0.2">
      <c r="A204" s="12">
        <v>1296</v>
      </c>
      <c r="B204" s="12" t="s">
        <v>14</v>
      </c>
    </row>
    <row r="205" spans="1:2" x14ac:dyDescent="0.2">
      <c r="A205" s="12">
        <v>77</v>
      </c>
      <c r="B205" s="12" t="s">
        <v>14</v>
      </c>
    </row>
    <row r="206" spans="1:2" x14ac:dyDescent="0.2">
      <c r="A206" s="12">
        <v>395</v>
      </c>
      <c r="B206" s="12" t="s">
        <v>14</v>
      </c>
    </row>
    <row r="207" spans="1:2" x14ac:dyDescent="0.2">
      <c r="A207" s="12">
        <v>49</v>
      </c>
      <c r="B207" s="12" t="s">
        <v>14</v>
      </c>
    </row>
    <row r="208" spans="1:2" x14ac:dyDescent="0.2">
      <c r="A208" s="12">
        <v>180</v>
      </c>
      <c r="B208" s="12" t="s">
        <v>14</v>
      </c>
    </row>
    <row r="209" spans="1:2" x14ac:dyDescent="0.2">
      <c r="A209" s="12">
        <v>2690</v>
      </c>
      <c r="B209" s="12" t="s">
        <v>14</v>
      </c>
    </row>
    <row r="210" spans="1:2" x14ac:dyDescent="0.2">
      <c r="A210" s="12">
        <v>2779</v>
      </c>
      <c r="B210" s="12" t="s">
        <v>14</v>
      </c>
    </row>
    <row r="211" spans="1:2" x14ac:dyDescent="0.2">
      <c r="A211" s="12">
        <v>92</v>
      </c>
      <c r="B211" s="12" t="s">
        <v>14</v>
      </c>
    </row>
    <row r="212" spans="1:2" x14ac:dyDescent="0.2">
      <c r="A212" s="12">
        <v>1028</v>
      </c>
      <c r="B212" s="12" t="s">
        <v>14</v>
      </c>
    </row>
    <row r="213" spans="1:2" x14ac:dyDescent="0.2">
      <c r="A213" s="12">
        <v>26</v>
      </c>
      <c r="B213" s="12" t="s">
        <v>14</v>
      </c>
    </row>
    <row r="214" spans="1:2" x14ac:dyDescent="0.2">
      <c r="A214" s="12">
        <v>1790</v>
      </c>
      <c r="B214" s="12" t="s">
        <v>14</v>
      </c>
    </row>
    <row r="215" spans="1:2" x14ac:dyDescent="0.2">
      <c r="A215" s="12">
        <v>37</v>
      </c>
      <c r="B215" s="12" t="s">
        <v>14</v>
      </c>
    </row>
    <row r="216" spans="1:2" x14ac:dyDescent="0.2">
      <c r="A216" s="12">
        <v>35</v>
      </c>
      <c r="B216" s="12" t="s">
        <v>14</v>
      </c>
    </row>
    <row r="217" spans="1:2" x14ac:dyDescent="0.2">
      <c r="A217" s="12">
        <v>558</v>
      </c>
      <c r="B217" s="12" t="s">
        <v>14</v>
      </c>
    </row>
    <row r="218" spans="1:2" x14ac:dyDescent="0.2">
      <c r="A218" s="12">
        <v>64</v>
      </c>
      <c r="B218" s="12" t="s">
        <v>14</v>
      </c>
    </row>
    <row r="219" spans="1:2" x14ac:dyDescent="0.2">
      <c r="A219" s="12">
        <v>245</v>
      </c>
      <c r="B219" s="12" t="s">
        <v>14</v>
      </c>
    </row>
    <row r="220" spans="1:2" x14ac:dyDescent="0.2">
      <c r="A220" s="12">
        <v>71</v>
      </c>
      <c r="B220" s="12" t="s">
        <v>14</v>
      </c>
    </row>
    <row r="221" spans="1:2" x14ac:dyDescent="0.2">
      <c r="A221" s="12">
        <v>42</v>
      </c>
      <c r="B221" s="12" t="s">
        <v>14</v>
      </c>
    </row>
    <row r="222" spans="1:2" x14ac:dyDescent="0.2">
      <c r="A222" s="12">
        <v>156</v>
      </c>
      <c r="B222" s="12" t="s">
        <v>14</v>
      </c>
    </row>
    <row r="223" spans="1:2" x14ac:dyDescent="0.2">
      <c r="A223" s="12">
        <v>1368</v>
      </c>
      <c r="B223" s="12" t="s">
        <v>14</v>
      </c>
    </row>
    <row r="224" spans="1:2" x14ac:dyDescent="0.2">
      <c r="A224" s="12">
        <v>102</v>
      </c>
      <c r="B224" s="12" t="s">
        <v>14</v>
      </c>
    </row>
    <row r="225" spans="1:2" x14ac:dyDescent="0.2">
      <c r="A225" s="12">
        <v>86</v>
      </c>
      <c r="B225" s="12" t="s">
        <v>14</v>
      </c>
    </row>
    <row r="226" spans="1:2" x14ac:dyDescent="0.2">
      <c r="A226" s="12">
        <v>253</v>
      </c>
      <c r="B226" s="12" t="s">
        <v>14</v>
      </c>
    </row>
    <row r="227" spans="1:2" x14ac:dyDescent="0.2">
      <c r="A227" s="12">
        <v>157</v>
      </c>
      <c r="B227" s="12" t="s">
        <v>14</v>
      </c>
    </row>
    <row r="228" spans="1:2" x14ac:dyDescent="0.2">
      <c r="A228" s="12">
        <v>183</v>
      </c>
      <c r="B228" s="12" t="s">
        <v>14</v>
      </c>
    </row>
    <row r="229" spans="1:2" x14ac:dyDescent="0.2">
      <c r="A229" s="12">
        <v>82</v>
      </c>
      <c r="B229" s="12" t="s">
        <v>14</v>
      </c>
    </row>
    <row r="230" spans="1:2" x14ac:dyDescent="0.2">
      <c r="A230" s="12">
        <v>1</v>
      </c>
      <c r="B230" s="12" t="s">
        <v>14</v>
      </c>
    </row>
    <row r="231" spans="1:2" x14ac:dyDescent="0.2">
      <c r="A231" s="12">
        <v>1198</v>
      </c>
      <c r="B231" s="12" t="s">
        <v>14</v>
      </c>
    </row>
    <row r="232" spans="1:2" x14ac:dyDescent="0.2">
      <c r="A232" s="12">
        <v>648</v>
      </c>
      <c r="B232" s="12" t="s">
        <v>14</v>
      </c>
    </row>
    <row r="233" spans="1:2" x14ac:dyDescent="0.2">
      <c r="A233" s="12">
        <v>64</v>
      </c>
      <c r="B233" s="12" t="s">
        <v>14</v>
      </c>
    </row>
    <row r="234" spans="1:2" x14ac:dyDescent="0.2">
      <c r="A234" s="12">
        <v>62</v>
      </c>
      <c r="B234" s="12" t="s">
        <v>14</v>
      </c>
    </row>
    <row r="235" spans="1:2" x14ac:dyDescent="0.2">
      <c r="A235" s="12">
        <v>750</v>
      </c>
      <c r="B235" s="12" t="s">
        <v>14</v>
      </c>
    </row>
    <row r="236" spans="1:2" x14ac:dyDescent="0.2">
      <c r="A236" s="12">
        <v>105</v>
      </c>
      <c r="B236" s="12" t="s">
        <v>14</v>
      </c>
    </row>
    <row r="237" spans="1:2" x14ac:dyDescent="0.2">
      <c r="A237" s="12">
        <v>2604</v>
      </c>
      <c r="B237" s="12" t="s">
        <v>14</v>
      </c>
    </row>
    <row r="238" spans="1:2" x14ac:dyDescent="0.2">
      <c r="A238" s="12">
        <v>65</v>
      </c>
      <c r="B238" s="12" t="s">
        <v>14</v>
      </c>
    </row>
    <row r="239" spans="1:2" x14ac:dyDescent="0.2">
      <c r="A239" s="12">
        <v>94</v>
      </c>
      <c r="B239" s="12" t="s">
        <v>14</v>
      </c>
    </row>
    <row r="240" spans="1:2" x14ac:dyDescent="0.2">
      <c r="A240" s="12">
        <v>257</v>
      </c>
      <c r="B240" s="12" t="s">
        <v>14</v>
      </c>
    </row>
    <row r="241" spans="1:2" x14ac:dyDescent="0.2">
      <c r="A241" s="12">
        <v>2928</v>
      </c>
      <c r="B241" s="12" t="s">
        <v>14</v>
      </c>
    </row>
    <row r="242" spans="1:2" x14ac:dyDescent="0.2">
      <c r="A242" s="12">
        <v>4697</v>
      </c>
      <c r="B242" s="12" t="s">
        <v>14</v>
      </c>
    </row>
    <row r="243" spans="1:2" x14ac:dyDescent="0.2">
      <c r="A243" s="12">
        <v>2915</v>
      </c>
      <c r="B243" s="12" t="s">
        <v>14</v>
      </c>
    </row>
    <row r="244" spans="1:2" x14ac:dyDescent="0.2">
      <c r="A244" s="12">
        <v>18</v>
      </c>
      <c r="B244" s="12" t="s">
        <v>14</v>
      </c>
    </row>
    <row r="245" spans="1:2" x14ac:dyDescent="0.2">
      <c r="A245" s="12">
        <v>602</v>
      </c>
      <c r="B245" s="12" t="s">
        <v>14</v>
      </c>
    </row>
    <row r="246" spans="1:2" x14ac:dyDescent="0.2">
      <c r="A246" s="12">
        <v>1</v>
      </c>
      <c r="B246" s="12" t="s">
        <v>14</v>
      </c>
    </row>
    <row r="247" spans="1:2" x14ac:dyDescent="0.2">
      <c r="A247" s="12">
        <v>3868</v>
      </c>
      <c r="B247" s="12" t="s">
        <v>14</v>
      </c>
    </row>
    <row r="248" spans="1:2" x14ac:dyDescent="0.2">
      <c r="A248" s="12">
        <v>504</v>
      </c>
      <c r="B248" s="12" t="s">
        <v>14</v>
      </c>
    </row>
    <row r="249" spans="1:2" x14ac:dyDescent="0.2">
      <c r="A249" s="12">
        <v>14</v>
      </c>
      <c r="B249" s="12" t="s">
        <v>14</v>
      </c>
    </row>
    <row r="250" spans="1:2" x14ac:dyDescent="0.2">
      <c r="A250" s="12">
        <v>750</v>
      </c>
      <c r="B250" s="12" t="s">
        <v>14</v>
      </c>
    </row>
    <row r="251" spans="1:2" x14ac:dyDescent="0.2">
      <c r="A251" s="12">
        <v>77</v>
      </c>
      <c r="B251" s="12" t="s">
        <v>14</v>
      </c>
    </row>
    <row r="252" spans="1:2" x14ac:dyDescent="0.2">
      <c r="A252" s="12">
        <v>752</v>
      </c>
      <c r="B252" s="12" t="s">
        <v>14</v>
      </c>
    </row>
    <row r="253" spans="1:2" x14ac:dyDescent="0.2">
      <c r="A253" s="12">
        <v>131</v>
      </c>
      <c r="B253" s="12" t="s">
        <v>14</v>
      </c>
    </row>
    <row r="254" spans="1:2" x14ac:dyDescent="0.2">
      <c r="A254" s="12">
        <v>87</v>
      </c>
      <c r="B254" s="12" t="s">
        <v>14</v>
      </c>
    </row>
    <row r="255" spans="1:2" x14ac:dyDescent="0.2">
      <c r="A255" s="12">
        <v>1063</v>
      </c>
      <c r="B255" s="12" t="s">
        <v>14</v>
      </c>
    </row>
    <row r="256" spans="1:2" x14ac:dyDescent="0.2">
      <c r="A256" s="12">
        <v>76</v>
      </c>
      <c r="B256" s="12" t="s">
        <v>14</v>
      </c>
    </row>
    <row r="257" spans="1:2" x14ac:dyDescent="0.2">
      <c r="A257" s="12">
        <v>4428</v>
      </c>
      <c r="B257" s="12" t="s">
        <v>14</v>
      </c>
    </row>
    <row r="258" spans="1:2" x14ac:dyDescent="0.2">
      <c r="A258" s="12">
        <v>58</v>
      </c>
      <c r="B258" s="12" t="s">
        <v>14</v>
      </c>
    </row>
    <row r="259" spans="1:2" x14ac:dyDescent="0.2">
      <c r="A259" s="12">
        <v>111</v>
      </c>
      <c r="B259" s="12" t="s">
        <v>14</v>
      </c>
    </row>
    <row r="260" spans="1:2" x14ac:dyDescent="0.2">
      <c r="A260" s="12">
        <v>2955</v>
      </c>
      <c r="B260" s="12" t="s">
        <v>14</v>
      </c>
    </row>
    <row r="261" spans="1:2" x14ac:dyDescent="0.2">
      <c r="A261" s="12">
        <v>1657</v>
      </c>
      <c r="B261" s="12" t="s">
        <v>14</v>
      </c>
    </row>
    <row r="262" spans="1:2" x14ac:dyDescent="0.2">
      <c r="A262" s="12">
        <v>926</v>
      </c>
      <c r="B262" s="12" t="s">
        <v>14</v>
      </c>
    </row>
    <row r="263" spans="1:2" x14ac:dyDescent="0.2">
      <c r="A263" s="12">
        <v>77</v>
      </c>
      <c r="B263" s="12" t="s">
        <v>14</v>
      </c>
    </row>
    <row r="264" spans="1:2" x14ac:dyDescent="0.2">
      <c r="A264" s="12">
        <v>1748</v>
      </c>
      <c r="B264" s="12" t="s">
        <v>14</v>
      </c>
    </row>
    <row r="265" spans="1:2" x14ac:dyDescent="0.2">
      <c r="A265" s="12">
        <v>79</v>
      </c>
      <c r="B265" s="12" t="s">
        <v>14</v>
      </c>
    </row>
    <row r="266" spans="1:2" x14ac:dyDescent="0.2">
      <c r="A266" s="12">
        <v>889</v>
      </c>
      <c r="B266" s="12" t="s">
        <v>14</v>
      </c>
    </row>
    <row r="267" spans="1:2" x14ac:dyDescent="0.2">
      <c r="A267" s="12">
        <v>56</v>
      </c>
      <c r="B267" s="12" t="s">
        <v>14</v>
      </c>
    </row>
    <row r="268" spans="1:2" x14ac:dyDescent="0.2">
      <c r="A268" s="12">
        <v>1</v>
      </c>
      <c r="B268" s="12" t="s">
        <v>14</v>
      </c>
    </row>
    <row r="269" spans="1:2" x14ac:dyDescent="0.2">
      <c r="A269" s="12">
        <v>83</v>
      </c>
      <c r="B269" s="12" t="s">
        <v>14</v>
      </c>
    </row>
    <row r="270" spans="1:2" x14ac:dyDescent="0.2">
      <c r="A270" s="12">
        <v>2025</v>
      </c>
      <c r="B270" s="12" t="s">
        <v>14</v>
      </c>
    </row>
    <row r="271" spans="1:2" x14ac:dyDescent="0.2">
      <c r="A271" s="12">
        <v>14</v>
      </c>
      <c r="B271" s="12" t="s">
        <v>14</v>
      </c>
    </row>
    <row r="272" spans="1:2" x14ac:dyDescent="0.2">
      <c r="A272" s="12">
        <v>656</v>
      </c>
      <c r="B272" s="12" t="s">
        <v>14</v>
      </c>
    </row>
    <row r="273" spans="1:2" x14ac:dyDescent="0.2">
      <c r="A273" s="12">
        <v>1596</v>
      </c>
      <c r="B273" s="12" t="s">
        <v>14</v>
      </c>
    </row>
    <row r="274" spans="1:2" x14ac:dyDescent="0.2">
      <c r="A274" s="12">
        <v>10</v>
      </c>
      <c r="B274" s="12" t="s">
        <v>14</v>
      </c>
    </row>
    <row r="275" spans="1:2" x14ac:dyDescent="0.2">
      <c r="A275" s="12">
        <v>1121</v>
      </c>
      <c r="B275" s="12" t="s">
        <v>14</v>
      </c>
    </row>
    <row r="276" spans="1:2" x14ac:dyDescent="0.2">
      <c r="A276" s="12">
        <v>15</v>
      </c>
      <c r="B276" s="12" t="s">
        <v>14</v>
      </c>
    </row>
    <row r="277" spans="1:2" x14ac:dyDescent="0.2">
      <c r="A277" s="12">
        <v>191</v>
      </c>
      <c r="B277" s="12" t="s">
        <v>14</v>
      </c>
    </row>
    <row r="278" spans="1:2" x14ac:dyDescent="0.2">
      <c r="A278" s="12">
        <v>16</v>
      </c>
      <c r="B278" s="12" t="s">
        <v>14</v>
      </c>
    </row>
    <row r="279" spans="1:2" x14ac:dyDescent="0.2">
      <c r="A279" s="12">
        <v>17</v>
      </c>
      <c r="B279" s="12" t="s">
        <v>14</v>
      </c>
    </row>
    <row r="280" spans="1:2" x14ac:dyDescent="0.2">
      <c r="A280" s="12">
        <v>34</v>
      </c>
      <c r="B280" s="12" t="s">
        <v>14</v>
      </c>
    </row>
    <row r="281" spans="1:2" x14ac:dyDescent="0.2">
      <c r="A281" s="12">
        <v>1</v>
      </c>
      <c r="B281" s="12" t="s">
        <v>14</v>
      </c>
    </row>
    <row r="282" spans="1:2" x14ac:dyDescent="0.2">
      <c r="A282" s="12">
        <v>1274</v>
      </c>
      <c r="B282" s="12" t="s">
        <v>14</v>
      </c>
    </row>
    <row r="283" spans="1:2" x14ac:dyDescent="0.2">
      <c r="A283" s="12">
        <v>210</v>
      </c>
      <c r="B283" s="12" t="s">
        <v>14</v>
      </c>
    </row>
    <row r="284" spans="1:2" x14ac:dyDescent="0.2">
      <c r="A284" s="12">
        <v>248</v>
      </c>
      <c r="B284" s="12" t="s">
        <v>14</v>
      </c>
    </row>
    <row r="285" spans="1:2" x14ac:dyDescent="0.2">
      <c r="A285" s="12">
        <v>513</v>
      </c>
      <c r="B285" s="12" t="s">
        <v>14</v>
      </c>
    </row>
    <row r="286" spans="1:2" x14ac:dyDescent="0.2">
      <c r="A286" s="12">
        <v>3410</v>
      </c>
      <c r="B286" s="12" t="s">
        <v>14</v>
      </c>
    </row>
    <row r="287" spans="1:2" x14ac:dyDescent="0.2">
      <c r="A287" s="12">
        <v>10</v>
      </c>
      <c r="B287" s="12" t="s">
        <v>14</v>
      </c>
    </row>
    <row r="288" spans="1:2" x14ac:dyDescent="0.2">
      <c r="A288" s="12">
        <v>2201</v>
      </c>
      <c r="B288" s="12" t="s">
        <v>14</v>
      </c>
    </row>
    <row r="289" spans="1:2" x14ac:dyDescent="0.2">
      <c r="A289" s="12">
        <v>676</v>
      </c>
      <c r="B289" s="12" t="s">
        <v>14</v>
      </c>
    </row>
    <row r="290" spans="1:2" x14ac:dyDescent="0.2">
      <c r="A290" s="12">
        <v>831</v>
      </c>
      <c r="B290" s="12" t="s">
        <v>14</v>
      </c>
    </row>
    <row r="291" spans="1:2" x14ac:dyDescent="0.2">
      <c r="A291" s="12">
        <v>859</v>
      </c>
      <c r="B291" s="12" t="s">
        <v>14</v>
      </c>
    </row>
    <row r="292" spans="1:2" x14ac:dyDescent="0.2">
      <c r="A292" s="12">
        <v>45</v>
      </c>
      <c r="B292" s="12" t="s">
        <v>14</v>
      </c>
    </row>
    <row r="293" spans="1:2" x14ac:dyDescent="0.2">
      <c r="A293" s="12">
        <v>6</v>
      </c>
      <c r="B293" s="12" t="s">
        <v>14</v>
      </c>
    </row>
    <row r="294" spans="1:2" x14ac:dyDescent="0.2">
      <c r="A294" s="12">
        <v>7</v>
      </c>
      <c r="B294" s="12" t="s">
        <v>14</v>
      </c>
    </row>
    <row r="295" spans="1:2" x14ac:dyDescent="0.2">
      <c r="A295" s="12">
        <v>31</v>
      </c>
      <c r="B295" s="12" t="s">
        <v>14</v>
      </c>
    </row>
    <row r="296" spans="1:2" x14ac:dyDescent="0.2">
      <c r="A296" s="12">
        <v>78</v>
      </c>
      <c r="B296" s="12" t="s">
        <v>14</v>
      </c>
    </row>
    <row r="297" spans="1:2" x14ac:dyDescent="0.2">
      <c r="A297" s="12">
        <v>1225</v>
      </c>
      <c r="B297" s="12" t="s">
        <v>14</v>
      </c>
    </row>
    <row r="298" spans="1:2" x14ac:dyDescent="0.2">
      <c r="A298" s="12">
        <v>1</v>
      </c>
      <c r="B298" s="12" t="s">
        <v>14</v>
      </c>
    </row>
    <row r="299" spans="1:2" x14ac:dyDescent="0.2">
      <c r="A299" s="12">
        <v>67</v>
      </c>
      <c r="B299" s="12" t="s">
        <v>14</v>
      </c>
    </row>
    <row r="300" spans="1:2" x14ac:dyDescent="0.2">
      <c r="A300" s="12">
        <v>19</v>
      </c>
      <c r="B300" s="12" t="s">
        <v>14</v>
      </c>
    </row>
    <row r="301" spans="1:2" x14ac:dyDescent="0.2">
      <c r="A301" s="12">
        <v>2108</v>
      </c>
      <c r="B301" s="12" t="s">
        <v>14</v>
      </c>
    </row>
    <row r="302" spans="1:2" x14ac:dyDescent="0.2">
      <c r="A302" s="12">
        <v>679</v>
      </c>
      <c r="B302" s="12" t="s">
        <v>14</v>
      </c>
    </row>
    <row r="303" spans="1:2" x14ac:dyDescent="0.2">
      <c r="A303" s="12">
        <v>36</v>
      </c>
      <c r="B303" s="12" t="s">
        <v>14</v>
      </c>
    </row>
    <row r="304" spans="1:2" x14ac:dyDescent="0.2">
      <c r="A304" s="12">
        <v>47</v>
      </c>
      <c r="B304" s="12" t="s">
        <v>14</v>
      </c>
    </row>
    <row r="305" spans="1:2" x14ac:dyDescent="0.2">
      <c r="A305" s="12">
        <v>70</v>
      </c>
      <c r="B305" s="12" t="s">
        <v>14</v>
      </c>
    </row>
    <row r="306" spans="1:2" x14ac:dyDescent="0.2">
      <c r="A306" s="12">
        <v>154</v>
      </c>
      <c r="B306" s="12" t="s">
        <v>14</v>
      </c>
    </row>
    <row r="307" spans="1:2" x14ac:dyDescent="0.2">
      <c r="A307" s="12">
        <v>22</v>
      </c>
      <c r="B307" s="12" t="s">
        <v>14</v>
      </c>
    </row>
    <row r="308" spans="1:2" x14ac:dyDescent="0.2">
      <c r="A308" s="12">
        <v>1758</v>
      </c>
      <c r="B308" s="12" t="s">
        <v>14</v>
      </c>
    </row>
    <row r="309" spans="1:2" x14ac:dyDescent="0.2">
      <c r="A309" s="12">
        <v>94</v>
      </c>
      <c r="B309" s="12" t="s">
        <v>14</v>
      </c>
    </row>
    <row r="310" spans="1:2" x14ac:dyDescent="0.2">
      <c r="A310" s="12">
        <v>33</v>
      </c>
      <c r="B310" s="12" t="s">
        <v>14</v>
      </c>
    </row>
    <row r="311" spans="1:2" x14ac:dyDescent="0.2">
      <c r="A311" s="12">
        <v>1</v>
      </c>
      <c r="B311" s="12" t="s">
        <v>14</v>
      </c>
    </row>
    <row r="312" spans="1:2" x14ac:dyDescent="0.2">
      <c r="A312" s="12">
        <v>31</v>
      </c>
      <c r="B312" s="12" t="s">
        <v>14</v>
      </c>
    </row>
    <row r="313" spans="1:2" x14ac:dyDescent="0.2">
      <c r="A313" s="12">
        <v>35</v>
      </c>
      <c r="B313" s="12" t="s">
        <v>14</v>
      </c>
    </row>
    <row r="314" spans="1:2" x14ac:dyDescent="0.2">
      <c r="A314" s="12">
        <v>63</v>
      </c>
      <c r="B314" s="12" t="s">
        <v>14</v>
      </c>
    </row>
    <row r="315" spans="1:2" x14ac:dyDescent="0.2">
      <c r="A315" s="12">
        <v>526</v>
      </c>
      <c r="B315" s="12" t="s">
        <v>14</v>
      </c>
    </row>
    <row r="316" spans="1:2" x14ac:dyDescent="0.2">
      <c r="A316" s="12">
        <v>121</v>
      </c>
      <c r="B316" s="12" t="s">
        <v>14</v>
      </c>
    </row>
    <row r="317" spans="1:2" x14ac:dyDescent="0.2">
      <c r="A317" s="12">
        <v>67</v>
      </c>
      <c r="B317" s="12" t="s">
        <v>14</v>
      </c>
    </row>
    <row r="318" spans="1:2" x14ac:dyDescent="0.2">
      <c r="A318" s="12">
        <v>57</v>
      </c>
      <c r="B318" s="12" t="s">
        <v>14</v>
      </c>
    </row>
    <row r="319" spans="1:2" x14ac:dyDescent="0.2">
      <c r="A319" s="12">
        <v>1229</v>
      </c>
      <c r="B319" s="12" t="s">
        <v>14</v>
      </c>
    </row>
    <row r="320" spans="1:2" x14ac:dyDescent="0.2">
      <c r="A320" s="12">
        <v>12</v>
      </c>
      <c r="B320" s="12" t="s">
        <v>14</v>
      </c>
    </row>
    <row r="321" spans="1:2" x14ac:dyDescent="0.2">
      <c r="A321" s="12">
        <v>452</v>
      </c>
      <c r="B321" s="12" t="s">
        <v>14</v>
      </c>
    </row>
    <row r="322" spans="1:2" x14ac:dyDescent="0.2">
      <c r="A322" s="12">
        <v>1886</v>
      </c>
      <c r="B322" s="12" t="s">
        <v>14</v>
      </c>
    </row>
    <row r="323" spans="1:2" x14ac:dyDescent="0.2">
      <c r="A323" s="12">
        <v>1825</v>
      </c>
      <c r="B323" s="12" t="s">
        <v>14</v>
      </c>
    </row>
    <row r="324" spans="1:2" x14ac:dyDescent="0.2">
      <c r="A324" s="12">
        <v>31</v>
      </c>
      <c r="B324" s="12" t="s">
        <v>14</v>
      </c>
    </row>
    <row r="325" spans="1:2" x14ac:dyDescent="0.2">
      <c r="A325" s="12">
        <v>107</v>
      </c>
      <c r="B325" s="12" t="s">
        <v>14</v>
      </c>
    </row>
    <row r="326" spans="1:2" x14ac:dyDescent="0.2">
      <c r="A326" s="12">
        <v>27</v>
      </c>
      <c r="B326" s="12" t="s">
        <v>14</v>
      </c>
    </row>
    <row r="327" spans="1:2" x14ac:dyDescent="0.2">
      <c r="A327" s="12">
        <v>1221</v>
      </c>
      <c r="B327" s="12" t="s">
        <v>14</v>
      </c>
    </row>
    <row r="328" spans="1:2" x14ac:dyDescent="0.2">
      <c r="A328" s="12">
        <v>1</v>
      </c>
      <c r="B328" s="12" t="s">
        <v>14</v>
      </c>
    </row>
    <row r="329" spans="1:2" x14ac:dyDescent="0.2">
      <c r="A329" s="12">
        <v>16</v>
      </c>
      <c r="B329" s="12" t="s">
        <v>14</v>
      </c>
    </row>
    <row r="330" spans="1:2" x14ac:dyDescent="0.2">
      <c r="A330" s="12">
        <v>41</v>
      </c>
      <c r="B330" s="12" t="s">
        <v>14</v>
      </c>
    </row>
    <row r="331" spans="1:2" x14ac:dyDescent="0.2">
      <c r="A331" s="12">
        <v>523</v>
      </c>
      <c r="B331" s="12" t="s">
        <v>14</v>
      </c>
    </row>
    <row r="332" spans="1:2" x14ac:dyDescent="0.2">
      <c r="A332" s="12">
        <v>141</v>
      </c>
      <c r="B332" s="12" t="s">
        <v>14</v>
      </c>
    </row>
    <row r="333" spans="1:2" x14ac:dyDescent="0.2">
      <c r="A333" s="12">
        <v>52</v>
      </c>
      <c r="B333" s="12" t="s">
        <v>14</v>
      </c>
    </row>
    <row r="334" spans="1:2" x14ac:dyDescent="0.2">
      <c r="A334" s="12">
        <v>225</v>
      </c>
      <c r="B334" s="12" t="s">
        <v>14</v>
      </c>
    </row>
    <row r="335" spans="1:2" x14ac:dyDescent="0.2">
      <c r="A335" s="12">
        <v>38</v>
      </c>
      <c r="B335" s="12" t="s">
        <v>14</v>
      </c>
    </row>
    <row r="336" spans="1:2" x14ac:dyDescent="0.2">
      <c r="A336" s="12">
        <v>15</v>
      </c>
      <c r="B336" s="12" t="s">
        <v>14</v>
      </c>
    </row>
    <row r="337" spans="1:2" x14ac:dyDescent="0.2">
      <c r="A337" s="12">
        <v>37</v>
      </c>
      <c r="B337" s="12" t="s">
        <v>14</v>
      </c>
    </row>
    <row r="338" spans="1:2" x14ac:dyDescent="0.2">
      <c r="A338" s="12">
        <v>112</v>
      </c>
      <c r="B338" s="12" t="s">
        <v>14</v>
      </c>
    </row>
    <row r="339" spans="1:2" x14ac:dyDescent="0.2">
      <c r="A339" s="12">
        <v>21</v>
      </c>
      <c r="B339" s="12" t="s">
        <v>14</v>
      </c>
    </row>
    <row r="340" spans="1:2" x14ac:dyDescent="0.2">
      <c r="A340" s="12">
        <v>67</v>
      </c>
      <c r="B340" s="12" t="s">
        <v>14</v>
      </c>
    </row>
    <row r="341" spans="1:2" x14ac:dyDescent="0.2">
      <c r="A341" s="12">
        <v>78</v>
      </c>
      <c r="B341" s="12" t="s">
        <v>14</v>
      </c>
    </row>
    <row r="342" spans="1:2" x14ac:dyDescent="0.2">
      <c r="A342" s="12">
        <v>67</v>
      </c>
      <c r="B342" s="12" t="s">
        <v>14</v>
      </c>
    </row>
    <row r="343" spans="1:2" x14ac:dyDescent="0.2">
      <c r="A343" s="12">
        <v>263</v>
      </c>
      <c r="B343" s="12" t="s">
        <v>14</v>
      </c>
    </row>
    <row r="344" spans="1:2" x14ac:dyDescent="0.2">
      <c r="A344" s="12">
        <v>1691</v>
      </c>
      <c r="B344" s="12" t="s">
        <v>14</v>
      </c>
    </row>
    <row r="345" spans="1:2" x14ac:dyDescent="0.2">
      <c r="A345" s="12">
        <v>181</v>
      </c>
      <c r="B345" s="12" t="s">
        <v>14</v>
      </c>
    </row>
    <row r="346" spans="1:2" x14ac:dyDescent="0.2">
      <c r="A346" s="12">
        <v>13</v>
      </c>
      <c r="B346" s="12" t="s">
        <v>14</v>
      </c>
    </row>
    <row r="347" spans="1:2" x14ac:dyDescent="0.2">
      <c r="A347" s="12">
        <v>1</v>
      </c>
      <c r="B347" s="12" t="s">
        <v>14</v>
      </c>
    </row>
    <row r="348" spans="1:2" x14ac:dyDescent="0.2">
      <c r="A348" s="12">
        <v>21</v>
      </c>
      <c r="B348" s="12" t="s">
        <v>14</v>
      </c>
    </row>
    <row r="349" spans="1:2" x14ac:dyDescent="0.2">
      <c r="A349" s="12">
        <v>830</v>
      </c>
      <c r="B349" s="12" t="s">
        <v>14</v>
      </c>
    </row>
    <row r="350" spans="1:2" x14ac:dyDescent="0.2">
      <c r="A350" s="12">
        <v>130</v>
      </c>
      <c r="B350" s="12" t="s">
        <v>14</v>
      </c>
    </row>
    <row r="351" spans="1:2" x14ac:dyDescent="0.2">
      <c r="A351" s="12">
        <v>55</v>
      </c>
      <c r="B351" s="12" t="s">
        <v>14</v>
      </c>
    </row>
    <row r="352" spans="1:2" x14ac:dyDescent="0.2">
      <c r="A352" s="12">
        <v>114</v>
      </c>
      <c r="B352" s="12" t="s">
        <v>14</v>
      </c>
    </row>
    <row r="353" spans="1:2" x14ac:dyDescent="0.2">
      <c r="A353" s="12">
        <v>594</v>
      </c>
      <c r="B353" s="12" t="s">
        <v>14</v>
      </c>
    </row>
    <row r="354" spans="1:2" x14ac:dyDescent="0.2">
      <c r="A354" s="12">
        <v>24</v>
      </c>
      <c r="B354" s="12" t="s">
        <v>14</v>
      </c>
    </row>
    <row r="355" spans="1:2" x14ac:dyDescent="0.2">
      <c r="A355" s="12">
        <v>252</v>
      </c>
      <c r="B355" s="12" t="s">
        <v>14</v>
      </c>
    </row>
    <row r="356" spans="1:2" x14ac:dyDescent="0.2">
      <c r="A356" s="12">
        <v>67</v>
      </c>
      <c r="B356" s="12" t="s">
        <v>14</v>
      </c>
    </row>
    <row r="357" spans="1:2" x14ac:dyDescent="0.2">
      <c r="A357" s="12">
        <v>742</v>
      </c>
      <c r="B357" s="12" t="s">
        <v>14</v>
      </c>
    </row>
    <row r="358" spans="1:2" x14ac:dyDescent="0.2">
      <c r="A358" s="12">
        <v>75</v>
      </c>
      <c r="B358" s="12" t="s">
        <v>14</v>
      </c>
    </row>
    <row r="359" spans="1:2" x14ac:dyDescent="0.2">
      <c r="A359" s="12">
        <v>4405</v>
      </c>
      <c r="B359" s="12" t="s">
        <v>14</v>
      </c>
    </row>
    <row r="360" spans="1:2" x14ac:dyDescent="0.2">
      <c r="A360" s="12">
        <v>92</v>
      </c>
      <c r="B360" s="12" t="s">
        <v>14</v>
      </c>
    </row>
    <row r="361" spans="1:2" x14ac:dyDescent="0.2">
      <c r="A361" s="12">
        <v>64</v>
      </c>
      <c r="B361" s="12" t="s">
        <v>14</v>
      </c>
    </row>
    <row r="362" spans="1:2" x14ac:dyDescent="0.2">
      <c r="A362" s="12">
        <v>64</v>
      </c>
      <c r="B362" s="12" t="s">
        <v>14</v>
      </c>
    </row>
    <row r="363" spans="1:2" x14ac:dyDescent="0.2">
      <c r="A363" s="12">
        <v>842</v>
      </c>
      <c r="B363" s="12" t="s">
        <v>14</v>
      </c>
    </row>
    <row r="364" spans="1:2" x14ac:dyDescent="0.2">
      <c r="A364" s="12">
        <v>112</v>
      </c>
      <c r="B364" s="12" t="s">
        <v>14</v>
      </c>
    </row>
    <row r="365" spans="1:2" x14ac:dyDescent="0.2">
      <c r="A365" s="12">
        <v>374</v>
      </c>
      <c r="B365" s="1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PivotTable_Parent Cateegory</vt:lpstr>
      <vt:lpstr>Pivot Table_SubCategory</vt:lpstr>
      <vt:lpstr>Pivot Table_Date</vt:lpstr>
      <vt:lpstr>CountIF_1</vt:lpstr>
      <vt:lpstr>Backers_Successful</vt:lpstr>
      <vt:lpstr>Backers unsuccessful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Khatri, Kriti</cp:lastModifiedBy>
  <dcterms:created xsi:type="dcterms:W3CDTF">2021-09-29T18:52:28Z</dcterms:created>
  <dcterms:modified xsi:type="dcterms:W3CDTF">2024-10-23T22:59:43Z</dcterms:modified>
</cp:coreProperties>
</file>