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lsrvcdf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F5040ADA-6714-4529-A8F0-B803A77B2456}" xr6:coauthVersionLast="47" xr6:coauthVersionMax="47" xr10:uidLastSave="{00000000-0000-0000-0000-000000000000}"/>
  <bookViews>
    <workbookView xWindow="-120" yWindow="-120" windowWidth="24240" windowHeight="13140" tabRatio="91" xr2:uid="{00000000-000D-0000-FFFF-FFFF00000000}"/>
  </bookViews>
  <sheets>
    <sheet name="APP" sheetId="1" r:id="rId1"/>
    <sheet name="Parâmetros" sheetId="2" r:id="rId2"/>
  </sheets>
  <definedNames>
    <definedName name="Investimento_mensal">APP!$E$12:$E$12</definedName>
    <definedName name="Patrimonio">APP!$E$15:$E$15</definedName>
    <definedName name="Perfil_investidor">Parâmetros!$A$3:$A$7</definedName>
    <definedName name="Prazo_investimento">APP!$E$13:$E$13</definedName>
    <definedName name="Rendimento_carteira">APP!$E$8:$E$8</definedName>
    <definedName name="Taxa_rendimento_mensal">APP!$E$14:$E$14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/>
  <c r="C26" i="2"/>
  <c r="C25" i="2"/>
  <c r="C24" i="2"/>
  <c r="C23" i="2"/>
  <c r="C22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4" i="2"/>
  <c r="D30" i="1" l="1"/>
  <c r="E30" i="1" s="1" a="1"/>
  <c r="E30" i="1" s="1"/>
  <c r="D31" i="1"/>
  <c r="E31" i="1" s="1" a="1"/>
  <c r="E31" i="1" s="1"/>
  <c r="D32" i="1"/>
  <c r="E32" i="1" s="1" a="1"/>
  <c r="E32" i="1" s="1"/>
  <c r="D33" i="1"/>
  <c r="E33" i="1" s="1" a="1"/>
  <c r="E33" i="1" s="1"/>
  <c r="D34" i="1"/>
  <c r="E34" i="1" s="1" a="1"/>
  <c r="E34" i="1" s="1"/>
  <c r="D29" i="1"/>
  <c r="E29" i="1" s="1" a="1"/>
  <c r="E29" i="1" s="1"/>
  <c r="E35" i="1" s="1"/>
  <c r="D20" i="1" l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19" i="1" a="1"/>
  <c r="D19" i="1"/>
  <c r="E25" i="1" a="1"/>
  <c r="E25" i="1"/>
  <c r="E24" i="1" a="1"/>
  <c r="E24" i="1"/>
  <c r="E21" i="1" a="1"/>
  <c r="E21" i="1" s="1"/>
  <c r="E22" i="1" a="1"/>
  <c r="E22" i="1" s="1"/>
  <c r="E23" i="1" a="1"/>
  <c r="E23" i="1" s="1"/>
  <c r="E20" i="1" a="1"/>
  <c r="E20" i="1" s="1"/>
  <c r="E19" i="1" a="1"/>
  <c r="E19" i="1" s="1"/>
  <c r="E15" i="1" a="1"/>
  <c r="E15" i="1"/>
  <c r="E16" i="1" a="1"/>
  <c r="E16" i="1"/>
  <c r="E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<sst xmlns="http://schemas.openxmlformats.org/spreadsheetml/2006/main" count="89" uniqueCount="47">
  <si>
    <t>Informações básicas</t>
  </si>
  <si>
    <t>Renda mensal</t>
  </si>
  <si>
    <t>Rendimento da carteira</t>
  </si>
  <si>
    <t>Sugestão de investimento mensal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</si>
  <si>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</si>
  <si>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</si>
  <si>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</si>
  <si>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</si>
  <si>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</si>
  <si>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</si>
  <si>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>Projeção:</t>
  </si>
  <si>
    <t>Patrimônio:</t>
  </si>
  <si>
    <t>Dividendo:</t>
  </si>
  <si>
    <t>Quanto em 1 ano?</t>
  </si>
  <si>
    <t>Quanto em 5 anos?</t>
  </si>
  <si>
    <t>Quanto em 10 anos?</t>
  </si>
  <si>
    <t>Quanto em 15 anos?</t>
  </si>
  <si>
    <t>Quanto em 20 anos?</t>
  </si>
  <si>
    <t>Quanto em 25 anos?</t>
  </si>
  <si>
    <t>Quanto em 30 anos?</t>
  </si>
  <si>
    <t>Perfil de investidor</t>
  </si>
  <si>
    <t>Agressivo</t>
  </si>
  <si>
    <t>Moderado</t>
  </si>
  <si>
    <t>Conservador</t>
  </si>
  <si>
    <t>TIPO DE FII</t>
  </si>
  <si>
    <t>PAPEL</t>
  </si>
  <si>
    <t>TIJOLO</t>
  </si>
  <si>
    <t>HÍBRIDOS</t>
  </si>
  <si>
    <t>FOFs</t>
  </si>
  <si>
    <t>DESENVOLVIMENTO</t>
  </si>
  <si>
    <t>HOTELARIAS</t>
  </si>
  <si>
    <t>Tipo de FII</t>
  </si>
  <si>
    <t>Valores</t>
  </si>
  <si>
    <t>CHAVE</t>
  </si>
  <si>
    <t>PERFIL</t>
  </si>
  <si>
    <t>%</t>
  </si>
  <si>
    <t>Total</t>
  </si>
  <si>
    <t>Teste</t>
  </si>
  <si>
    <t>teste</t>
  </si>
  <si>
    <t>Papel</t>
  </si>
  <si>
    <t>Tijolo</t>
  </si>
  <si>
    <t>Híbridos</t>
  </si>
  <si>
    <t>Fofs</t>
  </si>
  <si>
    <t>Desenvolvimento</t>
  </si>
  <si>
    <t>Hotelarias</t>
  </si>
  <si>
    <t>% sugerido</t>
  </si>
  <si>
    <t>Prefil de investidor (selecione uma das opções):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</si>
</sst>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b/>
      <sz val="12"/>
      <color theme="0"/>
      <name val="Garamond"/>
      <family val="1"/>
    </font>
    <font>
      <b/>
      <i/>
      <sz val="12"/>
      <color theme="0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theme="0" tint="-4.9989318521683403E-2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9" fontId="2" fillId="3" borderId="0" xfId="2" applyFont="1" applyFill="1"/>
    <xf numFmtId="0" fontId="2" fillId="4" borderId="0" xfId="0" applyFont="1" applyFill="1"/>
    <xf numFmtId="9" fontId="2" fillId="4" borderId="0" xfId="2" applyFont="1" applyFill="1"/>
    <xf numFmtId="0" fontId="2" fillId="5" borderId="0" xfId="0" applyFont="1" applyFill="1"/>
    <xf numFmtId="9" fontId="2" fillId="5" borderId="0" xfId="2" applyFont="1" applyFill="1"/>
    <xf numFmtId="9" fontId="2" fillId="0" borderId="0" xfId="2" applyFont="1" applyFill="1"/>
    <xf numFmtId="0" fontId="3" fillId="0" borderId="0" xfId="0" applyFont="1"/>
    <xf numFmtId="0" fontId="3" fillId="6" borderId="7" xfId="0" applyFont="1" applyFill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0" fontId="3" fillId="6" borderId="4" xfId="0" applyFont="1" applyFill="1" applyBorder="1" applyAlignment="1">
      <alignment horizontal="left" vertical="center" indent="1"/>
    </xf>
    <xf numFmtId="8" fontId="3" fillId="6" borderId="6" xfId="0" applyNumberFormat="1" applyFont="1" applyFill="1" applyBorder="1" applyAlignment="1">
      <alignment vertical="center"/>
    </xf>
    <xf numFmtId="8" fontId="3" fillId="6" borderId="9" xfId="0" applyNumberFormat="1" applyFont="1" applyFill="1" applyBorder="1" applyAlignment="1">
      <alignment vertical="center"/>
    </xf>
    <xf numFmtId="8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4" xfId="0" applyFont="1" applyBorder="1" applyAlignment="1">
      <alignment horizontal="left" vertical="center" indent="1"/>
    </xf>
    <xf numFmtId="0" fontId="3" fillId="6" borderId="7" xfId="0" applyFont="1" applyFill="1" applyBorder="1" applyAlignment="1">
      <alignment vertical="center"/>
    </xf>
    <xf numFmtId="164" fontId="5" fillId="6" borderId="9" xfId="0" applyNumberFormat="1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8" fontId="6" fillId="7" borderId="3" xfId="0" applyNumberFormat="1" applyFont="1" applyFill="1" applyBorder="1" applyAlignment="1">
      <alignment horizontal="center" vertical="center"/>
    </xf>
    <xf numFmtId="164" fontId="3" fillId="6" borderId="5" xfId="0" applyNumberFormat="1" applyFont="1" applyFill="1" applyBorder="1" applyAlignment="1">
      <alignment horizontal="center" vertical="center"/>
    </xf>
    <xf numFmtId="8" fontId="3" fillId="6" borderId="6" xfId="0" applyNumberFormat="1" applyFont="1" applyFill="1" applyBorder="1" applyAlignment="1">
      <alignment horizontal="center" vertical="center"/>
    </xf>
    <xf numFmtId="164" fontId="3" fillId="6" borderId="8" xfId="0" applyNumberFormat="1" applyFont="1" applyFill="1" applyBorder="1" applyAlignment="1">
      <alignment horizontal="center" vertical="center"/>
    </xf>
    <xf numFmtId="8" fontId="3" fillId="6" borderId="9" xfId="0" applyNumberFormat="1" applyFont="1" applyFill="1" applyBorder="1" applyAlignment="1">
      <alignment horizontal="center" vertical="center"/>
    </xf>
    <xf numFmtId="9" fontId="3" fillId="0" borderId="5" xfId="2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 indent="1"/>
    </xf>
    <xf numFmtId="0" fontId="3" fillId="6" borderId="5" xfId="0" applyFont="1" applyFill="1" applyBorder="1" applyAlignment="1">
      <alignment horizontal="left" vertical="center" indent="1"/>
    </xf>
    <xf numFmtId="0" fontId="3" fillId="6" borderId="7" xfId="0" applyFont="1" applyFill="1" applyBorder="1" applyAlignment="1">
      <alignment horizontal="left" vertical="center" indent="1"/>
    </xf>
    <xf numFmtId="0" fontId="3" fillId="6" borderId="8" xfId="0" applyFont="1" applyFill="1" applyBorder="1" applyAlignment="1">
      <alignment horizontal="left" vertical="center" indent="1"/>
    </xf>
    <xf numFmtId="0" fontId="5" fillId="6" borderId="7" xfId="0" applyFont="1" applyFill="1" applyBorder="1" applyAlignment="1">
      <alignment horizontal="left" vertical="center" indent="1"/>
    </xf>
    <xf numFmtId="0" fontId="5" fillId="6" borderId="8" xfId="0" applyFont="1" applyFill="1" applyBorder="1" applyAlignment="1">
      <alignment horizontal="left" vertical="center" indent="1"/>
    </xf>
    <xf numFmtId="164" fontId="3" fillId="3" borderId="6" xfId="0" applyNumberFormat="1" applyFont="1" applyFill="1" applyBorder="1" applyAlignment="1" applyProtection="1">
      <alignment horizontal="right" vertical="center"/>
      <protection locked="0"/>
    </xf>
    <xf numFmtId="10" fontId="3" fillId="3" borderId="6" xfId="0" applyNumberFormat="1" applyFont="1" applyFill="1" applyBorder="1" applyAlignment="1" applyProtection="1">
      <alignment horizontal="right" vertical="center"/>
      <protection locked="0"/>
    </xf>
    <xf numFmtId="164" fontId="3" fillId="3" borderId="6" xfId="0" applyNumberFormat="1" applyFont="1" applyFill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10" fontId="3" fillId="3" borderId="6" xfId="0" applyNumberFormat="1" applyFont="1" applyFill="1" applyBorder="1" applyAlignment="1" applyProtection="1">
      <alignment vertical="center"/>
      <protection locked="0"/>
    </xf>
    <xf numFmtId="0" fontId="7" fillId="7" borderId="1" xfId="0" applyFont="1" applyFill="1" applyBorder="1" applyAlignment="1">
      <alignment horizontal="right" vertical="center" indent="1"/>
    </xf>
    <xf numFmtId="0" fontId="7" fillId="7" borderId="2" xfId="0" applyFont="1" applyFill="1" applyBorder="1" applyAlignment="1">
      <alignment horizontal="right" vertical="center" indent="1"/>
    </xf>
    <xf numFmtId="0" fontId="7" fillId="7" borderId="3" xfId="0" applyFont="1" applyFill="1" applyBorder="1" applyAlignment="1" applyProtection="1">
      <alignment horizontal="center" vertical="center"/>
      <protection locked="0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</cellXfs>
  <cellStyles count="3">
    <cellStyle name="Moeda 2" xfId="1" xr:uid="{89838926-93C9-4459-8779-068300F091E3}"/>
    <cellStyle name="Normal" xfId="0" builtinId="0"/>
    <cellStyle name="Porcentagem" xfId="2" builtinId="5"/>
  </cellStyles>
  <dxfs count="15">
    <dxf>
      <font>
        <color theme="5" tint="-0.24994659260841701"/>
      </font>
    </dxf>
    <dxf>
      <font>
        <color rgb="FFFFC000"/>
      </font>
    </dxf>
    <dxf>
      <font>
        <color theme="9"/>
      </font>
    </dxf>
    <dxf>
      <fill>
        <patternFill>
          <bgColor theme="5" tint="0.39994506668294322"/>
        </patternFill>
      </fill>
    </dxf>
    <dxf>
      <fill>
        <patternFill>
          <bgColor rgb="FFDEC50C"/>
        </patternFill>
      </fill>
    </dxf>
    <dxf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Display"/>
        <family val="2"/>
        <scheme val="maj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Display"/>
        <family val="2"/>
        <scheme val="maj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Display"/>
        <family val="2"/>
        <scheme val="maj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Display"/>
        <family val="2"/>
        <scheme val="maj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Display"/>
        <family val="2"/>
        <scheme val="maj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Display"/>
        <family val="2"/>
        <scheme val="maj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Aptos Display"/>
        <family val="2"/>
        <scheme val="major"/>
      </font>
    </dxf>
  </dxfs>
  <tableStyles count="0" defaultTableStyle="TableStyleMedium2" defaultPivotStyle="PivotStyleMedium9"/>
  <colors>
    <mruColors>
      <color rgb="FFFFFF99"/>
      <color rgb="FFDEC50C"/>
      <color rgb="FFF4EE00"/>
      <color rgb="FFFFFF00"/>
      <color rgb="FFFFFF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Valores em reais por tipo de FII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3596072403300186"/>
          <c:y val="0.13788359788359789"/>
          <c:w val="0.83482280850351875"/>
          <c:h val="0.643522059742532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APP!$C$29:$C$34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APP!$E$29:$E$34</c:f>
              <c:numCache>
                <c:formatCode>"R$"\ #,##0.00</c:formatCode>
                <c:ptCount val="6"/>
                <c:pt idx="0">
                  <c:v>250</c:v>
                </c:pt>
                <c:pt idx="1">
                  <c:v>50</c:v>
                </c:pt>
                <c:pt idx="2">
                  <c:v>25</c:v>
                </c:pt>
                <c:pt idx="3">
                  <c:v>25</c:v>
                </c:pt>
                <c:pt idx="4">
                  <c:v>100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0-4C47-B7B8-DD36A7DF6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8625856"/>
        <c:axId val="928621536"/>
      </c:barChart>
      <c:catAx>
        <c:axId val="928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8621536"/>
        <c:crosses val="autoZero"/>
        <c:auto val="1"/>
        <c:lblAlgn val="ctr"/>
        <c:lblOffset val="100"/>
        <c:noMultiLvlLbl val="0"/>
      </c:catAx>
      <c:valAx>
        <c:axId val="928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8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/>
    </a:solidFill>
    <a:ln w="19050" cap="flat" cmpd="sng" algn="ctr">
      <a:solidFill>
        <a:schemeClr val="bg1"/>
      </a:solidFill>
      <a:prstDash val="solid"/>
      <a:miter lim="800000"/>
    </a:ln>
    <a:effectLst/>
  </c:spPr>
  <c:txPr>
    <a:bodyPr/>
    <a:lstStyle/>
    <a:p>
      <a:pPr>
        <a:defRPr>
          <a:solidFill>
            <a:schemeClr val="bg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pngimg.com/png/64023-green-symbol-dollar-sign-free-clipart-hq" TargetMode="External"/><Relationship Id="rId2" Type="http://schemas.openxmlformats.org/officeDocument/2006/relationships/image" Target="../media/image1.xlsrvcdf"/><Relationship Id="rId1" Type="http://schemas.openxmlformats.org/officeDocument/2006/relationships/chart" Target="../charts/chart1.xml"/><Relationship Id="rId5" Type="http://schemas.openxmlformats.org/officeDocument/2006/relationships/image" Target="../media/image3.sv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9CF02DB4-E612-74E4-73DD-18C72D27BE0C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0" i="0" u="none" strike="noStrike">
              <a:solidFill>
                <a:schemeClr val="lt1"/>
              </a:solidFill>
              <a:latin typeface="Book Antiqua" panose="02040602050305030304" pitchFamily="18" charset="0"/>
            </a:rPr>
            <a:t>Prosperidade</a:t>
          </a:r>
        </a:p>
      </xdr:txBody>
    </xdr:sp>
    <xdr:clientData/>
  </xdr:twoCellAnchor>
  <xdr:twoCellAnchor>
    <xdr:from>
      <xdr:col>2</xdr:col>
      <xdr:colOff>38100</xdr:colOff>
      <xdr:row>0</xdr:row>
      <xdr:rowOff>123825</xdr:rowOff>
    </xdr:from>
    <xdr:to>
      <xdr:col>4</xdr:col>
      <xdr:colOff>1628775</xdr:colOff>
      <xdr:row>4</xdr:row>
      <xdr:rowOff>152400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1726D044-40AE-9F87-588D-B8F112860E1B}"/>
            </a:ext>
          </a:extLst>
        </xdr:cNvPr>
        <xdr:cNvSpPr/>
      </xdr:nvSpPr>
      <xdr:spPr>
        <a:xfrm>
          <a:off x="647700" y="123825"/>
          <a:ext cx="5286375" cy="1019175"/>
        </a:xfrm>
        <a:prstGeom prst="roundRect">
          <a:avLst/>
        </a:prstGeom>
        <a:solidFill>
          <a:schemeClr val="tx2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>
              <a:latin typeface="Garamond" panose="02020404030301010803" pitchFamily="18" charset="0"/>
            </a:rPr>
            <a:t>Prosperidade</a:t>
          </a:r>
        </a:p>
      </xdr:txBody>
    </xdr:sp>
    <xdr:clientData/>
  </xdr:twoCellAnchor>
  <xdr:twoCellAnchor>
    <xdr:from>
      <xdr:col>2</xdr:col>
      <xdr:colOff>9525</xdr:colOff>
      <xdr:row>35</xdr:row>
      <xdr:rowOff>238124</xdr:rowOff>
    </xdr:from>
    <xdr:to>
      <xdr:col>5</xdr:col>
      <xdr:colOff>0</xdr:colOff>
      <xdr:row>50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9B33A65-E9AD-99B4-5837-4FFF117E3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533400</xdr:colOff>
      <xdr:row>0</xdr:row>
      <xdr:rowOff>238125</xdr:rowOff>
    </xdr:from>
    <xdr:to>
      <xdr:col>2</xdr:col>
      <xdr:colOff>1047750</xdr:colOff>
      <xdr:row>3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B699E0-7582-C2F8-8BED-F08036DF6F1A}"/>
            </a:ext>
            <a:ext uri="{147F2762-F138-4A5C-976F-8EAC2B608ADB}">
              <a16:predDERef xmlns:a16="http://schemas.microsoft.com/office/drawing/2014/main" pred="{9CF02DB4-E612-74E4-73DD-18C72D27B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43000" y="238125"/>
          <a:ext cx="514350" cy="67627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</xdr:row>
      <xdr:rowOff>9525</xdr:rowOff>
    </xdr:from>
    <xdr:to>
      <xdr:col>4</xdr:col>
      <xdr:colOff>790575</xdr:colOff>
      <xdr:row>3</xdr:row>
      <xdr:rowOff>209550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A372FD6-EF73-503B-9C9B-C069C592F390}"/>
            </a:ext>
            <a:ext uri="{147F2762-F138-4A5C-976F-8EAC2B608ADB}">
              <a16:predDERef xmlns:a16="http://schemas.microsoft.com/office/drawing/2014/main" pred="{8D8E7386-E0DB-CDBF-10B0-31FC660C7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4791075" y="257175"/>
          <a:ext cx="514350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1485899</xdr:colOff>
      <xdr:row>26</xdr:row>
      <xdr:rowOff>0</xdr:rowOff>
    </xdr:from>
    <xdr:to>
      <xdr:col>4</xdr:col>
      <xdr:colOff>1876424</xdr:colOff>
      <xdr:row>27</xdr:row>
      <xdr:rowOff>9525</xdr:rowOff>
    </xdr:to>
    <xdr:pic>
      <xdr:nvPicPr>
        <xdr:cNvPr id="8" name="Gráfico 7" descr="Filtro estrutura de tópicos">
          <a:extLst>
            <a:ext uri="{FF2B5EF4-FFF2-40B4-BE49-F238E27FC236}">
              <a16:creationId xmlns:a16="http://schemas.microsoft.com/office/drawing/2014/main" id="{F10A59E5-0D9A-1B04-AEAA-A4FBF3C04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648449" y="6953250"/>
          <a:ext cx="390525" cy="390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EB6FE-131C-48ED-8929-0BD899494ACB}" name="Tabela1" displayName="Tabela1" ref="A3:A7" totalsRowShown="0" headerRowDxfId="14" dataDxfId="13">
  <autoFilter ref="A3:A7" xr:uid="{28DEB6FE-131C-48ED-8929-0BD899494ACB}"/>
  <tableColumns count="1">
    <tableColumn id="1" xr3:uid="{C493413E-ED89-40B6-B504-FAEDBE4415F7}" name="Perfil de investidor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67C527-FF73-4246-B504-16CF40AE5861}" name="Tabela_chave" displayName="Tabela_chave" ref="C3:F27" totalsRowShown="0" headerRowDxfId="11" dataDxfId="10">
  <autoFilter ref="C3:F27" xr:uid="{9867C527-FF73-4246-B504-16CF40AE5861}"/>
  <tableColumns count="4">
    <tableColumn id="1" xr3:uid="{37313263-33E1-4EC5-A9CA-4AAEF3350C3A}" name="CHAVE" dataDxfId="9">
      <calculatedColumnFormula>_xlfn.CONCAT(D4,"-",E4)</calculatedColumnFormula>
    </tableColumn>
    <tableColumn id="2" xr3:uid="{31374C2C-D3D2-410E-8567-3E1A6085B82B}" name="PERFIL" dataDxfId="8"/>
    <tableColumn id="3" xr3:uid="{9FDB1B50-CD10-4D8C-9223-82BCD0C477F8}" name="TIPO DE FII" dataDxfId="7"/>
    <tableColumn id="4" xr3:uid="{3671F66E-929A-43A7-BABB-1E034608EA10}" name="%" dataDxfId="6" dataCellStyle="Porcentage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showRowColHeaders="0" tabSelected="1" workbookViewId="0">
      <selection activeCell="E27" sqref="E27"/>
    </sheetView>
  </sheetViews>
  <sheetFormatPr defaultColWidth="0" defaultRowHeight="20.100000000000001" customHeight="1" zeroHeight="1"/>
  <cols>
    <col min="1" max="1" width="9.125" style="10" customWidth="1"/>
    <col min="2" max="2" width="9.125" style="10" hidden="1" customWidth="1"/>
    <col min="3" max="3" width="36.625" style="12" bestFit="1" customWidth="1"/>
    <col min="4" max="4" width="22" style="12" bestFit="1" customWidth="1"/>
    <col min="5" max="5" width="25.125" style="12" bestFit="1" customWidth="1"/>
    <col min="6" max="6" width="9.125" style="10" customWidth="1"/>
    <col min="7" max="8" width="9.125" style="10" hidden="1" customWidth="1"/>
    <col min="9" max="9" width="25.125" style="10" hidden="1" customWidth="1"/>
    <col min="10" max="16384" width="9.125" style="10" hidden="1"/>
  </cols>
  <sheetData>
    <row r="1" spans="3:5" ht="20.100000000000001" customHeight="1">
      <c r="C1" s="10"/>
      <c r="D1" s="10"/>
      <c r="E1" s="10"/>
    </row>
    <row r="2" spans="3:5" ht="20.100000000000001" customHeight="1">
      <c r="C2" s="10"/>
      <c r="D2" s="10"/>
      <c r="E2" s="10"/>
    </row>
    <row r="3" spans="3:5" ht="20.100000000000001" customHeight="1">
      <c r="C3" s="10"/>
      <c r="D3" s="10"/>
      <c r="E3" s="10"/>
    </row>
    <row r="4" spans="3:5" ht="20.100000000000001" customHeight="1">
      <c r="C4" s="10"/>
      <c r="D4" s="10"/>
      <c r="E4" s="10"/>
    </row>
    <row r="5" spans="3:5" ht="28.5" customHeight="1" thickBot="1">
      <c r="C5" s="10"/>
      <c r="D5" s="10"/>
      <c r="E5" s="10"/>
    </row>
    <row r="6" spans="3:5" ht="30" customHeight="1" thickBot="1">
      <c r="C6" s="33" t="s">
        <v>0</v>
      </c>
      <c r="D6" s="34"/>
      <c r="E6" s="35"/>
    </row>
    <row r="7" spans="3:5" ht="20.100000000000001" customHeight="1" thickBot="1">
      <c r="C7" s="36" t="s">
        <v>1</v>
      </c>
      <c r="D7" s="37"/>
      <c r="E7" s="42">
        <v>5000</v>
      </c>
    </row>
    <row r="8" spans="3:5" ht="20.100000000000001" customHeight="1" thickBot="1">
      <c r="C8" s="36" t="s">
        <v>2</v>
      </c>
      <c r="D8" s="37"/>
      <c r="E8" s="43">
        <v>6.0000000000000001E-3</v>
      </c>
    </row>
    <row r="9" spans="3:5" ht="20.100000000000001" customHeight="1" thickBot="1">
      <c r="C9" s="40" t="s">
        <v>3</v>
      </c>
      <c r="D9" s="41"/>
      <c r="E9" s="21">
        <f>$E$7*30%</f>
        <v>1500</v>
      </c>
    </row>
    <row r="10" spans="3:5" ht="20.100000000000001" customHeight="1" thickBot="1"/>
    <row r="11" spans="3:5" ht="30" customHeight="1" thickBot="1">
      <c r="C11" s="33" t="s">
        <v>4</v>
      </c>
      <c r="D11" s="34"/>
      <c r="E11" s="35"/>
    </row>
    <row r="12" spans="3:5" ht="20.100000000000001" customHeight="1" thickBot="1">
      <c r="C12" s="36" t="s">
        <v>5</v>
      </c>
      <c r="D12" s="37"/>
      <c r="E12" s="44">
        <v>500</v>
      </c>
    </row>
    <row r="13" spans="3:5" ht="20.100000000000001" customHeight="1" thickBot="1">
      <c r="C13" s="36" t="s">
        <v>6</v>
      </c>
      <c r="D13" s="37"/>
      <c r="E13" s="45">
        <v>15</v>
      </c>
    </row>
    <row r="14" spans="3:5" ht="20.100000000000001" customHeight="1" thickBot="1">
      <c r="C14" s="36" t="s">
        <v>7</v>
      </c>
      <c r="D14" s="37"/>
      <c r="E14" s="46">
        <v>1.0789999999999999E-2</v>
      </c>
    </row>
    <row r="15" spans="3:5" ht="20.100000000000001" customHeight="1" thickBot="1">
      <c r="C15" s="36" t="s">
        <v>8</v>
      </c>
      <c r="D15" s="37"/>
      <c r="E15" s="14" cm="1">
        <f t="array" ref="E15">FV(Taxa_rendimento_mensal,Prazo_investimento*12,Investimento_mensal*-1)</f>
        <v>273489.29823336046</v>
      </c>
    </row>
    <row r="16" spans="3:5" ht="20.100000000000001" customHeight="1" thickBot="1">
      <c r="C16" s="38" t="s">
        <v>9</v>
      </c>
      <c r="D16" s="39"/>
      <c r="E16" s="15" cm="1">
        <f t="array" ref="E16">Patrimonio*Rendimento_carteira</f>
        <v>1640.9357894001628</v>
      </c>
    </row>
    <row r="17" spans="2:5" ht="20.100000000000001" customHeight="1" thickBot="1">
      <c r="E17" s="16"/>
    </row>
    <row r="18" spans="2:5" ht="30" customHeight="1" thickBot="1">
      <c r="C18" s="22" t="s">
        <v>10</v>
      </c>
      <c r="D18" s="23" t="s">
        <v>11</v>
      </c>
      <c r="E18" s="24" t="s">
        <v>12</v>
      </c>
    </row>
    <row r="19" spans="2:5" ht="20.100000000000001" customHeight="1" thickBot="1">
      <c r="B19" s="17">
        <v>1</v>
      </c>
      <c r="C19" s="13" t="s">
        <v>13</v>
      </c>
      <c r="D19" s="25" cm="1">
        <f t="array" ref="D19">FV(Taxa_rendimento_mensal,B19*12,Investimento_mensal*-1)</f>
        <v>6369.1930002782801</v>
      </c>
      <c r="E19" s="26" cm="1">
        <f t="array" ref="E19">D19*Rendimento_carteira</f>
        <v>38.215158001669678</v>
      </c>
    </row>
    <row r="20" spans="2:5" ht="20.100000000000001" customHeight="1" thickBot="1">
      <c r="B20" s="17">
        <v>5</v>
      </c>
      <c r="C20" s="13" t="s">
        <v>14</v>
      </c>
      <c r="D20" s="25" cm="1">
        <f t="array" ref="D20">FV(Taxa_rendimento_mensal,B20*12,Investimento_mensal*-1)</f>
        <v>41888.456999243819</v>
      </c>
      <c r="E20" s="26" cm="1">
        <f t="array" ref="E20">D20*Rendimento_carteira</f>
        <v>251.33074199546292</v>
      </c>
    </row>
    <row r="21" spans="2:5" ht="20.100000000000001" customHeight="1" thickBot="1">
      <c r="B21" s="17">
        <v>10</v>
      </c>
      <c r="C21" s="13" t="s">
        <v>15</v>
      </c>
      <c r="D21" s="25" cm="1">
        <f t="array" ref="D21">FV(Taxa_rendimento_mensal,B21*12,Investimento_mensal*-1)</f>
        <v>121642.1062650861</v>
      </c>
      <c r="E21" s="26" cm="1">
        <f t="array" ref="E21">D21*Rendimento_carteira</f>
        <v>729.85263759051657</v>
      </c>
    </row>
    <row r="22" spans="2:5" ht="20.100000000000001" customHeight="1" thickBot="1">
      <c r="B22" s="17">
        <v>15</v>
      </c>
      <c r="C22" s="13" t="s">
        <v>16</v>
      </c>
      <c r="D22" s="25" cm="1">
        <f t="array" ref="D22">FV(Taxa_rendimento_mensal,B22*12,Investimento_mensal*-1)</f>
        <v>273489.29823336046</v>
      </c>
      <c r="E22" s="26" cm="1">
        <f t="array" ref="E22">D22*Rendimento_carteira</f>
        <v>1640.9357894001628</v>
      </c>
    </row>
    <row r="23" spans="2:5" ht="20.100000000000001" customHeight="1" thickBot="1">
      <c r="B23" s="17">
        <v>20</v>
      </c>
      <c r="C23" s="13" t="s">
        <v>17</v>
      </c>
      <c r="D23" s="25" cm="1">
        <f t="array" ref="D23">FV(Taxa_rendimento_mensal,B23*12,Investimento_mensal*-1)</f>
        <v>562599.20004854025</v>
      </c>
      <c r="E23" s="26" cm="1">
        <f t="array" ref="E23">D23*Rendimento_carteira</f>
        <v>3375.5952002912418</v>
      </c>
    </row>
    <row r="24" spans="2:5" ht="20.100000000000001" customHeight="1" thickBot="1">
      <c r="B24" s="17">
        <v>25</v>
      </c>
      <c r="C24" s="13" t="s">
        <v>18</v>
      </c>
      <c r="D24" s="25" cm="1">
        <f t="array" ref="D24">FV(Taxa_rendimento_mensal,B24*12,Investimento_mensal*-1)</f>
        <v>1113050.8366191161</v>
      </c>
      <c r="E24" s="26" cm="1">
        <f t="array" ref="E24">D24*Rendimento_carteira</f>
        <v>6678.3050197146968</v>
      </c>
    </row>
    <row r="25" spans="2:5" ht="20.100000000000001" customHeight="1" thickBot="1">
      <c r="B25" s="17">
        <v>30</v>
      </c>
      <c r="C25" s="11" t="s">
        <v>19</v>
      </c>
      <c r="D25" s="27" cm="1">
        <f t="array" ref="D25">FV(Taxa_rendimento_mensal,B25*12,Investimento_mensal*-1)</f>
        <v>2161084.8275023573</v>
      </c>
      <c r="E25" s="28" cm="1">
        <f t="array" ref="E25">D25*Rendimento_carteira</f>
        <v>12966.508965014144</v>
      </c>
    </row>
    <row r="26" spans="2:5" ht="20.100000000000001" customHeight="1" thickBot="1">
      <c r="B26" s="18"/>
    </row>
    <row r="27" spans="2:5" ht="30" customHeight="1" thickBot="1">
      <c r="C27" s="47" t="s">
        <v>46</v>
      </c>
      <c r="D27" s="48"/>
      <c r="E27" s="49" t="s">
        <v>21</v>
      </c>
    </row>
    <row r="28" spans="2:5" ht="24.95" customHeight="1" thickBot="1">
      <c r="C28" s="50" t="s">
        <v>31</v>
      </c>
      <c r="D28" s="51" t="s">
        <v>45</v>
      </c>
      <c r="E28" s="52" t="s">
        <v>32</v>
      </c>
    </row>
    <row r="29" spans="2:5" ht="20.100000000000001" customHeight="1" thickBot="1">
      <c r="C29" s="19" t="s">
        <v>39</v>
      </c>
      <c r="D29" s="29">
        <f>VLOOKUP($E$27&amp;"-"&amp;$C29,Tabela_chave[],4,0)</f>
        <v>0.5</v>
      </c>
      <c r="E29" s="30" cm="1">
        <f t="array" ref="E29">Investimento_mensal*D29</f>
        <v>250</v>
      </c>
    </row>
    <row r="30" spans="2:5" ht="20.100000000000001" customHeight="1" thickBot="1">
      <c r="C30" s="19" t="s">
        <v>40</v>
      </c>
      <c r="D30" s="29">
        <f>VLOOKUP($E$27&amp;"-"&amp;$C30,Tabela_chave[],4,0)</f>
        <v>0.1</v>
      </c>
      <c r="E30" s="30" cm="1">
        <f t="array" ref="E30">Investimento_mensal*D30</f>
        <v>50</v>
      </c>
    </row>
    <row r="31" spans="2:5" ht="20.100000000000001" customHeight="1" thickBot="1">
      <c r="C31" s="19" t="s">
        <v>41</v>
      </c>
      <c r="D31" s="29">
        <f>VLOOKUP($E$27&amp;"-"&amp;$C31,Tabela_chave[],4,0)</f>
        <v>0.05</v>
      </c>
      <c r="E31" s="30" cm="1">
        <f t="array" ref="E31">Investimento_mensal*D31</f>
        <v>25</v>
      </c>
    </row>
    <row r="32" spans="2:5" ht="20.100000000000001" customHeight="1" thickBot="1">
      <c r="C32" s="19" t="s">
        <v>42</v>
      </c>
      <c r="D32" s="29">
        <f>VLOOKUP($E$27&amp;"-"&amp;$C32,Tabela_chave[],4,0)</f>
        <v>0.05</v>
      </c>
      <c r="E32" s="30" cm="1">
        <f t="array" ref="E32">Investimento_mensal*D32</f>
        <v>25</v>
      </c>
    </row>
    <row r="33" spans="3:5" ht="20.100000000000001" customHeight="1" thickBot="1">
      <c r="C33" s="19" t="s">
        <v>43</v>
      </c>
      <c r="D33" s="29">
        <f>VLOOKUP($E$27&amp;"-"&amp;$C33,Tabela_chave[],4,0)</f>
        <v>0.2</v>
      </c>
      <c r="E33" s="30" cm="1">
        <f t="array" ref="E33">Investimento_mensal*D33</f>
        <v>100</v>
      </c>
    </row>
    <row r="34" spans="3:5" ht="20.100000000000001" customHeight="1" thickBot="1">
      <c r="C34" s="19" t="s">
        <v>44</v>
      </c>
      <c r="D34" s="29">
        <f>VLOOKUP($E$27&amp;"-"&amp;$C34,Tabela_chave[],4,0)</f>
        <v>0.1</v>
      </c>
      <c r="E34" s="30" cm="1">
        <f t="array" ref="E34">Investimento_mensal*D34</f>
        <v>50</v>
      </c>
    </row>
    <row r="35" spans="3:5" ht="20.100000000000001" customHeight="1" thickBot="1">
      <c r="C35" s="20"/>
      <c r="D35" s="31" t="s">
        <v>36</v>
      </c>
      <c r="E35" s="32">
        <f>SUM(E29:E34)</f>
        <v>500</v>
      </c>
    </row>
    <row r="36" spans="3:5" ht="20.100000000000001" customHeight="1"/>
    <row r="37" spans="3:5" ht="20.100000000000001" customHeight="1"/>
    <row r="38" spans="3:5" ht="20.100000000000001" customHeight="1"/>
    <row r="39" spans="3:5" ht="20.100000000000001" customHeight="1"/>
    <row r="40" spans="3:5" ht="20.100000000000001" customHeight="1"/>
    <row r="41" spans="3:5" ht="20.100000000000001" customHeight="1"/>
    <row r="42" spans="3:5" ht="20.100000000000001" customHeight="1"/>
    <row r="43" spans="3:5" ht="20.100000000000001" customHeight="1"/>
    <row r="44" spans="3:5" ht="20.100000000000001" customHeight="1"/>
    <row r="45" spans="3:5" ht="20.100000000000001" customHeight="1"/>
    <row r="46" spans="3:5" ht="20.100000000000001" customHeight="1"/>
    <row r="47" spans="3:5" ht="20.100000000000001" customHeight="1"/>
    <row r="48" spans="3:5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</sheetData>
  <sheetProtection sheet="1" objects="1" scenarios="1"/>
  <mergeCells count="11">
    <mergeCell ref="C6:E6"/>
    <mergeCell ref="C27:D27"/>
    <mergeCell ref="C13:D13"/>
    <mergeCell ref="C14:D14"/>
    <mergeCell ref="C15:D15"/>
    <mergeCell ref="C16:D16"/>
    <mergeCell ref="C12:D12"/>
    <mergeCell ref="C11:E11"/>
    <mergeCell ref="C7:D7"/>
    <mergeCell ref="C8:D8"/>
    <mergeCell ref="C9:D9"/>
  </mergeCells>
  <conditionalFormatting sqref="C29:E35">
    <cfRule type="expression" dxfId="5" priority="1">
      <formula>$E$27="Conservador"</formula>
    </cfRule>
    <cfRule type="expression" dxfId="4" priority="2">
      <formula>$E$27="Moderado"</formula>
    </cfRule>
    <cfRule type="expression" dxfId="3" priority="3">
      <formula>$E$27="Agressivo"</formula>
    </cfRule>
  </conditionalFormatting>
  <conditionalFormatting sqref="E27">
    <cfRule type="containsText" dxfId="2" priority="4" operator="containsText" text="Conservador">
      <formula>NOT(ISERROR(SEARCH("Conservador",E27)))</formula>
    </cfRule>
    <cfRule type="containsText" dxfId="1" priority="5" operator="containsText" text="Moderado">
      <formula>NOT(ISERROR(SEARCH("Moderado",E27)))</formula>
    </cfRule>
    <cfRule type="containsText" dxfId="0" priority="6" operator="containsText" text="Agressivo">
      <formula>NOT(ISERROR(SEARCH("Agressivo",E27)))</formula>
    </cfRule>
  </conditionalFormatting>
  <dataValidations count="1">
    <dataValidation type="list" allowBlank="1" showInputMessage="1" showErrorMessage="1" sqref="E27" xr:uid="{8109E688-2132-406F-9512-A441B2B3FDA7}">
      <formula1>INDIRECT("tabela1")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FC5D-AE37-403C-85F0-39D173438239}">
  <dimension ref="A3:F27"/>
  <sheetViews>
    <sheetView workbookViewId="0">
      <selection activeCell="D14" sqref="D14"/>
    </sheetView>
  </sheetViews>
  <sheetFormatPr defaultColWidth="9" defaultRowHeight="12.75"/>
  <cols>
    <col min="1" max="1" width="19.75" style="1" bestFit="1" customWidth="1"/>
    <col min="2" max="2" width="9.25" style="1" customWidth="1"/>
    <col min="3" max="3" width="28.125" style="1" hidden="1" customWidth="1"/>
    <col min="4" max="5" width="17.25" style="1" bestFit="1" customWidth="1"/>
    <col min="6" max="16384" width="9" style="1"/>
  </cols>
  <sheetData>
    <row r="3" spans="1:6">
      <c r="A3" s="1" t="s">
        <v>20</v>
      </c>
      <c r="C3" s="2" t="s">
        <v>33</v>
      </c>
      <c r="D3" s="2" t="s">
        <v>34</v>
      </c>
      <c r="E3" s="2" t="s">
        <v>24</v>
      </c>
      <c r="F3" s="2" t="s">
        <v>35</v>
      </c>
    </row>
    <row r="4" spans="1:6">
      <c r="A4" s="1" t="s">
        <v>21</v>
      </c>
      <c r="C4" s="3" t="str">
        <f>_xlfn.CONCAT(D4,"-",E4)</f>
        <v>Conservador-PAPEL</v>
      </c>
      <c r="D4" s="3" t="s">
        <v>23</v>
      </c>
      <c r="E4" s="3" t="s">
        <v>25</v>
      </c>
      <c r="F4" s="4">
        <v>0.3</v>
      </c>
    </row>
    <row r="5" spans="1:6">
      <c r="A5" s="1" t="s">
        <v>22</v>
      </c>
      <c r="C5" s="3" t="str">
        <f t="shared" ref="C5:C21" si="0">_xlfn.CONCAT(D5,"-",E5)</f>
        <v>Conservador-TIJOLO</v>
      </c>
      <c r="D5" s="3" t="s">
        <v>23</v>
      </c>
      <c r="E5" s="3" t="s">
        <v>26</v>
      </c>
      <c r="F5" s="4">
        <v>0.5</v>
      </c>
    </row>
    <row r="6" spans="1:6">
      <c r="A6" s="1" t="s">
        <v>23</v>
      </c>
      <c r="C6" s="3" t="str">
        <f t="shared" si="0"/>
        <v>Conservador-HÍBRIDOS</v>
      </c>
      <c r="D6" s="3" t="s">
        <v>23</v>
      </c>
      <c r="E6" s="3" t="s">
        <v>27</v>
      </c>
      <c r="F6" s="4">
        <v>0.1</v>
      </c>
    </row>
    <row r="7" spans="1:6">
      <c r="A7" s="1" t="s">
        <v>37</v>
      </c>
      <c r="C7" s="3" t="str">
        <f t="shared" si="0"/>
        <v>Conservador-FOFs</v>
      </c>
      <c r="D7" s="3" t="s">
        <v>23</v>
      </c>
      <c r="E7" s="3" t="s">
        <v>28</v>
      </c>
      <c r="F7" s="4">
        <v>0.1</v>
      </c>
    </row>
    <row r="8" spans="1:6">
      <c r="C8" s="3" t="str">
        <f t="shared" si="0"/>
        <v>Conservador-DESENVOLVIMENTO</v>
      </c>
      <c r="D8" s="3" t="s">
        <v>23</v>
      </c>
      <c r="E8" s="3" t="s">
        <v>29</v>
      </c>
      <c r="F8" s="4">
        <v>0</v>
      </c>
    </row>
    <row r="9" spans="1:6">
      <c r="C9" s="3" t="str">
        <f t="shared" si="0"/>
        <v>Conservador-HOTELARIAS</v>
      </c>
      <c r="D9" s="3" t="s">
        <v>23</v>
      </c>
      <c r="E9" s="3" t="s">
        <v>30</v>
      </c>
      <c r="F9" s="4">
        <v>0</v>
      </c>
    </row>
    <row r="10" spans="1:6">
      <c r="C10" s="5" t="str">
        <f t="shared" si="0"/>
        <v>Moderado-PAPEL</v>
      </c>
      <c r="D10" s="5" t="s">
        <v>22</v>
      </c>
      <c r="E10" s="5" t="s">
        <v>25</v>
      </c>
      <c r="F10" s="6">
        <v>0.32</v>
      </c>
    </row>
    <row r="11" spans="1:6">
      <c r="C11" s="5" t="str">
        <f t="shared" si="0"/>
        <v>Moderado-TIJOLO</v>
      </c>
      <c r="D11" s="5" t="s">
        <v>22</v>
      </c>
      <c r="E11" s="5" t="s">
        <v>26</v>
      </c>
      <c r="F11" s="6">
        <v>0.35</v>
      </c>
    </row>
    <row r="12" spans="1:6">
      <c r="C12" s="5" t="str">
        <f t="shared" si="0"/>
        <v>Moderado-HÍBRIDOS</v>
      </c>
      <c r="D12" s="5" t="s">
        <v>22</v>
      </c>
      <c r="E12" s="5" t="s">
        <v>27</v>
      </c>
      <c r="F12" s="6">
        <v>0.08</v>
      </c>
    </row>
    <row r="13" spans="1:6">
      <c r="C13" s="5" t="str">
        <f t="shared" si="0"/>
        <v>Moderado-FOFs</v>
      </c>
      <c r="D13" s="5" t="s">
        <v>22</v>
      </c>
      <c r="E13" s="5" t="s">
        <v>28</v>
      </c>
      <c r="F13" s="6">
        <v>0.05</v>
      </c>
    </row>
    <row r="14" spans="1:6">
      <c r="C14" s="5" t="str">
        <f t="shared" si="0"/>
        <v>Moderado-DESENVOLVIMENTO</v>
      </c>
      <c r="D14" s="5" t="s">
        <v>22</v>
      </c>
      <c r="E14" s="5" t="s">
        <v>29</v>
      </c>
      <c r="F14" s="6">
        <v>0.1</v>
      </c>
    </row>
    <row r="15" spans="1:6">
      <c r="C15" s="5" t="str">
        <f t="shared" si="0"/>
        <v>Moderado-HOTELARIAS</v>
      </c>
      <c r="D15" s="5" t="s">
        <v>22</v>
      </c>
      <c r="E15" s="5" t="s">
        <v>30</v>
      </c>
      <c r="F15" s="6">
        <v>0.1</v>
      </c>
    </row>
    <row r="16" spans="1:6">
      <c r="C16" s="7" t="str">
        <f t="shared" si="0"/>
        <v>Agressivo-PAPEL</v>
      </c>
      <c r="D16" s="7" t="s">
        <v>21</v>
      </c>
      <c r="E16" s="7" t="s">
        <v>25</v>
      </c>
      <c r="F16" s="8">
        <v>0.5</v>
      </c>
    </row>
    <row r="17" spans="3:6">
      <c r="C17" s="7" t="str">
        <f t="shared" si="0"/>
        <v>Agressivo-TIJOLO</v>
      </c>
      <c r="D17" s="7" t="s">
        <v>21</v>
      </c>
      <c r="E17" s="7" t="s">
        <v>26</v>
      </c>
      <c r="F17" s="8">
        <v>0.1</v>
      </c>
    </row>
    <row r="18" spans="3:6">
      <c r="C18" s="7" t="str">
        <f t="shared" si="0"/>
        <v>Agressivo-HÍBRIDOS</v>
      </c>
      <c r="D18" s="7" t="s">
        <v>21</v>
      </c>
      <c r="E18" s="7" t="s">
        <v>27</v>
      </c>
      <c r="F18" s="8">
        <v>0.05</v>
      </c>
    </row>
    <row r="19" spans="3:6">
      <c r="C19" s="7" t="str">
        <f t="shared" si="0"/>
        <v>Agressivo-FOFs</v>
      </c>
      <c r="D19" s="7" t="s">
        <v>21</v>
      </c>
      <c r="E19" s="7" t="s">
        <v>28</v>
      </c>
      <c r="F19" s="8">
        <v>0.05</v>
      </c>
    </row>
    <row r="20" spans="3:6">
      <c r="C20" s="7" t="str">
        <f t="shared" si="0"/>
        <v>Agressivo-DESENVOLVIMENTO</v>
      </c>
      <c r="D20" s="7" t="s">
        <v>21</v>
      </c>
      <c r="E20" s="7" t="s">
        <v>29</v>
      </c>
      <c r="F20" s="8">
        <v>0.2</v>
      </c>
    </row>
    <row r="21" spans="3:6">
      <c r="C21" s="7" t="str">
        <f t="shared" si="0"/>
        <v>Agressivo-HOTELARIAS</v>
      </c>
      <c r="D21" s="7" t="s">
        <v>21</v>
      </c>
      <c r="E21" s="7" t="s">
        <v>30</v>
      </c>
      <c r="F21" s="8">
        <v>0.1</v>
      </c>
    </row>
    <row r="22" spans="3:6">
      <c r="C22" s="1" t="str">
        <f t="shared" ref="C22:C27" si="1">_xlfn.CONCAT(D22,"-",E22)</f>
        <v>teste-PAPEL</v>
      </c>
      <c r="D22" s="1" t="s">
        <v>38</v>
      </c>
      <c r="E22" s="1" t="s">
        <v>25</v>
      </c>
      <c r="F22" s="9">
        <v>0.1</v>
      </c>
    </row>
    <row r="23" spans="3:6">
      <c r="C23" s="1" t="str">
        <f t="shared" si="1"/>
        <v>teste-TIJOLO</v>
      </c>
      <c r="D23" s="1" t="s">
        <v>38</v>
      </c>
      <c r="E23" s="1" t="s">
        <v>26</v>
      </c>
      <c r="F23" s="9">
        <v>0.1</v>
      </c>
    </row>
    <row r="24" spans="3:6">
      <c r="C24" s="1" t="str">
        <f t="shared" si="1"/>
        <v>teste-HÍBRIDOS</v>
      </c>
      <c r="D24" s="1" t="s">
        <v>38</v>
      </c>
      <c r="E24" s="1" t="s">
        <v>27</v>
      </c>
      <c r="F24" s="9">
        <v>0.1</v>
      </c>
    </row>
    <row r="25" spans="3:6">
      <c r="C25" s="1" t="str">
        <f t="shared" si="1"/>
        <v>teste-FOFs</v>
      </c>
      <c r="D25" s="1" t="s">
        <v>38</v>
      </c>
      <c r="E25" s="1" t="s">
        <v>28</v>
      </c>
      <c r="F25" s="9">
        <v>0.1</v>
      </c>
    </row>
    <row r="26" spans="3:6">
      <c r="C26" s="1" t="str">
        <f t="shared" si="1"/>
        <v>teste-DESENVOLVIMENTO</v>
      </c>
      <c r="D26" s="1" t="s">
        <v>38</v>
      </c>
      <c r="E26" s="1" t="s">
        <v>29</v>
      </c>
      <c r="F26" s="9">
        <v>0.1</v>
      </c>
    </row>
    <row r="27" spans="3:6">
      <c r="C27" s="1" t="str">
        <f t="shared" si="1"/>
        <v>teste-HOTELARIAS</v>
      </c>
      <c r="D27" s="1" t="s">
        <v>38</v>
      </c>
      <c r="E27" s="1" t="s">
        <v>30</v>
      </c>
      <c r="F27" s="9">
        <v>0.5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APP</vt:lpstr>
      <vt:lpstr>Parâmetros</vt:lpstr>
      <vt:lpstr>Investimento_mensal</vt:lpstr>
      <vt:lpstr>Patrimonio</vt:lpstr>
      <vt:lpstr>Perfil_investidor</vt:lpstr>
      <vt:lpstr>Prazo_investimento</vt:lpstr>
      <vt:lpstr>Rendimento_carteira</vt:lpstr>
      <vt:lpstr>Taxa_rendimento_mensal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Crhistian Pachemshy - Ext</cp:lastModifiedBy>
  <cp:revision/>
  <dcterms:created xsi:type="dcterms:W3CDTF">2025-06-07T10:17:48Z</dcterms:created>
  <dcterms:modified xsi:type="dcterms:W3CDTF">2025-06-07T17:32:54Z</dcterms:modified>
  <cp:category/>
  <cp:contentStatus/>
</cp:coreProperties>
</file>