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5e01d3747b97e62/Micros/Proyecto-1/"/>
    </mc:Choice>
  </mc:AlternateContent>
  <xr:revisionPtr revIDLastSave="0" documentId="8_{1861771C-02EE-4522-8A34-6207AEDFA74E}" xr6:coauthVersionLast="47" xr6:coauthVersionMax="47" xr10:uidLastSave="{00000000-0000-0000-0000-000000000000}"/>
  <bookViews>
    <workbookView xWindow="-120" yWindow="-120" windowWidth="29040" windowHeight="15720" xr2:uid="{7CEB1A64-D38B-41C6-8997-0825CF438B8D}"/>
  </bookViews>
  <sheets>
    <sheet name="Lab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3" i="1" l="1"/>
  <c r="W20" i="1"/>
  <c r="W17" i="1"/>
  <c r="W19" i="1"/>
  <c r="Y8" i="1"/>
  <c r="W10" i="1" s="1"/>
  <c r="M26" i="1"/>
  <c r="Y16" i="1"/>
  <c r="Y17" i="1" s="1"/>
  <c r="W46" i="1"/>
  <c r="CN137" i="1"/>
  <c r="CN136" i="1"/>
  <c r="CN135" i="1"/>
  <c r="CN134" i="1"/>
  <c r="CN133" i="1"/>
  <c r="CN132" i="1"/>
  <c r="CN131" i="1"/>
  <c r="CN130" i="1"/>
  <c r="CN129" i="1"/>
  <c r="CN128" i="1"/>
  <c r="CN115" i="1"/>
  <c r="CN116" i="1"/>
  <c r="CN117" i="1"/>
  <c r="CN118" i="1"/>
  <c r="CN119" i="1"/>
  <c r="CN120" i="1"/>
  <c r="CN121" i="1"/>
  <c r="CN122" i="1"/>
  <c r="CN123" i="1"/>
  <c r="CN114" i="1"/>
  <c r="BH26" i="1"/>
  <c r="BH27" i="1"/>
  <c r="BH28" i="1"/>
  <c r="BH29" i="1"/>
  <c r="BH30" i="1"/>
  <c r="BH31" i="1"/>
  <c r="BH32" i="1"/>
  <c r="BH33" i="1"/>
  <c r="BH25" i="1"/>
  <c r="AB19" i="1"/>
  <c r="AB23" i="1"/>
  <c r="AB21" i="1"/>
  <c r="AB17" i="1"/>
  <c r="CN26" i="1"/>
  <c r="CO26" i="1" s="1"/>
  <c r="CN25" i="1"/>
  <c r="CO25" i="1" s="1"/>
  <c r="CN24" i="1"/>
  <c r="CO24" i="1" s="1"/>
  <c r="CN23" i="1"/>
  <c r="CO23" i="1" s="1"/>
  <c r="CN22" i="1"/>
  <c r="CO22" i="1" s="1"/>
  <c r="CN21" i="1"/>
  <c r="CO21" i="1" s="1"/>
  <c r="CN20" i="1"/>
  <c r="CO20" i="1" s="1"/>
  <c r="CN19" i="1"/>
  <c r="CO19" i="1" s="1"/>
  <c r="CN18" i="1"/>
  <c r="CO18" i="1" s="1"/>
  <c r="CN17" i="1"/>
  <c r="CO17" i="1" s="1"/>
  <c r="CN35" i="1"/>
  <c r="CO35" i="1" s="1"/>
  <c r="CN36" i="1"/>
  <c r="CO36" i="1" s="1"/>
  <c r="CN37" i="1"/>
  <c r="CO37" i="1" s="1"/>
  <c r="CN38" i="1"/>
  <c r="CO38" i="1" s="1"/>
  <c r="CN39" i="1"/>
  <c r="CO39" i="1" s="1"/>
  <c r="CN40" i="1"/>
  <c r="CO40" i="1" s="1"/>
  <c r="CN32" i="1"/>
  <c r="CO32" i="1" s="1"/>
  <c r="CN33" i="1"/>
  <c r="CO33" i="1" s="1"/>
  <c r="CN34" i="1"/>
  <c r="CO34" i="1" s="1"/>
  <c r="CN31" i="1"/>
  <c r="CO31" i="1" s="1"/>
  <c r="I17" i="1"/>
  <c r="I19" i="1"/>
  <c r="I20" i="1"/>
  <c r="I21" i="1"/>
  <c r="I18" i="1"/>
  <c r="I16" i="1"/>
  <c r="I13" i="1"/>
  <c r="M27" i="1"/>
  <c r="M13" i="1"/>
  <c r="M14" i="1"/>
  <c r="M15" i="1"/>
  <c r="M16" i="1"/>
  <c r="M17" i="1"/>
  <c r="M18" i="1"/>
  <c r="M19" i="1"/>
  <c r="M20" i="1"/>
  <c r="M21" i="1"/>
  <c r="M22" i="1"/>
  <c r="M23" i="1"/>
  <c r="I22" i="1"/>
  <c r="Y11" i="1" l="1"/>
  <c r="Y18" i="1"/>
  <c r="W24" i="1"/>
  <c r="W34" i="1" l="1"/>
  <c r="W35" i="1" s="1"/>
  <c r="W40" i="1"/>
  <c r="W47" i="1" s="1"/>
  <c r="X47" i="1" s="1"/>
  <c r="W11" i="1"/>
  <c r="W12" i="1" s="1"/>
  <c r="X17" i="1"/>
  <c r="W18" i="1" s="1"/>
  <c r="X24" i="1"/>
  <c r="W25" i="1" l="1"/>
  <c r="Y25" i="1" s="1"/>
  <c r="W48" i="1"/>
  <c r="W49" i="1" s="1"/>
  <c r="X49" i="1" s="1"/>
  <c r="W50" i="1" s="1"/>
  <c r="Y47" i="1"/>
  <c r="X40" i="1"/>
  <c r="W41" i="1" s="1"/>
  <c r="W42" i="1" s="1"/>
  <c r="X42" i="1" s="1"/>
  <c r="W43" i="1" s="1"/>
  <c r="X19" i="1"/>
  <c r="W26" i="1" l="1"/>
  <c r="X26" i="1" s="1"/>
  <c r="W27" i="1" s="1"/>
</calcChain>
</file>

<file path=xl/sharedStrings.xml><?xml version="1.0" encoding="utf-8"?>
<sst xmlns="http://schemas.openxmlformats.org/spreadsheetml/2006/main" count="453" uniqueCount="172">
  <si>
    <t>FOSC</t>
  </si>
  <si>
    <t>MHz</t>
  </si>
  <si>
    <t>PRESCALER DISPONIBLES</t>
  </si>
  <si>
    <t>C</t>
  </si>
  <si>
    <t>PRESCALER</t>
  </si>
  <si>
    <t>FRECUENCIA FINAL</t>
  </si>
  <si>
    <t>Hz</t>
  </si>
  <si>
    <t xml:space="preserve">PERIODO </t>
  </si>
  <si>
    <t>s</t>
  </si>
  <si>
    <t>TIEMPO DE DESBORDAMIENTO</t>
  </si>
  <si>
    <t>T máx</t>
  </si>
  <si>
    <t>Tiempo deseado</t>
  </si>
  <si>
    <t>Tiempo (posible)</t>
  </si>
  <si>
    <t>TCNT0</t>
  </si>
  <si>
    <t xml:space="preserve">Tiempo real </t>
  </si>
  <si>
    <t>Tiempo final</t>
  </si>
  <si>
    <t>ms</t>
  </si>
  <si>
    <t>NANO AND PROTOBOARD CONNECTIONS</t>
  </si>
  <si>
    <t>PORTS CONNECTION</t>
  </si>
  <si>
    <t>TIMER0 SETTINGS</t>
  </si>
  <si>
    <t>DISPLAY TABLE</t>
  </si>
  <si>
    <t>Número</t>
  </si>
  <si>
    <t>a</t>
  </si>
  <si>
    <t>b</t>
  </si>
  <si>
    <t>c</t>
  </si>
  <si>
    <t>d</t>
  </si>
  <si>
    <t>e</t>
  </si>
  <si>
    <t>f</t>
  </si>
  <si>
    <t>g</t>
  </si>
  <si>
    <t>dp</t>
  </si>
  <si>
    <t>Normal</t>
  </si>
  <si>
    <t>Upside Down</t>
  </si>
  <si>
    <t>hex</t>
  </si>
  <si>
    <t>FC</t>
  </si>
  <si>
    <t>DA</t>
  </si>
  <si>
    <t>F2</t>
  </si>
  <si>
    <t>9E</t>
  </si>
  <si>
    <t>2E</t>
  </si>
  <si>
    <t>B6</t>
  </si>
  <si>
    <t>BE</t>
  </si>
  <si>
    <t>F6</t>
  </si>
  <si>
    <t>E0</t>
  </si>
  <si>
    <t>1C</t>
  </si>
  <si>
    <t>FE</t>
  </si>
  <si>
    <t>NORMAL MODE</t>
  </si>
  <si>
    <t>CTC MODE</t>
  </si>
  <si>
    <t>STATES CODE</t>
  </si>
  <si>
    <t>Show Time</t>
  </si>
  <si>
    <t>Show Date</t>
  </si>
  <si>
    <t>Active Alarm</t>
  </si>
  <si>
    <t>&gt;&gt; BITS NEEDED</t>
  </si>
  <si>
    <t>Hours / Aut.</t>
  </si>
  <si>
    <t>Minutes / Aut.</t>
  </si>
  <si>
    <t>Seconds / Aut.</t>
  </si>
  <si>
    <t>Day / Aut.</t>
  </si>
  <si>
    <t>Month / Aut.</t>
  </si>
  <si>
    <t>Years  / Aut.</t>
  </si>
  <si>
    <t>OCR0A</t>
  </si>
  <si>
    <t>Change display</t>
  </si>
  <si>
    <t>Display1</t>
  </si>
  <si>
    <t>Display2</t>
  </si>
  <si>
    <t>Display3</t>
  </si>
  <si>
    <t>Display4</t>
  </si>
  <si>
    <t>Display5</t>
  </si>
  <si>
    <t>Display6</t>
  </si>
  <si>
    <t>-</t>
  </si>
  <si>
    <t>Show Time Settings</t>
  </si>
  <si>
    <t>Show Date Settings</t>
  </si>
  <si>
    <t>Show Cronometer</t>
  </si>
  <si>
    <t>Show Timer</t>
  </si>
  <si>
    <t>Show Cronometer Settings</t>
  </si>
  <si>
    <t>Show Timer Settings</t>
  </si>
  <si>
    <t>Show Alarm Time Settings</t>
  </si>
  <si>
    <t>Show Alarm Date Settings</t>
  </si>
  <si>
    <t>Show Alarm Repetition Settings</t>
  </si>
  <si>
    <t>Set alarm sound A</t>
  </si>
  <si>
    <t>Set alarm sound B</t>
  </si>
  <si>
    <t>Set alarm sound C</t>
  </si>
  <si>
    <t>Set alarm sound D</t>
  </si>
  <si>
    <t>Show Alarm Time</t>
  </si>
  <si>
    <t>Show Alarm Date</t>
  </si>
  <si>
    <t>ALARM IDEAS SETTINGS</t>
  </si>
  <si>
    <t>&gt;&gt; MODES (b xxxx_mmmm)</t>
  </si>
  <si>
    <t>B1</t>
  </si>
  <si>
    <t>B2</t>
  </si>
  <si>
    <t>hex &gt; HIGH(decades), LOW(units)</t>
  </si>
  <si>
    <t>binary increment</t>
  </si>
  <si>
    <t>SC</t>
  </si>
  <si>
    <t>STr</t>
  </si>
  <si>
    <t>CS</t>
  </si>
  <si>
    <t>TrS</t>
  </si>
  <si>
    <t>ARS</t>
  </si>
  <si>
    <t>ASA</t>
  </si>
  <si>
    <t>ASB</t>
  </si>
  <si>
    <t>ASC</t>
  </si>
  <si>
    <t>ASD</t>
  </si>
  <si>
    <t>STM</t>
  </si>
  <si>
    <t>SDM</t>
  </si>
  <si>
    <t>ATM</t>
  </si>
  <si>
    <t>ADM</t>
  </si>
  <si>
    <t>TSM</t>
  </si>
  <si>
    <t>DSM</t>
  </si>
  <si>
    <t>ATSM</t>
  </si>
  <si>
    <t>ADSM</t>
  </si>
  <si>
    <t>AAM</t>
  </si>
  <si>
    <t>p</t>
  </si>
  <si>
    <t>EB</t>
  </si>
  <si>
    <t>D9</t>
  </si>
  <si>
    <t>7B</t>
  </si>
  <si>
    <t>C1</t>
  </si>
  <si>
    <t>FB</t>
  </si>
  <si>
    <t>F9</t>
  </si>
  <si>
    <t>dec</t>
  </si>
  <si>
    <t>EE</t>
  </si>
  <si>
    <t>CD</t>
  </si>
  <si>
    <t>6D</t>
  </si>
  <si>
    <t>2B</t>
  </si>
  <si>
    <t>E7</t>
  </si>
  <si>
    <t>2C</t>
  </si>
  <si>
    <t>EF</t>
  </si>
  <si>
    <t>6F</t>
  </si>
  <si>
    <t>DC</t>
  </si>
  <si>
    <t>D6</t>
  </si>
  <si>
    <t>7E</t>
  </si>
  <si>
    <t>C2</t>
  </si>
  <si>
    <t xml:space="preserve"> DOUBLE DISPLAY UPSIDE DOWN</t>
  </si>
  <si>
    <t>Repeticiones</t>
  </si>
  <si>
    <t>TIMER0</t>
  </si>
  <si>
    <t>BITS</t>
  </si>
  <si>
    <t>Mode</t>
  </si>
  <si>
    <t xml:space="preserve"> UPSIDE DOWN DISPLAY</t>
  </si>
  <si>
    <t>NORMAL DOUBLE DISPLAY</t>
  </si>
  <si>
    <t xml:space="preserve"> NORMAL DISPLAY</t>
  </si>
  <si>
    <t>**  c → change mode</t>
  </si>
  <si>
    <t>&gt;&gt; DISPLAY (bxxx_fddd)</t>
  </si>
  <si>
    <t>&gt;&gt; MODES (cxxx_mmmm)</t>
  </si>
  <si>
    <t>Display // Change display</t>
  </si>
  <si>
    <t xml:space="preserve">p </t>
  </si>
  <si>
    <t>DISPLAY TABLE FOR POINTS</t>
  </si>
  <si>
    <t>Ciclos</t>
  </si>
  <si>
    <t>Delay</t>
  </si>
  <si>
    <t>&gt;&gt; DELAY (BDDD_bddd)</t>
  </si>
  <si>
    <t>**  D → delay blink
**  d → delay button
**  B→ enable blink
**  b → enable button delay</t>
  </si>
  <si>
    <t>**  f  → change display</t>
  </si>
  <si>
    <t>&gt;&gt; CHANGE DISPLAY (bxxx_fxdd)</t>
  </si>
  <si>
    <t xml:space="preserve">**  f  → change mode buttons
**  x → recognizer of button
</t>
  </si>
  <si>
    <t>BINARIO</t>
  </si>
  <si>
    <t>DEC</t>
  </si>
  <si>
    <t>NORMAL DISPLAY</t>
  </si>
  <si>
    <t>MODE AND SETTINGS BUTTON ENABLED</t>
  </si>
  <si>
    <t>DOUBLE DISPLAY</t>
  </si>
  <si>
    <t>x</t>
  </si>
  <si>
    <t>Display_1</t>
  </si>
  <si>
    <t>Display_2</t>
  </si>
  <si>
    <t>Display_3</t>
  </si>
  <si>
    <t>Display_4</t>
  </si>
  <si>
    <t>Display_5</t>
  </si>
  <si>
    <t>Display_6</t>
  </si>
  <si>
    <t>Display_7</t>
  </si>
  <si>
    <t>TRANSISTOR 1</t>
  </si>
  <si>
    <t>TRANSISTOR 2</t>
  </si>
  <si>
    <t>TRANSISTOR 3</t>
  </si>
  <si>
    <t>TRANSISTOR 4</t>
  </si>
  <si>
    <t>LEDS DISPLAY</t>
  </si>
  <si>
    <t>BUZZER</t>
  </si>
  <si>
    <t>BOTON AUMENTAR</t>
  </si>
  <si>
    <t>BOTON RESTAR</t>
  </si>
  <si>
    <t>BOTON CAMBIAR DISPLAY</t>
  </si>
  <si>
    <t>BOTON CAMBIAR MODO</t>
  </si>
  <si>
    <t>LED RGB 1</t>
  </si>
  <si>
    <t>LED RGB 2</t>
  </si>
  <si>
    <t>TIMER2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</si>
</sst>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9" formatCode="00"/>
    <numFmt numFmtId="170" formatCode="0000"/>
    <numFmt numFmtId="171" formatCode="000"/>
    <numFmt numFmtId="172" formatCode="00#####0"/>
  </numFmts>
  <fonts count="1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i/>
      <sz val="11"/>
      <color theme="4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7"/>
      <name val="Aptos Narrow"/>
      <family val="2"/>
      <scheme val="minor"/>
    </font>
    <font>
      <b/>
      <i/>
      <sz val="11"/>
      <color rgb="FFC0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theme="7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ck">
        <color theme="7" tint="-0.499984740745262"/>
      </left>
      <right/>
      <top style="thick">
        <color theme="7" tint="-0.499984740745262"/>
      </top>
      <bottom/>
      <diagonal/>
    </border>
    <border>
      <left/>
      <right/>
      <top style="thick">
        <color theme="7" tint="-0.499984740745262"/>
      </top>
      <bottom/>
      <diagonal/>
    </border>
    <border>
      <left/>
      <right style="thick">
        <color theme="7" tint="-0.499984740745262"/>
      </right>
      <top style="thick">
        <color theme="7" tint="-0.499984740745262"/>
      </top>
      <bottom/>
      <diagonal/>
    </border>
    <border>
      <left style="thick">
        <color theme="7" tint="-0.499984740745262"/>
      </left>
      <right/>
      <top/>
      <bottom style="thin">
        <color auto="1"/>
      </bottom>
      <diagonal/>
    </border>
    <border>
      <left/>
      <right style="thick">
        <color theme="7" tint="-0.499984740745262"/>
      </right>
      <top/>
      <bottom style="thin">
        <color auto="1"/>
      </bottom>
      <diagonal/>
    </border>
    <border>
      <left style="thick">
        <color theme="7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7" tint="-0.499984740745262"/>
      </right>
      <top style="thin">
        <color auto="1"/>
      </top>
      <bottom style="thin">
        <color auto="1"/>
      </bottom>
      <diagonal/>
    </border>
    <border>
      <left style="thick">
        <color theme="7" tint="-0.499984740745262"/>
      </left>
      <right style="thin">
        <color auto="1"/>
      </right>
      <top style="thin">
        <color auto="1"/>
      </top>
      <bottom style="thick">
        <color theme="7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7" tint="-0.499984740745262"/>
      </bottom>
      <diagonal/>
    </border>
    <border>
      <left style="thin">
        <color auto="1"/>
      </left>
      <right style="thick">
        <color theme="7" tint="-0.499984740745262"/>
      </right>
      <top style="thin">
        <color auto="1"/>
      </top>
      <bottom style="thick">
        <color theme="7" tint="-0.499984740745262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0" fontId="0" fillId="6" borderId="0" xfId="0" applyFill="1"/>
    <xf numFmtId="0" fontId="4" fillId="6" borderId="0" xfId="0" applyFont="1" applyFill="1"/>
    <xf numFmtId="0" fontId="6" fillId="6" borderId="0" xfId="0" applyFont="1" applyFill="1"/>
    <xf numFmtId="0" fontId="7" fillId="0" borderId="0" xfId="0" applyFont="1" applyAlignment="1">
      <alignment vertical="center"/>
    </xf>
    <xf numFmtId="1" fontId="0" fillId="0" borderId="2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0" xfId="0" applyBorder="1"/>
    <xf numFmtId="0" fontId="6" fillId="6" borderId="0" xfId="0" applyFont="1" applyFill="1" applyAlignment="1">
      <alignment horizontal="center"/>
    </xf>
    <xf numFmtId="0" fontId="0" fillId="0" borderId="0" xfId="0" applyAlignment="1">
      <alignment horizontal="left"/>
    </xf>
    <xf numFmtId="169" fontId="0" fillId="0" borderId="0" xfId="0" applyNumberFormat="1"/>
    <xf numFmtId="171" fontId="0" fillId="0" borderId="0" xfId="0" applyNumberFormat="1"/>
    <xf numFmtId="0" fontId="0" fillId="0" borderId="12" xfId="0" applyBorder="1" applyAlignment="1">
      <alignment horizontal="left"/>
    </xf>
    <xf numFmtId="171" fontId="0" fillId="0" borderId="11" xfId="0" applyNumberFormat="1" applyBorder="1"/>
    <xf numFmtId="0" fontId="0" fillId="0" borderId="13" xfId="0" applyBorder="1" applyAlignment="1">
      <alignment horizontal="left"/>
    </xf>
    <xf numFmtId="2" fontId="0" fillId="0" borderId="0" xfId="0" applyNumberFormat="1"/>
    <xf numFmtId="1" fontId="8" fillId="0" borderId="0" xfId="0" applyNumberFormat="1" applyFont="1"/>
    <xf numFmtId="1" fontId="8" fillId="0" borderId="11" xfId="0" applyNumberFormat="1" applyFont="1" applyBorder="1"/>
    <xf numFmtId="0" fontId="10" fillId="0" borderId="14" xfId="0" applyFont="1" applyBorder="1" applyAlignment="1">
      <alignment horizontal="left" vertical="top"/>
    </xf>
    <xf numFmtId="11" fontId="0" fillId="0" borderId="0" xfId="0" applyNumberFormat="1"/>
    <xf numFmtId="170" fontId="8" fillId="0" borderId="0" xfId="0" applyNumberFormat="1" applyFont="1"/>
    <xf numFmtId="0" fontId="8" fillId="0" borderId="12" xfId="0" applyFont="1" applyBorder="1" applyAlignment="1">
      <alignment horizontal="left"/>
    </xf>
    <xf numFmtId="170" fontId="8" fillId="0" borderId="11" xfId="0" applyNumberFormat="1" applyFont="1" applyBorder="1"/>
    <xf numFmtId="0" fontId="8" fillId="0" borderId="13" xfId="0" applyFont="1" applyBorder="1" applyAlignment="1">
      <alignment horizontal="left"/>
    </xf>
    <xf numFmtId="0" fontId="11" fillId="0" borderId="0" xfId="0" applyFont="1"/>
    <xf numFmtId="0" fontId="12" fillId="0" borderId="12" xfId="0" applyFont="1" applyBorder="1" applyAlignment="1">
      <alignment horizontal="left"/>
    </xf>
    <xf numFmtId="170" fontId="12" fillId="0" borderId="0" xfId="0" applyNumberFormat="1" applyFont="1"/>
    <xf numFmtId="0" fontId="13" fillId="0" borderId="12" xfId="0" applyFont="1" applyBorder="1" applyAlignment="1">
      <alignment horizontal="left"/>
    </xf>
    <xf numFmtId="170" fontId="13" fillId="0" borderId="0" xfId="0" applyNumberFormat="1" applyFont="1"/>
    <xf numFmtId="0" fontId="14" fillId="0" borderId="0" xfId="0" applyFont="1" applyAlignment="1">
      <alignment horizontal="left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28" xfId="0" applyBorder="1"/>
    <xf numFmtId="0" fontId="0" fillId="0" borderId="29" xfId="0" applyBorder="1"/>
    <xf numFmtId="0" fontId="5" fillId="0" borderId="29" xfId="0" applyFont="1" applyBorder="1" applyAlignment="1">
      <alignment horizontal="left"/>
    </xf>
    <xf numFmtId="2" fontId="5" fillId="0" borderId="29" xfId="0" applyNumberFormat="1" applyFont="1" applyBorder="1" applyAlignment="1">
      <alignment horizontal="left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171" fontId="12" fillId="0" borderId="14" xfId="0" applyNumberFormat="1" applyFont="1" applyBorder="1"/>
    <xf numFmtId="0" fontId="12" fillId="0" borderId="33" xfId="0" applyFont="1" applyBorder="1" applyAlignment="1">
      <alignment horizontal="left"/>
    </xf>
    <xf numFmtId="171" fontId="12" fillId="0" borderId="0" xfId="0" applyNumberFormat="1" applyFont="1"/>
    <xf numFmtId="171" fontId="13" fillId="0" borderId="0" xfId="0" applyNumberFormat="1" applyFont="1"/>
    <xf numFmtId="0" fontId="15" fillId="0" borderId="14" xfId="0" applyFont="1" applyBorder="1"/>
    <xf numFmtId="0" fontId="15" fillId="0" borderId="0" xfId="0" applyFont="1"/>
    <xf numFmtId="0" fontId="15" fillId="0" borderId="11" xfId="0" applyFont="1" applyBorder="1"/>
    <xf numFmtId="0" fontId="16" fillId="0" borderId="0" xfId="0" applyFont="1"/>
    <xf numFmtId="3" fontId="0" fillId="0" borderId="0" xfId="0" applyNumberFormat="1"/>
    <xf numFmtId="172" fontId="0" fillId="0" borderId="2" xfId="0" applyNumberFormat="1" applyBorder="1" applyAlignment="1">
      <alignment horizontal="center"/>
    </xf>
    <xf numFmtId="172" fontId="0" fillId="0" borderId="2" xfId="0" applyNumberFormat="1" applyBorder="1" applyAlignment="1">
      <alignment horizontal="right"/>
    </xf>
    <xf numFmtId="0" fontId="0" fillId="0" borderId="34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0" fillId="0" borderId="11" xfId="0" applyBorder="1"/>
    <xf numFmtId="0" fontId="10" fillId="0" borderId="14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11" xfId="0" applyBorder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/>
    <xf numFmtId="0" fontId="0" fillId="7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lor rgb="FFC00000"/>
      </font>
      <fill>
        <patternFill>
          <bgColor rgb="FFFF858E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858E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85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322</xdr:colOff>
      <xdr:row>5</xdr:row>
      <xdr:rowOff>180245</xdr:rowOff>
    </xdr:from>
    <xdr:to>
      <xdr:col>13</xdr:col>
      <xdr:colOff>551798</xdr:colOff>
      <xdr:row>33</xdr:row>
      <xdr:rowOff>142570</xdr:rowOff>
    </xdr:to>
    <xdr:pic>
      <xdr:nvPicPr>
        <xdr:cNvPr id="2" name="Picture 1" descr="Arduino Nano RP2040 Connect - Seeed Studio | Mouser">
          <a:extLst>
            <a:ext uri="{FF2B5EF4-FFF2-40B4-BE49-F238E27FC236}">
              <a16:creationId xmlns:a16="http://schemas.microsoft.com/office/drawing/2014/main" id="{9C3C2A36-28EE-E895-E134-68A7947C0F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alphaModFix am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61" r="2363" b="1168"/>
        <a:stretch/>
      </xdr:blipFill>
      <xdr:spPr bwMode="auto">
        <a:xfrm>
          <a:off x="3495264" y="1279283"/>
          <a:ext cx="5255361" cy="5428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66838</xdr:colOff>
      <xdr:row>5</xdr:row>
      <xdr:rowOff>189127</xdr:rowOff>
    </xdr:from>
    <xdr:to>
      <xdr:col>11</xdr:col>
      <xdr:colOff>33215</xdr:colOff>
      <xdr:row>29</xdr:row>
      <xdr:rowOff>55950</xdr:rowOff>
    </xdr:to>
    <xdr:pic>
      <xdr:nvPicPr>
        <xdr:cNvPr id="3" name="Picture 2" descr="Arduino Nano RP2040 Connect - Seeed Studio | Mouser">
          <a:extLst>
            <a:ext uri="{FF2B5EF4-FFF2-40B4-BE49-F238E27FC236}">
              <a16:creationId xmlns:a16="http://schemas.microsoft.com/office/drawing/2014/main" id="{307DE63F-372C-42FF-9DBA-B60ACB38E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791" r="31746" b="17118"/>
        <a:stretch/>
      </xdr:blipFill>
      <xdr:spPr bwMode="auto">
        <a:xfrm>
          <a:off x="5320242" y="1288165"/>
          <a:ext cx="1864050" cy="4548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818533</xdr:colOff>
      <xdr:row>4</xdr:row>
      <xdr:rowOff>58768</xdr:rowOff>
    </xdr:from>
    <xdr:to>
      <xdr:col>50</xdr:col>
      <xdr:colOff>41817</xdr:colOff>
      <xdr:row>12</xdr:row>
      <xdr:rowOff>10528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5F468868-7016-8229-54A5-55DD12028159}"/>
            </a:ext>
          </a:extLst>
        </xdr:cNvPr>
        <xdr:cNvGrpSpPr/>
      </xdr:nvGrpSpPr>
      <xdr:grpSpPr>
        <a:xfrm>
          <a:off x="22325983" y="963643"/>
          <a:ext cx="4100084" cy="1513860"/>
          <a:chOff x="22091925" y="925777"/>
          <a:chExt cx="3561679" cy="1418610"/>
        </a:xfrm>
      </xdr:grpSpPr>
      <xdr:pic>
        <xdr:nvPicPr>
          <xdr:cNvPr id="11" name="Picture 10" descr="8. Display de 7 segmentos - Panel de Control PC42 - Picuino">
            <a:extLst>
              <a:ext uri="{FF2B5EF4-FFF2-40B4-BE49-F238E27FC236}">
                <a16:creationId xmlns:a16="http://schemas.microsoft.com/office/drawing/2014/main" id="{10CB9B1E-6D70-4C69-B514-FF681459509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10800000">
            <a:off x="23304088" y="1252933"/>
            <a:ext cx="569605" cy="71179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Picture 8" descr="Cátodo común) Display de 7 segmentos de 2 dígitos">
            <a:extLst>
              <a:ext uri="{FF2B5EF4-FFF2-40B4-BE49-F238E27FC236}">
                <a16:creationId xmlns:a16="http://schemas.microsoft.com/office/drawing/2014/main" id="{319006C9-4087-4827-8BAB-2CE5E2F3C277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985" t="10692" r="18678" b="19497"/>
          <a:stretch/>
        </xdr:blipFill>
        <xdr:spPr bwMode="auto">
          <a:xfrm>
            <a:off x="22091925" y="925777"/>
            <a:ext cx="1196527" cy="131323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Picture 12" descr="8. Display de 7 segmentos - Panel de Control PC42 - Picuino">
            <a:extLst>
              <a:ext uri="{FF2B5EF4-FFF2-40B4-BE49-F238E27FC236}">
                <a16:creationId xmlns:a16="http://schemas.microsoft.com/office/drawing/2014/main" id="{B6FDFD1C-A38B-4346-BE5E-0103607ADDDD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5109"/>
          <a:stretch/>
        </xdr:blipFill>
        <xdr:spPr bwMode="auto">
          <a:xfrm>
            <a:off x="23881541" y="1240007"/>
            <a:ext cx="556518" cy="73146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Picture 13" descr="Cátodo común) Display de 7 segmentos de 2 dígitos">
            <a:extLst>
              <a:ext uri="{FF2B5EF4-FFF2-40B4-BE49-F238E27FC236}">
                <a16:creationId xmlns:a16="http://schemas.microsoft.com/office/drawing/2014/main" id="{AAE9F67E-EC87-46FA-A10D-FD278AEEE5C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985" t="10692" r="18678" b="19497"/>
          <a:stretch/>
        </xdr:blipFill>
        <xdr:spPr bwMode="auto">
          <a:xfrm rot="10800000">
            <a:off x="24466677" y="1030176"/>
            <a:ext cx="1186927" cy="131421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72</xdr:col>
      <xdr:colOff>69338</xdr:colOff>
      <xdr:row>6</xdr:row>
      <xdr:rowOff>26056</xdr:rowOff>
    </xdr:from>
    <xdr:to>
      <xdr:col>78</xdr:col>
      <xdr:colOff>70761</xdr:colOff>
      <xdr:row>14</xdr:row>
      <xdr:rowOff>130488</xdr:rowOff>
    </xdr:to>
    <xdr:pic>
      <xdr:nvPicPr>
        <xdr:cNvPr id="4" name="Picture 3" descr="Electronic Piano Circuit Using 555 timer IC">
          <a:extLst>
            <a:ext uri="{FF2B5EF4-FFF2-40B4-BE49-F238E27FC236}">
              <a16:creationId xmlns:a16="http://schemas.microsoft.com/office/drawing/2014/main" id="{3AEF6E6C-B2E7-2EC9-8478-DFCE5F01C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96695" y="1271110"/>
          <a:ext cx="3695758" cy="1607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82</xdr:col>
      <xdr:colOff>6770</xdr:colOff>
      <xdr:row>4</xdr:row>
      <xdr:rowOff>58768</xdr:rowOff>
    </xdr:from>
    <xdr:to>
      <xdr:col>101</xdr:col>
      <xdr:colOff>41817</xdr:colOff>
      <xdr:row>12</xdr:row>
      <xdr:rowOff>10528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CCFB9B69-36DE-47CA-978C-A39D732CFB7F}"/>
            </a:ext>
          </a:extLst>
        </xdr:cNvPr>
        <xdr:cNvGrpSpPr/>
      </xdr:nvGrpSpPr>
      <xdr:grpSpPr>
        <a:xfrm>
          <a:off x="49974920" y="963643"/>
          <a:ext cx="4692772" cy="1513860"/>
          <a:chOff x="22091925" y="925777"/>
          <a:chExt cx="3561679" cy="1418610"/>
        </a:xfrm>
      </xdr:grpSpPr>
      <xdr:pic>
        <xdr:nvPicPr>
          <xdr:cNvPr id="6" name="Picture 5" descr="8. Display de 7 segmentos - Panel de Control PC42 - Picuino">
            <a:extLst>
              <a:ext uri="{FF2B5EF4-FFF2-40B4-BE49-F238E27FC236}">
                <a16:creationId xmlns:a16="http://schemas.microsoft.com/office/drawing/2014/main" id="{42CD93DB-B53E-5CE6-5929-FB83E8CD47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10800000">
            <a:off x="23304088" y="1252933"/>
            <a:ext cx="569605" cy="71179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Picture 6" descr="Cátodo común) Display de 7 segmentos de 2 dígitos">
            <a:extLst>
              <a:ext uri="{FF2B5EF4-FFF2-40B4-BE49-F238E27FC236}">
                <a16:creationId xmlns:a16="http://schemas.microsoft.com/office/drawing/2014/main" id="{961D948B-F0AF-5B57-65ED-BA743C8786F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985" t="10692" r="18678" b="19497"/>
          <a:stretch/>
        </xdr:blipFill>
        <xdr:spPr bwMode="auto">
          <a:xfrm>
            <a:off x="22091925" y="925777"/>
            <a:ext cx="1196527" cy="131323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Picture 7" descr="8. Display de 7 segmentos - Panel de Control PC42 - Picuino">
            <a:extLst>
              <a:ext uri="{FF2B5EF4-FFF2-40B4-BE49-F238E27FC236}">
                <a16:creationId xmlns:a16="http://schemas.microsoft.com/office/drawing/2014/main" id="{D1DFD54B-5205-742B-15E7-8DF9447C4436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5109"/>
          <a:stretch/>
        </xdr:blipFill>
        <xdr:spPr bwMode="auto">
          <a:xfrm>
            <a:off x="23881541" y="1240007"/>
            <a:ext cx="556518" cy="73146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Picture 9" descr="Cátodo común) Display de 7 segmentos de 2 dígitos">
            <a:extLst>
              <a:ext uri="{FF2B5EF4-FFF2-40B4-BE49-F238E27FC236}">
                <a16:creationId xmlns:a16="http://schemas.microsoft.com/office/drawing/2014/main" id="{4CC8CE7A-551E-AE10-D66B-9A6B223DFE0E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985" t="10692" r="18678" b="19497"/>
          <a:stretch/>
        </xdr:blipFill>
        <xdr:spPr bwMode="auto">
          <a:xfrm rot="10800000">
            <a:off x="24466677" y="1030176"/>
            <a:ext cx="1186927" cy="131421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4DC8-3046-4E13-B310-1F6130677EE0}">
  <dimension ref="B3:CZ137"/>
  <sheetViews>
    <sheetView showGridLines="0" tabSelected="1" topLeftCell="N1" zoomScaleNormal="100" workbookViewId="0">
      <selection activeCell="AB36" sqref="AB36"/>
    </sheetView>
  </sheetViews>
  <sheetFormatPr defaultRowHeight="15" x14ac:dyDescent="0.25"/>
  <cols>
    <col min="1" max="1" width="3.140625" customWidth="1"/>
    <col min="2" max="2" width="3.28515625" style="9" customWidth="1"/>
    <col min="3" max="3" width="7.7109375" customWidth="1"/>
    <col min="4" max="4" width="8.140625" bestFit="1" customWidth="1"/>
    <col min="5" max="5" width="12.85546875" bestFit="1" customWidth="1"/>
    <col min="7" max="8" width="8.140625" customWidth="1"/>
    <col min="9" max="9" width="9.140625" customWidth="1"/>
    <col min="11" max="11" width="28.42578125" customWidth="1"/>
    <col min="12" max="12" width="8.5703125" customWidth="1"/>
    <col min="13" max="13" width="7.140625" customWidth="1"/>
    <col min="14" max="17" width="9.28515625" customWidth="1"/>
    <col min="18" max="18" width="22" bestFit="1" customWidth="1"/>
    <col min="20" max="20" width="3.28515625" style="9" customWidth="1"/>
    <col min="22" max="22" width="26.85546875" bestFit="1" customWidth="1"/>
    <col min="23" max="23" width="13.28515625" bestFit="1" customWidth="1"/>
    <col min="24" max="24" width="6.85546875" bestFit="1" customWidth="1"/>
    <col min="25" max="25" width="9.5703125" bestFit="1" customWidth="1"/>
    <col min="26" max="26" width="12" bestFit="1" customWidth="1"/>
    <col min="28" max="28" width="28.7109375" bestFit="1" customWidth="1"/>
    <col min="30" max="30" width="3.28515625" style="9" customWidth="1"/>
    <col min="31" max="31" width="12.85546875" customWidth="1"/>
    <col min="32" max="32" width="7.5703125" bestFit="1" customWidth="1"/>
    <col min="33" max="39" width="3.140625" bestFit="1" customWidth="1"/>
    <col min="40" max="40" width="3" bestFit="1" customWidth="1"/>
    <col min="41" max="41" width="4.7109375" customWidth="1"/>
    <col min="42" max="42" width="4.140625" bestFit="1" customWidth="1"/>
    <col min="43" max="43" width="4" bestFit="1" customWidth="1"/>
    <col min="44" max="48" width="1.42578125" customWidth="1"/>
    <col min="49" max="49" width="3" bestFit="1" customWidth="1"/>
    <col min="50" max="50" width="4.7109375" customWidth="1"/>
    <col min="53" max="53" width="3.28515625" style="9" customWidth="1"/>
    <col min="54" max="54" width="3.28515625" customWidth="1"/>
    <col min="55" max="56" width="5.7109375" bestFit="1" customWidth="1"/>
    <col min="57" max="57" width="26.42578125" bestFit="1" customWidth="1"/>
    <col min="58" max="58" width="34.7109375" bestFit="1" customWidth="1"/>
    <col min="59" max="59" width="4" bestFit="1" customWidth="1"/>
    <col min="60" max="60" width="21.28515625" bestFit="1" customWidth="1"/>
    <col min="61" max="61" width="5.85546875" customWidth="1"/>
    <col min="62" max="62" width="6" bestFit="1" customWidth="1"/>
    <col min="63" max="63" width="5.28515625" customWidth="1"/>
    <col min="64" max="64" width="27.42578125" bestFit="1" customWidth="1"/>
    <col min="65" max="65" width="21.28515625" customWidth="1"/>
    <col min="66" max="66" width="3" bestFit="1" customWidth="1"/>
    <col min="67" max="67" width="2" bestFit="1" customWidth="1"/>
    <col min="68" max="68" width="16.140625" bestFit="1" customWidth="1"/>
    <col min="69" max="69" width="28.140625" bestFit="1" customWidth="1"/>
    <col min="70" max="70" width="14.140625" customWidth="1"/>
    <col min="71" max="71" width="3.28515625" style="9" customWidth="1"/>
    <col min="75" max="75" width="9.7109375" bestFit="1" customWidth="1"/>
    <col min="76" max="76" width="8.5703125" bestFit="1" customWidth="1"/>
    <col min="81" max="81" width="3.28515625" style="9" customWidth="1"/>
    <col min="82" max="82" width="12.85546875" customWidth="1"/>
    <col min="83" max="83" width="7.5703125" bestFit="1" customWidth="1"/>
    <col min="84" max="90" width="3.140625" bestFit="1" customWidth="1"/>
    <col min="91" max="91" width="3" bestFit="1" customWidth="1"/>
    <col min="92" max="92" width="9.140625" bestFit="1" customWidth="1"/>
    <col min="93" max="93" width="9.140625" customWidth="1"/>
    <col min="94" max="94" width="4.140625" bestFit="1" customWidth="1"/>
    <col min="95" max="99" width="1.42578125" customWidth="1"/>
    <col min="100" max="100" width="3" bestFit="1" customWidth="1"/>
    <col min="101" max="101" width="4.7109375" customWidth="1"/>
    <col min="104" max="104" width="3.28515625" style="9" customWidth="1"/>
  </cols>
  <sheetData>
    <row r="3" spans="4:103" s="10" customFormat="1" ht="26.25" x14ac:dyDescent="0.4">
      <c r="E3" s="85" t="s">
        <v>17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V3" s="85" t="s">
        <v>19</v>
      </c>
      <c r="W3" s="85"/>
      <c r="X3" s="85"/>
      <c r="Y3" s="85"/>
      <c r="Z3" s="85"/>
      <c r="AA3" s="85"/>
      <c r="AB3" s="85"/>
      <c r="AC3" s="11"/>
      <c r="AE3" s="85" t="s">
        <v>20</v>
      </c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C3" s="85" t="s">
        <v>46</v>
      </c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T3" s="85" t="s">
        <v>81</v>
      </c>
      <c r="BU3" s="85"/>
      <c r="BV3" s="85"/>
      <c r="BW3" s="85"/>
      <c r="BX3" s="85"/>
      <c r="BY3" s="85"/>
      <c r="BZ3" s="85"/>
      <c r="CA3" s="85"/>
      <c r="CB3" s="16"/>
      <c r="CD3" s="85" t="s">
        <v>138</v>
      </c>
      <c r="CE3" s="85"/>
      <c r="CF3" s="85"/>
      <c r="CG3" s="85"/>
      <c r="CH3" s="85"/>
      <c r="CI3" s="85"/>
      <c r="CJ3" s="85"/>
      <c r="CK3" s="85"/>
      <c r="CL3" s="85"/>
      <c r="CM3" s="85"/>
      <c r="CN3" s="85"/>
      <c r="CO3" s="85"/>
      <c r="CP3" s="85"/>
      <c r="CQ3" s="85"/>
      <c r="CR3" s="85"/>
      <c r="CS3" s="85"/>
      <c r="CT3" s="85"/>
      <c r="CU3" s="85"/>
      <c r="CV3" s="85"/>
      <c r="CW3" s="85"/>
      <c r="CX3" s="85"/>
      <c r="CY3" s="85"/>
    </row>
    <row r="5" spans="4:103" x14ac:dyDescent="0.25">
      <c r="BD5" s="86" t="s">
        <v>135</v>
      </c>
      <c r="BE5" s="86"/>
      <c r="BG5" s="89" t="s">
        <v>134</v>
      </c>
      <c r="BH5" s="89"/>
      <c r="BI5" s="17"/>
      <c r="BK5" s="86" t="s">
        <v>141</v>
      </c>
      <c r="BL5" s="86"/>
      <c r="BM5" s="17"/>
      <c r="BO5" s="89" t="s">
        <v>50</v>
      </c>
      <c r="BP5" s="89"/>
      <c r="BQ5" s="89"/>
      <c r="BR5" s="17"/>
    </row>
    <row r="6" spans="4:103" ht="15.75" thickBot="1" x14ac:dyDescent="0.3">
      <c r="BC6" t="s">
        <v>96</v>
      </c>
      <c r="BD6" s="34">
        <v>0</v>
      </c>
      <c r="BE6" s="33" t="s">
        <v>47</v>
      </c>
      <c r="BF6" s="18"/>
      <c r="BG6" s="19">
        <v>0</v>
      </c>
      <c r="BH6" s="20" t="s">
        <v>59</v>
      </c>
      <c r="BI6" s="17"/>
      <c r="BK6" s="87" t="s">
        <v>142</v>
      </c>
      <c r="BL6" s="87"/>
      <c r="BM6" s="17"/>
      <c r="BN6" s="18"/>
      <c r="BO6" s="24">
        <v>5</v>
      </c>
      <c r="BP6" s="20" t="s">
        <v>51</v>
      </c>
      <c r="BQ6" s="1" t="s">
        <v>85</v>
      </c>
      <c r="BR6" s="17"/>
      <c r="BX6" s="27"/>
      <c r="BY6" s="23"/>
    </row>
    <row r="7" spans="4:103" ht="16.5" thickTop="1" thickBot="1" x14ac:dyDescent="0.3">
      <c r="V7" s="97" t="s">
        <v>127</v>
      </c>
      <c r="W7" s="98"/>
      <c r="X7" s="99"/>
      <c r="BC7" t="s">
        <v>97</v>
      </c>
      <c r="BD7" s="34">
        <v>1</v>
      </c>
      <c r="BE7" s="33" t="s">
        <v>48</v>
      </c>
      <c r="BF7" s="18"/>
      <c r="BG7" s="19">
        <v>1</v>
      </c>
      <c r="BH7" s="20" t="s">
        <v>60</v>
      </c>
      <c r="BI7" s="17"/>
      <c r="BK7" s="88"/>
      <c r="BL7" s="88"/>
      <c r="BM7" s="17"/>
      <c r="BN7" s="18"/>
      <c r="BO7" s="24">
        <v>6</v>
      </c>
      <c r="BP7" s="20" t="s">
        <v>52</v>
      </c>
      <c r="BQ7" s="1" t="s">
        <v>85</v>
      </c>
      <c r="BR7" s="17"/>
      <c r="BX7" s="27"/>
    </row>
    <row r="8" spans="4:103" ht="15.75" thickBot="1" x14ac:dyDescent="0.3">
      <c r="V8" s="50" t="s">
        <v>0</v>
      </c>
      <c r="W8" s="15">
        <v>1</v>
      </c>
      <c r="X8" s="51" t="s">
        <v>1</v>
      </c>
      <c r="Y8" s="2">
        <f>W8*10^6</f>
        <v>1000000</v>
      </c>
      <c r="AB8" s="3" t="s">
        <v>2</v>
      </c>
      <c r="BC8" t="s">
        <v>87</v>
      </c>
      <c r="BD8" s="34">
        <v>10</v>
      </c>
      <c r="BE8" s="33" t="s">
        <v>68</v>
      </c>
      <c r="BF8" s="18"/>
      <c r="BG8" s="19">
        <v>10</v>
      </c>
      <c r="BH8" s="20" t="s">
        <v>61</v>
      </c>
      <c r="BI8" s="17"/>
      <c r="BK8" s="88"/>
      <c r="BL8" s="88"/>
      <c r="BM8" s="17"/>
      <c r="BN8" s="18"/>
      <c r="BO8" s="24">
        <v>6</v>
      </c>
      <c r="BP8" s="20" t="s">
        <v>53</v>
      </c>
      <c r="BQ8" s="1" t="s">
        <v>85</v>
      </c>
      <c r="BR8" s="17"/>
      <c r="BX8" s="27"/>
    </row>
    <row r="9" spans="4:103" x14ac:dyDescent="0.25">
      <c r="V9" s="50" t="s">
        <v>4</v>
      </c>
      <c r="W9" s="15">
        <v>64</v>
      </c>
      <c r="X9" s="51"/>
      <c r="AB9" s="4">
        <v>1</v>
      </c>
      <c r="BC9" t="s">
        <v>88</v>
      </c>
      <c r="BD9" s="34">
        <v>11</v>
      </c>
      <c r="BE9" s="33" t="s">
        <v>69</v>
      </c>
      <c r="BG9" s="19">
        <v>11</v>
      </c>
      <c r="BH9" s="20" t="s">
        <v>62</v>
      </c>
      <c r="BI9" s="17"/>
      <c r="BK9" s="88"/>
      <c r="BL9" s="88"/>
      <c r="BM9" s="17"/>
      <c r="BO9" s="24">
        <v>5</v>
      </c>
      <c r="BP9" s="20" t="s">
        <v>54</v>
      </c>
      <c r="BQ9" s="1" t="s">
        <v>85</v>
      </c>
      <c r="BR9" s="17"/>
      <c r="BX9" s="27"/>
    </row>
    <row r="10" spans="4:103" x14ac:dyDescent="0.25">
      <c r="V10" s="50" t="s">
        <v>5</v>
      </c>
      <c r="W10" s="15">
        <f>Y8/W9</f>
        <v>15625</v>
      </c>
      <c r="X10" s="51" t="s">
        <v>6</v>
      </c>
      <c r="AB10" s="6">
        <v>8</v>
      </c>
      <c r="BC10" t="s">
        <v>100</v>
      </c>
      <c r="BD10" s="36">
        <v>100</v>
      </c>
      <c r="BE10" s="35" t="s">
        <v>66</v>
      </c>
      <c r="BG10" s="19">
        <v>100</v>
      </c>
      <c r="BH10" s="20" t="s">
        <v>63</v>
      </c>
      <c r="BI10" s="17"/>
      <c r="BK10" s="88"/>
      <c r="BL10" s="88"/>
      <c r="BM10" s="17"/>
      <c r="BO10" s="24">
        <v>4</v>
      </c>
      <c r="BP10" s="20" t="s">
        <v>55</v>
      </c>
      <c r="BQ10" s="1" t="s">
        <v>86</v>
      </c>
      <c r="BR10" s="17"/>
      <c r="BX10" s="27"/>
      <c r="BY10" s="23"/>
    </row>
    <row r="11" spans="4:103" x14ac:dyDescent="0.25">
      <c r="V11" s="50" t="s">
        <v>7</v>
      </c>
      <c r="W11" s="15">
        <f>1/W10</f>
        <v>6.3999999999999997E-5</v>
      </c>
      <c r="X11" s="51" t="s">
        <v>8</v>
      </c>
      <c r="Y11">
        <f>1/Y8</f>
        <v>9.9999999999999995E-7</v>
      </c>
      <c r="AB11" s="6">
        <v>64</v>
      </c>
      <c r="BC11" t="s">
        <v>101</v>
      </c>
      <c r="BD11" s="36">
        <v>101</v>
      </c>
      <c r="BE11" s="35" t="s">
        <v>67</v>
      </c>
      <c r="BG11" s="19">
        <v>101</v>
      </c>
      <c r="BH11" s="20" t="s">
        <v>64</v>
      </c>
      <c r="BI11" s="17"/>
      <c r="BK11" s="88"/>
      <c r="BL11" s="88"/>
      <c r="BM11" s="17"/>
      <c r="BO11" s="24">
        <v>7</v>
      </c>
      <c r="BP11" s="20" t="s">
        <v>56</v>
      </c>
      <c r="BQ11" s="1" t="s">
        <v>85</v>
      </c>
      <c r="BR11" s="17"/>
    </row>
    <row r="12" spans="4:103" x14ac:dyDescent="0.25">
      <c r="E12" s="93" t="s">
        <v>18</v>
      </c>
      <c r="F12" s="93"/>
      <c r="G12" s="93"/>
      <c r="O12" s="93" t="s">
        <v>18</v>
      </c>
      <c r="P12" s="93"/>
      <c r="Q12" s="93"/>
      <c r="V12" s="50" t="s">
        <v>9</v>
      </c>
      <c r="W12" s="15">
        <f>W11*(2^W13)</f>
        <v>1.6383999999999999E-2</v>
      </c>
      <c r="X12" s="51" t="s">
        <v>8</v>
      </c>
      <c r="Y12" s="1" t="s">
        <v>10</v>
      </c>
      <c r="Z12" t="s">
        <v>151</v>
      </c>
      <c r="AB12" s="6">
        <v>256</v>
      </c>
      <c r="BC12" t="s">
        <v>89</v>
      </c>
      <c r="BD12" s="36">
        <v>110</v>
      </c>
      <c r="BE12" s="35" t="s">
        <v>70</v>
      </c>
      <c r="BG12" s="19">
        <v>110</v>
      </c>
      <c r="BH12" s="20" t="s">
        <v>65</v>
      </c>
      <c r="BI12" s="17"/>
      <c r="BM12" s="17"/>
      <c r="BO12" s="24">
        <v>1</v>
      </c>
      <c r="BP12" s="20" t="s">
        <v>58</v>
      </c>
      <c r="BQ12" s="1"/>
      <c r="BR12" s="17"/>
    </row>
    <row r="13" spans="4:103" ht="15.75" thickBot="1" x14ac:dyDescent="0.3">
      <c r="E13" s="92" t="s">
        <v>164</v>
      </c>
      <c r="F13" s="92"/>
      <c r="G13" s="92"/>
      <c r="I13" s="1" t="str">
        <f>IF(ISBLANK(E13),"","PB5")</f>
        <v>PB5</v>
      </c>
      <c r="M13" s="1" t="str">
        <f>IF(ISBLANK(O13),"","PB4")</f>
        <v>PB4</v>
      </c>
      <c r="O13" s="96" t="s">
        <v>162</v>
      </c>
      <c r="P13" s="96"/>
      <c r="Q13" s="96"/>
      <c r="R13" s="1"/>
      <c r="V13" s="50" t="s">
        <v>128</v>
      </c>
      <c r="W13" s="15">
        <v>8</v>
      </c>
      <c r="X13" s="51"/>
      <c r="AB13" s="7">
        <v>1024</v>
      </c>
      <c r="BC13" t="s">
        <v>90</v>
      </c>
      <c r="BD13" s="36">
        <v>111</v>
      </c>
      <c r="BE13" s="35" t="s">
        <v>71</v>
      </c>
      <c r="BG13" s="21">
        <v>111</v>
      </c>
      <c r="BH13" s="22" t="s">
        <v>65</v>
      </c>
      <c r="BI13" s="17"/>
      <c r="BK13" s="89" t="s">
        <v>144</v>
      </c>
      <c r="BL13" s="89"/>
      <c r="BM13" s="17"/>
      <c r="BO13" s="24">
        <v>4</v>
      </c>
      <c r="BP13" s="20" t="s">
        <v>136</v>
      </c>
      <c r="BQ13" s="1"/>
      <c r="BR13" s="17"/>
    </row>
    <row r="14" spans="4:103" ht="15.75" thickBot="1" x14ac:dyDescent="0.3">
      <c r="D14" s="77"/>
      <c r="M14" s="1" t="str">
        <f>IF(ISBLANK(O14),"","PB3")</f>
        <v>PB3</v>
      </c>
      <c r="O14" s="96" t="s">
        <v>161</v>
      </c>
      <c r="P14" s="96"/>
      <c r="Q14" s="96"/>
      <c r="R14" s="1"/>
      <c r="V14" s="100" t="s">
        <v>44</v>
      </c>
      <c r="W14" s="101"/>
      <c r="X14" s="102"/>
      <c r="Z14" s="8"/>
      <c r="AF14" s="78" t="s">
        <v>21</v>
      </c>
      <c r="AG14" s="80" t="s">
        <v>30</v>
      </c>
      <c r="AH14" s="81"/>
      <c r="AI14" s="81"/>
      <c r="AJ14" s="81"/>
      <c r="AK14" s="81"/>
      <c r="AL14" s="81"/>
      <c r="AM14" s="81"/>
      <c r="AN14" s="81"/>
      <c r="AO14" s="82"/>
      <c r="AP14" s="80" t="s">
        <v>31</v>
      </c>
      <c r="AQ14" s="81"/>
      <c r="AR14" s="81"/>
      <c r="AS14" s="81"/>
      <c r="AT14" s="81"/>
      <c r="AU14" s="81"/>
      <c r="AV14" s="81"/>
      <c r="AW14" s="81"/>
      <c r="AX14" s="82"/>
      <c r="BC14" t="s">
        <v>102</v>
      </c>
      <c r="BD14" s="28">
        <v>1000</v>
      </c>
      <c r="BE14" s="29" t="s">
        <v>72</v>
      </c>
      <c r="BG14" s="87" t="s">
        <v>143</v>
      </c>
      <c r="BH14" s="87"/>
      <c r="BI14" s="57"/>
      <c r="BK14" s="19">
        <v>0</v>
      </c>
      <c r="BL14" s="20" t="s">
        <v>59</v>
      </c>
      <c r="BM14" s="57"/>
      <c r="BO14" s="24">
        <v>4</v>
      </c>
      <c r="BP14" s="20" t="s">
        <v>140</v>
      </c>
      <c r="BR14" s="37"/>
    </row>
    <row r="15" spans="4:103" ht="15.75" thickBot="1" x14ac:dyDescent="0.3">
      <c r="D15" s="12"/>
      <c r="M15" s="1" t="str">
        <f>IF(ISBLANK(O15),"","PB2")</f>
        <v>PB2</v>
      </c>
      <c r="O15" s="96" t="s">
        <v>160</v>
      </c>
      <c r="P15" s="96"/>
      <c r="Q15" s="96"/>
      <c r="R15" s="1"/>
      <c r="V15" s="50" t="s">
        <v>11</v>
      </c>
      <c r="W15" s="15">
        <v>0.01</v>
      </c>
      <c r="X15" s="51" t="s">
        <v>8</v>
      </c>
      <c r="AF15" s="79"/>
      <c r="AG15" s="3" t="s">
        <v>22</v>
      </c>
      <c r="AH15" s="3" t="s">
        <v>23</v>
      </c>
      <c r="AI15" s="3" t="s">
        <v>24</v>
      </c>
      <c r="AJ15" s="3" t="s">
        <v>25</v>
      </c>
      <c r="AK15" s="3" t="s">
        <v>26</v>
      </c>
      <c r="AL15" s="3" t="s">
        <v>27</v>
      </c>
      <c r="AM15" s="3" t="s">
        <v>28</v>
      </c>
      <c r="AN15" s="3" t="s">
        <v>29</v>
      </c>
      <c r="AO15" s="14" t="s">
        <v>32</v>
      </c>
      <c r="AP15" s="3" t="s">
        <v>22</v>
      </c>
      <c r="AQ15" s="3" t="s">
        <v>23</v>
      </c>
      <c r="AR15" s="3" t="s">
        <v>24</v>
      </c>
      <c r="AS15" s="3" t="s">
        <v>25</v>
      </c>
      <c r="AT15" s="3" t="s">
        <v>26</v>
      </c>
      <c r="AU15" s="3" t="s">
        <v>27</v>
      </c>
      <c r="AV15" s="3" t="s">
        <v>28</v>
      </c>
      <c r="AW15" s="3" t="s">
        <v>29</v>
      </c>
      <c r="AX15" s="14" t="s">
        <v>32</v>
      </c>
      <c r="BC15" t="s">
        <v>103</v>
      </c>
      <c r="BD15" s="28">
        <v>1001</v>
      </c>
      <c r="BE15" s="29" t="s">
        <v>73</v>
      </c>
      <c r="BG15" s="88"/>
      <c r="BH15" s="88"/>
      <c r="BI15" s="57"/>
      <c r="BK15" s="19">
        <v>1</v>
      </c>
      <c r="BL15" s="20" t="s">
        <v>60</v>
      </c>
      <c r="BM15" s="57"/>
      <c r="BO15" s="25">
        <v>4</v>
      </c>
      <c r="BP15" s="22" t="s">
        <v>129</v>
      </c>
      <c r="BQ15" s="38"/>
      <c r="CE15" s="83" t="s">
        <v>21</v>
      </c>
      <c r="CF15" s="80" t="s">
        <v>148</v>
      </c>
      <c r="CG15" s="81"/>
      <c r="CH15" s="81"/>
      <c r="CI15" s="81"/>
      <c r="CJ15" s="81"/>
      <c r="CK15" s="81"/>
      <c r="CL15" s="81"/>
      <c r="CM15" s="81"/>
      <c r="CN15" s="81"/>
      <c r="CO15" s="82"/>
    </row>
    <row r="16" spans="4:103" ht="15.75" thickBot="1" x14ac:dyDescent="0.3">
      <c r="E16" s="96" t="s">
        <v>165</v>
      </c>
      <c r="F16" s="96"/>
      <c r="G16" s="96"/>
      <c r="I16" s="1" t="str">
        <f>IF(ISBLANK(E16),"","PC0")</f>
        <v>PC0</v>
      </c>
      <c r="M16" s="1" t="str">
        <f>IF(ISBLANK(O16),"","PB1")</f>
        <v>PB1</v>
      </c>
      <c r="O16" s="96" t="s">
        <v>163</v>
      </c>
      <c r="P16" s="96"/>
      <c r="Q16" s="96"/>
      <c r="R16" s="1"/>
      <c r="V16" s="50" t="s">
        <v>12</v>
      </c>
      <c r="W16">
        <v>6.4000000000000005E-4</v>
      </c>
      <c r="X16" s="51" t="s">
        <v>8</v>
      </c>
      <c r="Y16">
        <f>W16*1000</f>
        <v>0.64</v>
      </c>
      <c r="Z16" t="s">
        <v>16</v>
      </c>
      <c r="AB16" s="1">
        <v>50</v>
      </c>
      <c r="AF16" s="13">
        <v>0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  <c r="AM16" s="4">
        <v>0</v>
      </c>
      <c r="AN16" s="4">
        <v>0</v>
      </c>
      <c r="AO16" s="4" t="s">
        <v>33</v>
      </c>
      <c r="AP16" s="4">
        <v>1</v>
      </c>
      <c r="AQ16" s="4">
        <v>1</v>
      </c>
      <c r="AR16" s="4">
        <v>1</v>
      </c>
      <c r="AS16" s="4">
        <v>1</v>
      </c>
      <c r="AT16" s="4">
        <v>1</v>
      </c>
      <c r="AU16" s="4">
        <v>1</v>
      </c>
      <c r="AV16" s="4">
        <v>0</v>
      </c>
      <c r="AW16" s="4">
        <v>0</v>
      </c>
      <c r="AX16" s="4" t="s">
        <v>33</v>
      </c>
      <c r="BC16" t="s">
        <v>91</v>
      </c>
      <c r="BD16" s="28">
        <v>1010</v>
      </c>
      <c r="BE16" s="29" t="s">
        <v>74</v>
      </c>
      <c r="BK16" s="19">
        <v>10</v>
      </c>
      <c r="BL16" s="20" t="s">
        <v>61</v>
      </c>
      <c r="BO16" s="17"/>
      <c r="CE16" s="84"/>
      <c r="CF16" s="42" t="s">
        <v>27</v>
      </c>
      <c r="CG16" s="43" t="s">
        <v>23</v>
      </c>
      <c r="CH16" s="42" t="s">
        <v>28</v>
      </c>
      <c r="CI16" s="42" t="s">
        <v>22</v>
      </c>
      <c r="CJ16" s="42" t="s">
        <v>25</v>
      </c>
      <c r="CK16" s="42" t="s">
        <v>26</v>
      </c>
      <c r="CL16" s="42" t="s">
        <v>24</v>
      </c>
      <c r="CM16" s="42" t="s">
        <v>105</v>
      </c>
      <c r="CN16" s="14" t="s">
        <v>146</v>
      </c>
      <c r="CO16" s="14" t="s">
        <v>147</v>
      </c>
      <c r="CP16" s="48" t="s">
        <v>32</v>
      </c>
    </row>
    <row r="17" spans="4:94" x14ac:dyDescent="0.25">
      <c r="E17" s="96" t="s">
        <v>166</v>
      </c>
      <c r="F17" s="96"/>
      <c r="G17" s="96"/>
      <c r="I17" s="1" t="str">
        <f>IF(ISBLANK(E17),"","PC1")</f>
        <v>PC1</v>
      </c>
      <c r="M17" s="1" t="str">
        <f>IF(ISBLANK(O17),"","PB0")</f>
        <v>PB0</v>
      </c>
      <c r="O17" s="96" t="s">
        <v>159</v>
      </c>
      <c r="P17" s="96"/>
      <c r="Q17" s="96"/>
      <c r="R17" s="1"/>
      <c r="V17" s="50" t="s">
        <v>13</v>
      </c>
      <c r="W17" s="15">
        <f>(2^W13)-(W16*W10)</f>
        <v>246</v>
      </c>
      <c r="X17" s="52">
        <f>ROUND(W17,0)</f>
        <v>246</v>
      </c>
      <c r="Y17">
        <f>Y16*15</f>
        <v>9.6</v>
      </c>
      <c r="Z17" t="s">
        <v>16</v>
      </c>
      <c r="AB17" t="str">
        <f>DEC2BIN(AB16)</f>
        <v>110010</v>
      </c>
      <c r="AF17" s="13">
        <v>1</v>
      </c>
      <c r="AG17" s="6">
        <v>0</v>
      </c>
      <c r="AH17" s="6">
        <v>1</v>
      </c>
      <c r="AI17" s="6">
        <v>1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60</v>
      </c>
      <c r="AP17" s="6">
        <v>0</v>
      </c>
      <c r="AQ17" s="6">
        <v>0</v>
      </c>
      <c r="AR17" s="6">
        <v>0</v>
      </c>
      <c r="AS17" s="6">
        <v>0</v>
      </c>
      <c r="AT17" s="6">
        <v>1</v>
      </c>
      <c r="AU17" s="6">
        <v>1</v>
      </c>
      <c r="AV17" s="6">
        <v>0</v>
      </c>
      <c r="AW17" s="6">
        <v>0</v>
      </c>
      <c r="AX17" s="6" t="s">
        <v>3</v>
      </c>
      <c r="BC17" t="s">
        <v>92</v>
      </c>
      <c r="BD17" s="28">
        <v>1011</v>
      </c>
      <c r="BE17" s="29" t="s">
        <v>75</v>
      </c>
      <c r="BK17" s="19">
        <v>11</v>
      </c>
      <c r="BL17" s="20" t="s">
        <v>62</v>
      </c>
      <c r="BO17" s="17"/>
      <c r="CE17" s="13">
        <v>0</v>
      </c>
      <c r="CF17" s="41">
        <v>1</v>
      </c>
      <c r="CG17" s="44">
        <v>1</v>
      </c>
      <c r="CH17" s="41">
        <v>0</v>
      </c>
      <c r="CI17" s="41">
        <v>1</v>
      </c>
      <c r="CJ17" s="41">
        <v>1</v>
      </c>
      <c r="CK17" s="41">
        <v>1</v>
      </c>
      <c r="CL17" s="41">
        <v>1</v>
      </c>
      <c r="CM17" s="41">
        <v>0</v>
      </c>
      <c r="CN17" s="4" t="str">
        <f>_xlfn.CONCAT(CF17:CM17)</f>
        <v>11011110</v>
      </c>
      <c r="CO17" s="4">
        <f>BIN2DEC(CN17)</f>
        <v>222</v>
      </c>
      <c r="CP17" s="49" t="s">
        <v>106</v>
      </c>
    </row>
    <row r="18" spans="4:94" x14ac:dyDescent="0.25">
      <c r="E18" s="96" t="s">
        <v>167</v>
      </c>
      <c r="F18" s="96"/>
      <c r="G18" s="96"/>
      <c r="I18" s="1" t="str">
        <f>IF(ISBLANK(E18),"","PC2")</f>
        <v>PC2</v>
      </c>
      <c r="M18" s="1" t="str">
        <f>IF(ISBLANK(O18),"","PD7")</f>
        <v/>
      </c>
      <c r="O18" s="96"/>
      <c r="P18" s="96"/>
      <c r="Q18" s="96"/>
      <c r="V18" s="50" t="s">
        <v>14</v>
      </c>
      <c r="W18" s="15">
        <f>((2^W13)-X17)*(1/$W$10)</f>
        <v>6.3999999999999994E-4</v>
      </c>
      <c r="X18" s="51" t="s">
        <v>8</v>
      </c>
      <c r="Y18">
        <f>500/Y16</f>
        <v>781.25</v>
      </c>
      <c r="Z18" t="s">
        <v>139</v>
      </c>
      <c r="AB18">
        <v>11100011</v>
      </c>
      <c r="AF18" s="13">
        <v>2</v>
      </c>
      <c r="AG18" s="6">
        <v>1</v>
      </c>
      <c r="AH18" s="6">
        <v>1</v>
      </c>
      <c r="AI18" s="6">
        <v>0</v>
      </c>
      <c r="AJ18" s="6">
        <v>1</v>
      </c>
      <c r="AK18" s="6">
        <v>1</v>
      </c>
      <c r="AL18" s="6">
        <v>0</v>
      </c>
      <c r="AM18" s="6">
        <v>1</v>
      </c>
      <c r="AN18" s="6">
        <v>0</v>
      </c>
      <c r="AO18" s="6" t="s">
        <v>34</v>
      </c>
      <c r="AP18" s="6">
        <v>1</v>
      </c>
      <c r="AQ18" s="6">
        <v>1</v>
      </c>
      <c r="AR18" s="6">
        <v>0</v>
      </c>
      <c r="AS18" s="6">
        <v>1</v>
      </c>
      <c r="AT18" s="6">
        <v>1</v>
      </c>
      <c r="AU18" s="6">
        <v>0</v>
      </c>
      <c r="AV18" s="6">
        <v>1</v>
      </c>
      <c r="AW18" s="6">
        <v>0</v>
      </c>
      <c r="AX18" s="6" t="s">
        <v>34</v>
      </c>
      <c r="BC18" t="s">
        <v>93</v>
      </c>
      <c r="BD18" s="28">
        <v>1100</v>
      </c>
      <c r="BE18" s="29" t="s">
        <v>76</v>
      </c>
      <c r="BK18" s="19">
        <v>100</v>
      </c>
      <c r="BL18" s="20" t="s">
        <v>63</v>
      </c>
      <c r="CE18" s="47">
        <v>1</v>
      </c>
      <c r="CF18" s="39">
        <v>0</v>
      </c>
      <c r="CG18" s="45">
        <v>1</v>
      </c>
      <c r="CH18" s="39">
        <v>0</v>
      </c>
      <c r="CI18" s="39">
        <v>0</v>
      </c>
      <c r="CJ18" s="39">
        <v>0</v>
      </c>
      <c r="CK18" s="39">
        <v>0</v>
      </c>
      <c r="CL18" s="39">
        <v>1</v>
      </c>
      <c r="CM18" s="39">
        <v>0</v>
      </c>
      <c r="CN18" s="4" t="str">
        <f t="shared" ref="CN18:CN26" si="0">_xlfn.CONCAT(CF18:CM18)</f>
        <v>01000010</v>
      </c>
      <c r="CO18" s="4">
        <f t="shared" ref="CO18:CO26" si="1">BIN2DEC(CN18)</f>
        <v>66</v>
      </c>
      <c r="CP18" s="49">
        <v>81</v>
      </c>
    </row>
    <row r="19" spans="4:94" x14ac:dyDescent="0.25">
      <c r="E19" s="96" t="s">
        <v>168</v>
      </c>
      <c r="F19" s="96"/>
      <c r="G19" s="96"/>
      <c r="I19" s="1" t="str">
        <f>IF(ISBLANK(E19),"","PC3")</f>
        <v>PC3</v>
      </c>
      <c r="M19" s="1" t="str">
        <f>IF(ISBLANK(O19),"","PD6")</f>
        <v>PD6</v>
      </c>
      <c r="O19" s="96" t="s">
        <v>158</v>
      </c>
      <c r="P19" s="96"/>
      <c r="Q19" s="96"/>
      <c r="V19" s="50" t="s">
        <v>126</v>
      </c>
      <c r="W19" s="15">
        <f>W15/W18</f>
        <v>15.625000000000002</v>
      </c>
      <c r="X19" s="52">
        <f>ROUND(W19,0)</f>
        <v>16</v>
      </c>
      <c r="AB19" t="str">
        <f>BIN2HEX(AB18)</f>
        <v>E3</v>
      </c>
      <c r="AF19" s="13">
        <v>3</v>
      </c>
      <c r="AG19" s="6">
        <v>1</v>
      </c>
      <c r="AH19" s="6">
        <v>1</v>
      </c>
      <c r="AI19" s="6">
        <v>1</v>
      </c>
      <c r="AJ19" s="6">
        <v>1</v>
      </c>
      <c r="AK19" s="6">
        <v>0</v>
      </c>
      <c r="AL19" s="6">
        <v>0</v>
      </c>
      <c r="AM19" s="6">
        <v>1</v>
      </c>
      <c r="AN19" s="6">
        <v>0</v>
      </c>
      <c r="AO19" s="6" t="s">
        <v>35</v>
      </c>
      <c r="AP19" s="6">
        <v>1</v>
      </c>
      <c r="AQ19" s="6">
        <v>0</v>
      </c>
      <c r="AR19" s="6">
        <v>0</v>
      </c>
      <c r="AS19" s="6">
        <v>1</v>
      </c>
      <c r="AT19" s="6">
        <v>1</v>
      </c>
      <c r="AU19" s="6">
        <v>1</v>
      </c>
      <c r="AV19" s="6">
        <v>1</v>
      </c>
      <c r="AW19" s="6">
        <v>0</v>
      </c>
      <c r="AX19" s="6" t="s">
        <v>36</v>
      </c>
      <c r="BC19" t="s">
        <v>94</v>
      </c>
      <c r="BD19" s="28">
        <v>1101</v>
      </c>
      <c r="BE19" s="29" t="s">
        <v>77</v>
      </c>
      <c r="BK19" s="19">
        <v>101</v>
      </c>
      <c r="BL19" s="20" t="s">
        <v>64</v>
      </c>
      <c r="CE19" s="47">
        <v>2</v>
      </c>
      <c r="CF19" s="39">
        <v>0</v>
      </c>
      <c r="CG19" s="45">
        <v>1</v>
      </c>
      <c r="CH19" s="39">
        <v>1</v>
      </c>
      <c r="CI19" s="39">
        <v>1</v>
      </c>
      <c r="CJ19" s="39">
        <v>1</v>
      </c>
      <c r="CK19" s="39">
        <v>1</v>
      </c>
      <c r="CL19" s="39">
        <v>0</v>
      </c>
      <c r="CM19" s="39">
        <v>0</v>
      </c>
      <c r="CN19" s="4" t="str">
        <f t="shared" si="0"/>
        <v>01111100</v>
      </c>
      <c r="CO19" s="4">
        <f t="shared" si="1"/>
        <v>124</v>
      </c>
      <c r="CP19" s="49" t="s">
        <v>34</v>
      </c>
    </row>
    <row r="20" spans="4:94" x14ac:dyDescent="0.25">
      <c r="D20" s="8"/>
      <c r="E20" s="95" t="s">
        <v>169</v>
      </c>
      <c r="F20" s="95"/>
      <c r="G20" s="95"/>
      <c r="I20" s="1" t="str">
        <f>IF(ISBLANK(E20),"","PC4")</f>
        <v>PC4</v>
      </c>
      <c r="M20" s="1" t="str">
        <f>IF(ISBLANK(O20),"","PD5")</f>
        <v>PD5</v>
      </c>
      <c r="O20" s="96" t="s">
        <v>157</v>
      </c>
      <c r="P20" s="96"/>
      <c r="Q20" s="96"/>
      <c r="V20" s="50" t="s">
        <v>15</v>
      </c>
      <c r="W20" s="15">
        <f>X19*W18</f>
        <v>1.0239999999999999E-2</v>
      </c>
      <c r="X20" s="51"/>
      <c r="AB20">
        <v>100</v>
      </c>
      <c r="AF20" s="13">
        <v>4</v>
      </c>
      <c r="AG20" s="6">
        <v>0</v>
      </c>
      <c r="AH20" s="6">
        <v>1</v>
      </c>
      <c r="AI20" s="6">
        <v>1</v>
      </c>
      <c r="AJ20" s="6">
        <v>0</v>
      </c>
      <c r="AK20" s="6">
        <v>0</v>
      </c>
      <c r="AL20" s="6">
        <v>1</v>
      </c>
      <c r="AM20" s="6">
        <v>1</v>
      </c>
      <c r="AN20" s="6">
        <v>0</v>
      </c>
      <c r="AO20" s="6">
        <v>66</v>
      </c>
      <c r="AP20" s="6">
        <v>0</v>
      </c>
      <c r="AQ20" s="6">
        <v>0</v>
      </c>
      <c r="AR20" s="6">
        <v>1</v>
      </c>
      <c r="AS20" s="6">
        <v>0</v>
      </c>
      <c r="AT20" s="6">
        <v>1</v>
      </c>
      <c r="AU20" s="6">
        <v>1</v>
      </c>
      <c r="AV20" s="6">
        <v>1</v>
      </c>
      <c r="AW20" s="6">
        <v>0</v>
      </c>
      <c r="AX20" s="6" t="s">
        <v>37</v>
      </c>
      <c r="BC20" t="s">
        <v>95</v>
      </c>
      <c r="BD20" s="28">
        <v>1110</v>
      </c>
      <c r="BE20" s="29" t="s">
        <v>78</v>
      </c>
      <c r="BK20" s="19">
        <v>110</v>
      </c>
      <c r="BL20" s="20" t="s">
        <v>65</v>
      </c>
      <c r="CE20" s="47">
        <v>3</v>
      </c>
      <c r="CF20" s="39">
        <v>0</v>
      </c>
      <c r="CG20" s="45">
        <v>1</v>
      </c>
      <c r="CH20" s="39">
        <v>1</v>
      </c>
      <c r="CI20" s="39">
        <v>1</v>
      </c>
      <c r="CJ20" s="39">
        <v>1</v>
      </c>
      <c r="CK20" s="39">
        <v>0</v>
      </c>
      <c r="CL20" s="39">
        <v>1</v>
      </c>
      <c r="CM20" s="39">
        <v>0</v>
      </c>
      <c r="CN20" s="4" t="str">
        <f t="shared" si="0"/>
        <v>01111010</v>
      </c>
      <c r="CO20" s="4">
        <f t="shared" si="1"/>
        <v>122</v>
      </c>
      <c r="CP20" s="49" t="s">
        <v>107</v>
      </c>
    </row>
    <row r="21" spans="4:94" x14ac:dyDescent="0.25">
      <c r="D21" s="8"/>
      <c r="E21" s="95" t="s">
        <v>170</v>
      </c>
      <c r="F21" s="95"/>
      <c r="G21" s="95"/>
      <c r="I21" s="1" t="str">
        <f>IF(ISBLANK(E21),"","PC5")</f>
        <v>PC5</v>
      </c>
      <c r="M21" s="1" t="str">
        <f>IF(ISBLANK(O21),"","PD4")</f>
        <v>PD4</v>
      </c>
      <c r="O21" s="96" t="s">
        <v>156</v>
      </c>
      <c r="P21" s="96"/>
      <c r="Q21" s="96"/>
      <c r="V21" s="100" t="s">
        <v>45</v>
      </c>
      <c r="W21" s="101"/>
      <c r="X21" s="102"/>
      <c r="AB21">
        <f>BIN2DEC(AB20)</f>
        <v>4</v>
      </c>
      <c r="AF21" s="13">
        <v>5</v>
      </c>
      <c r="AG21" s="6">
        <v>1</v>
      </c>
      <c r="AH21" s="6">
        <v>0</v>
      </c>
      <c r="AI21" s="6">
        <v>1</v>
      </c>
      <c r="AJ21" s="6">
        <v>1</v>
      </c>
      <c r="AK21" s="6">
        <v>0</v>
      </c>
      <c r="AL21" s="6">
        <v>1</v>
      </c>
      <c r="AM21" s="6">
        <v>1</v>
      </c>
      <c r="AN21" s="6">
        <v>0</v>
      </c>
      <c r="AO21" s="6" t="s">
        <v>38</v>
      </c>
      <c r="AP21" s="6">
        <v>1</v>
      </c>
      <c r="AQ21" s="6">
        <v>0</v>
      </c>
      <c r="AR21" s="6">
        <v>1</v>
      </c>
      <c r="AS21" s="6">
        <v>1</v>
      </c>
      <c r="AT21" s="6">
        <v>0</v>
      </c>
      <c r="AU21" s="6">
        <v>1</v>
      </c>
      <c r="AV21" s="6">
        <v>1</v>
      </c>
      <c r="AW21" s="6">
        <v>0</v>
      </c>
      <c r="AX21" s="6" t="s">
        <v>38</v>
      </c>
      <c r="BC21" t="s">
        <v>104</v>
      </c>
      <c r="BD21" s="30">
        <v>1111</v>
      </c>
      <c r="BE21" s="31" t="s">
        <v>49</v>
      </c>
      <c r="BK21" s="21">
        <v>111</v>
      </c>
      <c r="BL21" s="22" t="s">
        <v>65</v>
      </c>
      <c r="CE21" s="47">
        <v>4</v>
      </c>
      <c r="CF21" s="39">
        <v>1</v>
      </c>
      <c r="CG21" s="45">
        <v>1</v>
      </c>
      <c r="CH21" s="39">
        <v>1</v>
      </c>
      <c r="CI21" s="39">
        <v>0</v>
      </c>
      <c r="CJ21" s="39">
        <v>0</v>
      </c>
      <c r="CK21" s="39">
        <v>0</v>
      </c>
      <c r="CL21" s="39">
        <v>1</v>
      </c>
      <c r="CM21" s="39">
        <v>0</v>
      </c>
      <c r="CN21" s="4" t="str">
        <f t="shared" si="0"/>
        <v>11100010</v>
      </c>
      <c r="CO21" s="4">
        <f t="shared" si="1"/>
        <v>226</v>
      </c>
      <c r="CP21" s="49" t="s">
        <v>83</v>
      </c>
    </row>
    <row r="22" spans="4:94" ht="14.45" customHeight="1" x14ac:dyDescent="0.25">
      <c r="D22" s="12"/>
      <c r="I22" s="1" t="str">
        <f>IF(ISBLANK(K22),"","PD3")</f>
        <v/>
      </c>
      <c r="M22" s="1" t="str">
        <f>IF(ISBLANK(O22),"","PD3")</f>
        <v>PD3</v>
      </c>
      <c r="O22" s="96" t="s">
        <v>155</v>
      </c>
      <c r="P22" s="96"/>
      <c r="Q22" s="96"/>
      <c r="V22" s="50" t="s">
        <v>11</v>
      </c>
      <c r="W22" s="15">
        <v>0.01</v>
      </c>
      <c r="X22" s="51" t="s">
        <v>8</v>
      </c>
      <c r="AB22">
        <v>20</v>
      </c>
      <c r="AF22" s="13">
        <v>6</v>
      </c>
      <c r="AG22" s="6">
        <v>1</v>
      </c>
      <c r="AH22" s="6">
        <v>0</v>
      </c>
      <c r="AI22" s="6">
        <v>1</v>
      </c>
      <c r="AJ22" s="6">
        <v>1</v>
      </c>
      <c r="AK22" s="6">
        <v>1</v>
      </c>
      <c r="AL22" s="6">
        <v>1</v>
      </c>
      <c r="AM22" s="6">
        <v>1</v>
      </c>
      <c r="AN22" s="6">
        <v>0</v>
      </c>
      <c r="AO22" s="6" t="s">
        <v>39</v>
      </c>
      <c r="AP22" s="6">
        <v>1</v>
      </c>
      <c r="AQ22" s="6">
        <v>1</v>
      </c>
      <c r="AR22" s="6">
        <v>1</v>
      </c>
      <c r="AS22" s="6">
        <v>1</v>
      </c>
      <c r="AT22" s="6">
        <v>0</v>
      </c>
      <c r="AU22" s="6">
        <v>1</v>
      </c>
      <c r="AV22" s="6">
        <v>1</v>
      </c>
      <c r="AW22" s="6">
        <v>0</v>
      </c>
      <c r="AX22" s="6" t="s">
        <v>40</v>
      </c>
      <c r="BD22" s="26" t="s">
        <v>133</v>
      </c>
      <c r="BE22" s="26"/>
      <c r="BK22" s="87" t="s">
        <v>145</v>
      </c>
      <c r="BL22" s="87"/>
      <c r="CE22" s="47">
        <v>5</v>
      </c>
      <c r="CF22" s="39">
        <v>1</v>
      </c>
      <c r="CG22" s="45">
        <v>0</v>
      </c>
      <c r="CH22" s="39">
        <v>1</v>
      </c>
      <c r="CI22" s="39">
        <v>1</v>
      </c>
      <c r="CJ22" s="39">
        <v>1</v>
      </c>
      <c r="CK22" s="39">
        <v>0</v>
      </c>
      <c r="CL22" s="39">
        <v>1</v>
      </c>
      <c r="CM22" s="39">
        <v>0</v>
      </c>
      <c r="CN22" s="4" t="str">
        <f t="shared" si="0"/>
        <v>10111010</v>
      </c>
      <c r="CO22" s="4">
        <f t="shared" si="1"/>
        <v>186</v>
      </c>
      <c r="CP22" s="49">
        <v>79</v>
      </c>
    </row>
    <row r="23" spans="4:94" x14ac:dyDescent="0.25">
      <c r="M23" s="1" t="str">
        <f>IF(ISBLANK(O23),"","PD2")</f>
        <v>PD2</v>
      </c>
      <c r="O23" s="96" t="s">
        <v>154</v>
      </c>
      <c r="P23" s="96"/>
      <c r="Q23" s="96"/>
      <c r="V23" s="50" t="s">
        <v>12</v>
      </c>
      <c r="W23" s="15">
        <v>0.01</v>
      </c>
      <c r="X23" s="51" t="s">
        <v>8</v>
      </c>
      <c r="AB23" t="str">
        <f>HEX2BIN(AB22)</f>
        <v>100000</v>
      </c>
      <c r="AF23" s="13">
        <v>7</v>
      </c>
      <c r="AG23" s="6">
        <v>1</v>
      </c>
      <c r="AH23" s="6">
        <v>1</v>
      </c>
      <c r="AI23" s="6">
        <v>1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 t="s">
        <v>41</v>
      </c>
      <c r="AP23" s="6">
        <v>0</v>
      </c>
      <c r="AQ23" s="6">
        <v>0</v>
      </c>
      <c r="AR23" s="6">
        <v>0</v>
      </c>
      <c r="AS23" s="6">
        <v>1</v>
      </c>
      <c r="AT23" s="6">
        <v>1</v>
      </c>
      <c r="AU23" s="6">
        <v>1</v>
      </c>
      <c r="AV23" s="6">
        <v>0</v>
      </c>
      <c r="AW23" s="6">
        <v>0</v>
      </c>
      <c r="AX23" s="6" t="s">
        <v>42</v>
      </c>
      <c r="BK23" s="88"/>
      <c r="BL23" s="88"/>
      <c r="CE23" s="47">
        <v>6</v>
      </c>
      <c r="CF23" s="39">
        <v>1</v>
      </c>
      <c r="CG23" s="45">
        <v>0</v>
      </c>
      <c r="CH23" s="39">
        <v>1</v>
      </c>
      <c r="CI23" s="39">
        <v>1</v>
      </c>
      <c r="CJ23" s="39">
        <v>1</v>
      </c>
      <c r="CK23" s="39">
        <v>1</v>
      </c>
      <c r="CL23" s="39">
        <v>1</v>
      </c>
      <c r="CM23" s="39">
        <v>0</v>
      </c>
      <c r="CN23" s="4" t="str">
        <f t="shared" si="0"/>
        <v>10111110</v>
      </c>
      <c r="CO23" s="4">
        <f t="shared" si="1"/>
        <v>190</v>
      </c>
      <c r="CP23" s="49" t="s">
        <v>108</v>
      </c>
    </row>
    <row r="24" spans="4:94" x14ac:dyDescent="0.25">
      <c r="V24" s="50" t="s">
        <v>57</v>
      </c>
      <c r="W24" s="15">
        <f>(W22*W10)</f>
        <v>156.25</v>
      </c>
      <c r="X24" s="52">
        <f>ROUND(W24,0)</f>
        <v>156</v>
      </c>
      <c r="AF24" s="13">
        <v>8</v>
      </c>
      <c r="AG24" s="6">
        <v>1</v>
      </c>
      <c r="AH24" s="6">
        <v>1</v>
      </c>
      <c r="AI24" s="6">
        <v>1</v>
      </c>
      <c r="AJ24" s="6">
        <v>1</v>
      </c>
      <c r="AK24" s="6">
        <v>1</v>
      </c>
      <c r="AL24" s="6">
        <v>1</v>
      </c>
      <c r="AM24" s="6">
        <v>1</v>
      </c>
      <c r="AN24" s="6">
        <v>0</v>
      </c>
      <c r="AO24" s="6" t="s">
        <v>43</v>
      </c>
      <c r="AP24" s="6">
        <v>1</v>
      </c>
      <c r="AQ24" s="6">
        <v>1</v>
      </c>
      <c r="AR24" s="6">
        <v>1</v>
      </c>
      <c r="AS24" s="6">
        <v>1</v>
      </c>
      <c r="AT24" s="6">
        <v>1</v>
      </c>
      <c r="AU24" s="6">
        <v>1</v>
      </c>
      <c r="AV24" s="6">
        <v>1</v>
      </c>
      <c r="AW24" s="6">
        <v>0</v>
      </c>
      <c r="AX24" s="6" t="s">
        <v>43</v>
      </c>
      <c r="BD24" s="91" t="s">
        <v>82</v>
      </c>
      <c r="BE24" s="91"/>
      <c r="CE24" s="47">
        <v>7</v>
      </c>
      <c r="CF24" s="39">
        <v>0</v>
      </c>
      <c r="CG24" s="45">
        <v>1</v>
      </c>
      <c r="CH24" s="39">
        <v>0</v>
      </c>
      <c r="CI24" s="39">
        <v>1</v>
      </c>
      <c r="CJ24" s="39">
        <v>0</v>
      </c>
      <c r="CK24" s="39">
        <v>0</v>
      </c>
      <c r="CL24" s="39">
        <v>1</v>
      </c>
      <c r="CM24" s="39">
        <v>0</v>
      </c>
      <c r="CN24" s="4" t="str">
        <f t="shared" si="0"/>
        <v>01010010</v>
      </c>
      <c r="CO24" s="4">
        <f t="shared" si="1"/>
        <v>82</v>
      </c>
      <c r="CP24" s="49" t="s">
        <v>109</v>
      </c>
    </row>
    <row r="25" spans="4:94" ht="15.75" thickBot="1" x14ac:dyDescent="0.3">
      <c r="V25" s="50" t="s">
        <v>14</v>
      </c>
      <c r="W25" s="15">
        <f>(X24)*(1/$W$10)</f>
        <v>9.9839999999999998E-3</v>
      </c>
      <c r="X25" s="53"/>
      <c r="Y25">
        <f>1/W25</f>
        <v>100.16025641025641</v>
      </c>
      <c r="AF25" s="7">
        <v>9</v>
      </c>
      <c r="AG25" s="75">
        <v>1</v>
      </c>
      <c r="AH25" s="75">
        <v>1</v>
      </c>
      <c r="AI25" s="75">
        <v>1</v>
      </c>
      <c r="AJ25" s="75">
        <v>1</v>
      </c>
      <c r="AK25" s="75">
        <v>0</v>
      </c>
      <c r="AL25" s="75">
        <v>1</v>
      </c>
      <c r="AM25" s="75">
        <v>1</v>
      </c>
      <c r="AN25" s="7">
        <v>0</v>
      </c>
      <c r="AO25" s="7" t="s">
        <v>40</v>
      </c>
      <c r="AP25" s="7">
        <v>1</v>
      </c>
      <c r="AQ25" s="7">
        <v>0</v>
      </c>
      <c r="AR25" s="7">
        <v>1</v>
      </c>
      <c r="AS25" s="7">
        <v>1</v>
      </c>
      <c r="AT25" s="7">
        <v>1</v>
      </c>
      <c r="AU25" s="7">
        <v>1</v>
      </c>
      <c r="AV25" s="7">
        <v>1</v>
      </c>
      <c r="AW25" s="7">
        <v>0</v>
      </c>
      <c r="AX25" s="7" t="s">
        <v>39</v>
      </c>
      <c r="BC25" t="s">
        <v>96</v>
      </c>
      <c r="BD25" s="61">
        <v>0</v>
      </c>
      <c r="BE25" s="62" t="s">
        <v>47</v>
      </c>
      <c r="BF25" s="65" t="s">
        <v>149</v>
      </c>
      <c r="BG25">
        <v>0</v>
      </c>
      <c r="BH25" t="str">
        <f>DEC2BIN(BG25)</f>
        <v>0</v>
      </c>
      <c r="CE25" s="47">
        <v>8</v>
      </c>
      <c r="CF25" s="39">
        <v>1</v>
      </c>
      <c r="CG25" s="45">
        <v>1</v>
      </c>
      <c r="CH25" s="39">
        <v>1</v>
      </c>
      <c r="CI25" s="39">
        <v>1</v>
      </c>
      <c r="CJ25" s="39">
        <v>1</v>
      </c>
      <c r="CK25" s="39">
        <v>1</v>
      </c>
      <c r="CL25" s="39">
        <v>1</v>
      </c>
      <c r="CM25" s="39">
        <v>0</v>
      </c>
      <c r="CN25" s="4" t="str">
        <f t="shared" si="0"/>
        <v>11111110</v>
      </c>
      <c r="CO25" s="4">
        <f t="shared" si="1"/>
        <v>254</v>
      </c>
      <c r="CP25" s="49" t="s">
        <v>110</v>
      </c>
    </row>
    <row r="26" spans="4:94" ht="15.75" thickBot="1" x14ac:dyDescent="0.3">
      <c r="M26" s="1" t="str">
        <f>IF(ISBLANK(O26),"","PD0")</f>
        <v>PD0</v>
      </c>
      <c r="O26" s="94" t="s">
        <v>152</v>
      </c>
      <c r="P26" s="94"/>
      <c r="Q26" s="94"/>
      <c r="V26" s="50" t="s">
        <v>126</v>
      </c>
      <c r="W26" s="15">
        <f>W22/W25</f>
        <v>1.0016025641025641</v>
      </c>
      <c r="X26" s="52">
        <f>ROUND(W26,0)</f>
        <v>1</v>
      </c>
      <c r="AG26" s="76">
        <v>3</v>
      </c>
      <c r="AH26" s="76">
        <v>2</v>
      </c>
      <c r="AI26" s="76">
        <v>6</v>
      </c>
      <c r="AJ26" s="76">
        <v>5</v>
      </c>
      <c r="AK26" s="76">
        <v>4</v>
      </c>
      <c r="AL26" s="76">
        <v>7</v>
      </c>
      <c r="AM26" s="76">
        <v>1</v>
      </c>
      <c r="BC26" t="s">
        <v>97</v>
      </c>
      <c r="BD26" s="63">
        <v>1</v>
      </c>
      <c r="BE26" s="33" t="s">
        <v>48</v>
      </c>
      <c r="BF26" s="66" t="s">
        <v>149</v>
      </c>
      <c r="BG26">
        <v>1</v>
      </c>
      <c r="BH26" t="str">
        <f t="shared" ref="BH26:BH33" si="2">DEC2BIN(BG26)</f>
        <v>1</v>
      </c>
      <c r="CE26" s="7">
        <v>9</v>
      </c>
      <c r="CF26" s="40">
        <v>1</v>
      </c>
      <c r="CG26" s="46">
        <v>1</v>
      </c>
      <c r="CH26" s="40">
        <v>1</v>
      </c>
      <c r="CI26" s="40">
        <v>1</v>
      </c>
      <c r="CJ26" s="40">
        <v>1</v>
      </c>
      <c r="CK26" s="40">
        <v>0</v>
      </c>
      <c r="CL26" s="40">
        <v>1</v>
      </c>
      <c r="CM26" s="40">
        <v>0</v>
      </c>
      <c r="CN26" s="60" t="str">
        <f t="shared" si="0"/>
        <v>11111010</v>
      </c>
      <c r="CO26" s="60">
        <f t="shared" si="1"/>
        <v>250</v>
      </c>
      <c r="CP26" s="49" t="s">
        <v>111</v>
      </c>
    </row>
    <row r="27" spans="4:94" ht="15.75" thickBot="1" x14ac:dyDescent="0.3">
      <c r="M27" s="1" t="str">
        <f>IF(ISBLANK(O27),"","PD1")</f>
        <v>PD1</v>
      </c>
      <c r="O27" s="96" t="s">
        <v>153</v>
      </c>
      <c r="P27" s="96"/>
      <c r="Q27" s="96"/>
      <c r="V27" s="54" t="s">
        <v>15</v>
      </c>
      <c r="W27" s="55">
        <f>X26*W25</f>
        <v>9.9839999999999998E-3</v>
      </c>
      <c r="X27" s="56"/>
      <c r="BC27" t="s">
        <v>98</v>
      </c>
      <c r="BD27" s="63">
        <v>10</v>
      </c>
      <c r="BE27" s="33" t="s">
        <v>79</v>
      </c>
      <c r="BF27" s="66" t="s">
        <v>149</v>
      </c>
      <c r="BG27">
        <v>2</v>
      </c>
      <c r="BH27" t="str">
        <f t="shared" si="2"/>
        <v>10</v>
      </c>
    </row>
    <row r="28" spans="4:94" ht="16.5" thickTop="1" thickBot="1" x14ac:dyDescent="0.3">
      <c r="BC28" t="s">
        <v>99</v>
      </c>
      <c r="BD28" s="63">
        <v>11</v>
      </c>
      <c r="BE28" s="33" t="s">
        <v>80</v>
      </c>
      <c r="BF28" s="66" t="s">
        <v>149</v>
      </c>
      <c r="BG28">
        <v>3</v>
      </c>
      <c r="BH28" t="str">
        <f t="shared" si="2"/>
        <v>11</v>
      </c>
    </row>
    <row r="29" spans="4:94" ht="15.75" thickBot="1" x14ac:dyDescent="0.3">
      <c r="AF29" s="83" t="s">
        <v>21</v>
      </c>
      <c r="AG29" s="80" t="s">
        <v>131</v>
      </c>
      <c r="AH29" s="81"/>
      <c r="AI29" s="81"/>
      <c r="AJ29" s="81"/>
      <c r="AK29" s="81"/>
      <c r="AL29" s="81"/>
      <c r="AM29" s="81"/>
      <c r="AN29" s="81"/>
      <c r="AO29" s="82"/>
      <c r="BC29" t="s">
        <v>100</v>
      </c>
      <c r="BD29" s="64">
        <v>100</v>
      </c>
      <c r="BE29" s="35" t="s">
        <v>66</v>
      </c>
      <c r="BF29" s="66"/>
      <c r="BG29">
        <v>4</v>
      </c>
      <c r="BH29" s="5" t="str">
        <f t="shared" si="2"/>
        <v>100</v>
      </c>
      <c r="CE29" s="83" t="s">
        <v>21</v>
      </c>
      <c r="CF29" s="80" t="s">
        <v>130</v>
      </c>
      <c r="CG29" s="81"/>
      <c r="CH29" s="81"/>
      <c r="CI29" s="81"/>
      <c r="CJ29" s="81"/>
      <c r="CK29" s="81"/>
      <c r="CL29" s="81"/>
      <c r="CM29" s="81"/>
      <c r="CN29" s="81"/>
      <c r="CO29" s="82"/>
    </row>
    <row r="30" spans="4:94" ht="16.5" thickTop="1" thickBot="1" x14ac:dyDescent="0.3">
      <c r="V30" s="97" t="s">
        <v>171</v>
      </c>
      <c r="W30" s="98"/>
      <c r="X30" s="99"/>
      <c r="AF30" s="84"/>
      <c r="AG30" s="43" t="s">
        <v>23</v>
      </c>
      <c r="AH30" s="42" t="s">
        <v>22</v>
      </c>
      <c r="AI30" s="42" t="s">
        <v>27</v>
      </c>
      <c r="AJ30" s="42" t="s">
        <v>28</v>
      </c>
      <c r="AK30" s="42" t="s">
        <v>25</v>
      </c>
      <c r="AL30" s="42" t="s">
        <v>105</v>
      </c>
      <c r="AM30" s="42" t="s">
        <v>26</v>
      </c>
      <c r="AN30" s="42" t="s">
        <v>24</v>
      </c>
      <c r="AO30" s="14" t="s">
        <v>112</v>
      </c>
      <c r="AP30" s="48" t="s">
        <v>32</v>
      </c>
      <c r="BC30" t="s">
        <v>101</v>
      </c>
      <c r="BD30" s="64">
        <v>101</v>
      </c>
      <c r="BE30" s="35" t="s">
        <v>67</v>
      </c>
      <c r="BF30" s="66"/>
      <c r="BG30">
        <v>5</v>
      </c>
      <c r="BH30" s="68" t="str">
        <f t="shared" si="2"/>
        <v>101</v>
      </c>
      <c r="CE30" s="84"/>
      <c r="CF30" s="42" t="s">
        <v>22</v>
      </c>
      <c r="CG30" s="43" t="s">
        <v>26</v>
      </c>
      <c r="CH30" s="42" t="s">
        <v>24</v>
      </c>
      <c r="CI30" s="42" t="s">
        <v>25</v>
      </c>
      <c r="CJ30" s="42" t="s">
        <v>23</v>
      </c>
      <c r="CK30" s="42" t="s">
        <v>28</v>
      </c>
      <c r="CL30" s="42" t="s">
        <v>27</v>
      </c>
      <c r="CM30" s="42" t="s">
        <v>105</v>
      </c>
      <c r="CN30" s="14" t="s">
        <v>146</v>
      </c>
      <c r="CO30" s="14" t="s">
        <v>147</v>
      </c>
      <c r="CP30" s="48" t="s">
        <v>32</v>
      </c>
    </row>
    <row r="31" spans="4:94" x14ac:dyDescent="0.25">
      <c r="V31" s="50" t="s">
        <v>0</v>
      </c>
      <c r="W31" s="15">
        <v>1</v>
      </c>
      <c r="X31" s="51" t="s">
        <v>1</v>
      </c>
      <c r="Y31" s="2">
        <v>1000000</v>
      </c>
      <c r="AF31" s="13">
        <v>0</v>
      </c>
      <c r="AG31" s="44">
        <v>1</v>
      </c>
      <c r="AH31" s="41">
        <v>1</v>
      </c>
      <c r="AI31" s="41">
        <v>1</v>
      </c>
      <c r="AJ31" s="41">
        <v>0</v>
      </c>
      <c r="AK31" s="41">
        <v>1</v>
      </c>
      <c r="AL31" s="41">
        <v>0</v>
      </c>
      <c r="AM31" s="41">
        <v>1</v>
      </c>
      <c r="AN31" s="41">
        <v>1</v>
      </c>
      <c r="AO31" s="4">
        <v>235</v>
      </c>
      <c r="AP31" s="49" t="s">
        <v>106</v>
      </c>
      <c r="BC31" t="s">
        <v>102</v>
      </c>
      <c r="BD31" s="64">
        <v>110</v>
      </c>
      <c r="BE31" s="35" t="s">
        <v>72</v>
      </c>
      <c r="BF31" s="66"/>
      <c r="BG31">
        <v>6</v>
      </c>
      <c r="BH31" s="5" t="str">
        <f t="shared" si="2"/>
        <v>110</v>
      </c>
      <c r="CE31" s="13">
        <v>0</v>
      </c>
      <c r="CF31" s="41">
        <v>1</v>
      </c>
      <c r="CG31" s="44">
        <v>1</v>
      </c>
      <c r="CH31" s="41">
        <v>1</v>
      </c>
      <c r="CI31" s="41">
        <v>1</v>
      </c>
      <c r="CJ31" s="44">
        <v>1</v>
      </c>
      <c r="CK31" s="41">
        <v>0</v>
      </c>
      <c r="CL31" s="41">
        <v>1</v>
      </c>
      <c r="CM31" s="41">
        <v>0</v>
      </c>
      <c r="CN31" s="4" t="str">
        <f>_xlfn.CONCAT(CF31:CM31)</f>
        <v>11111010</v>
      </c>
      <c r="CO31" s="4">
        <f>BIN2DEC(CN31)</f>
        <v>250</v>
      </c>
      <c r="CP31" s="49" t="s">
        <v>113</v>
      </c>
    </row>
    <row r="32" spans="4:94" x14ac:dyDescent="0.25">
      <c r="V32" s="50" t="s">
        <v>4</v>
      </c>
      <c r="W32" s="15">
        <v>8</v>
      </c>
      <c r="X32" s="51"/>
      <c r="AF32" s="47">
        <v>1</v>
      </c>
      <c r="AG32" s="45">
        <v>1</v>
      </c>
      <c r="AH32" s="39">
        <v>0</v>
      </c>
      <c r="AI32" s="39">
        <v>0</v>
      </c>
      <c r="AJ32" s="39">
        <v>0</v>
      </c>
      <c r="AK32" s="39">
        <v>0</v>
      </c>
      <c r="AL32" s="39">
        <v>0</v>
      </c>
      <c r="AM32" s="39">
        <v>0</v>
      </c>
      <c r="AN32" s="39">
        <v>1</v>
      </c>
      <c r="AO32" s="6">
        <v>129</v>
      </c>
      <c r="AP32" s="49">
        <v>81</v>
      </c>
      <c r="BC32" t="s">
        <v>103</v>
      </c>
      <c r="BD32" s="64">
        <v>111</v>
      </c>
      <c r="BE32" s="35" t="s">
        <v>73</v>
      </c>
      <c r="BF32" s="66"/>
      <c r="BG32">
        <v>7</v>
      </c>
      <c r="BH32" s="68" t="str">
        <f t="shared" si="2"/>
        <v>111</v>
      </c>
      <c r="CE32" s="47">
        <v>1</v>
      </c>
      <c r="CF32" s="39">
        <v>0</v>
      </c>
      <c r="CG32" s="45">
        <v>1</v>
      </c>
      <c r="CH32" s="39">
        <v>0</v>
      </c>
      <c r="CI32" s="39">
        <v>0</v>
      </c>
      <c r="CJ32" s="45">
        <v>0</v>
      </c>
      <c r="CK32" s="39">
        <v>0</v>
      </c>
      <c r="CL32" s="39">
        <v>1</v>
      </c>
      <c r="CM32" s="39">
        <v>0</v>
      </c>
      <c r="CN32" s="4" t="str">
        <f t="shared" ref="CN32:CN40" si="3">_xlfn.CONCAT(CF32:CM32)</f>
        <v>01000010</v>
      </c>
      <c r="CO32" s="4">
        <f t="shared" ref="CO32:CO40" si="4">BIN2DEC(CN32)</f>
        <v>66</v>
      </c>
      <c r="CP32" s="49">
        <v>28</v>
      </c>
    </row>
    <row r="33" spans="4:94" x14ac:dyDescent="0.25">
      <c r="V33" s="50" t="s">
        <v>5</v>
      </c>
      <c r="W33">
        <f>Y31/W32</f>
        <v>125000</v>
      </c>
      <c r="X33" s="51" t="s">
        <v>6</v>
      </c>
      <c r="AF33" s="47">
        <v>2</v>
      </c>
      <c r="AG33" s="45">
        <v>1</v>
      </c>
      <c r="AH33" s="39">
        <v>1</v>
      </c>
      <c r="AI33" s="39">
        <v>0</v>
      </c>
      <c r="AJ33" s="39">
        <v>1</v>
      </c>
      <c r="AK33" s="39">
        <v>1</v>
      </c>
      <c r="AL33" s="39">
        <v>0</v>
      </c>
      <c r="AM33" s="39">
        <v>1</v>
      </c>
      <c r="AN33" s="39">
        <v>0</v>
      </c>
      <c r="AO33" s="6">
        <v>218</v>
      </c>
      <c r="AP33" s="49" t="s">
        <v>34</v>
      </c>
      <c r="BC33" t="s">
        <v>104</v>
      </c>
      <c r="BD33" s="28">
        <v>1000</v>
      </c>
      <c r="BE33" s="29" t="s">
        <v>49</v>
      </c>
      <c r="BF33" s="66"/>
      <c r="BG33">
        <v>8</v>
      </c>
      <c r="BH33" t="str">
        <f t="shared" si="2"/>
        <v>1000</v>
      </c>
      <c r="CE33" s="47">
        <v>2</v>
      </c>
      <c r="CF33" s="39">
        <v>1</v>
      </c>
      <c r="CG33" s="45">
        <v>1</v>
      </c>
      <c r="CH33" s="39">
        <v>0</v>
      </c>
      <c r="CI33" s="39">
        <v>1</v>
      </c>
      <c r="CJ33" s="45">
        <v>1</v>
      </c>
      <c r="CK33" s="39">
        <v>1</v>
      </c>
      <c r="CL33" s="39">
        <v>0</v>
      </c>
      <c r="CM33" s="39">
        <v>0</v>
      </c>
      <c r="CN33" s="4" t="str">
        <f t="shared" si="3"/>
        <v>11011100</v>
      </c>
      <c r="CO33" s="4">
        <f t="shared" si="4"/>
        <v>220</v>
      </c>
      <c r="CP33" s="49" t="s">
        <v>114</v>
      </c>
    </row>
    <row r="34" spans="4:94" x14ac:dyDescent="0.25">
      <c r="V34" s="50" t="s">
        <v>7</v>
      </c>
      <c r="W34" s="15">
        <f>1/W33</f>
        <v>7.9999999999999996E-6</v>
      </c>
      <c r="X34" s="51" t="s">
        <v>8</v>
      </c>
      <c r="AF34" s="47">
        <v>3</v>
      </c>
      <c r="AG34" s="45">
        <v>1</v>
      </c>
      <c r="AH34" s="39">
        <v>1</v>
      </c>
      <c r="AI34" s="39">
        <v>0</v>
      </c>
      <c r="AJ34" s="39">
        <v>1</v>
      </c>
      <c r="AK34" s="39">
        <v>1</v>
      </c>
      <c r="AL34" s="39">
        <v>0</v>
      </c>
      <c r="AM34" s="39">
        <v>0</v>
      </c>
      <c r="AN34" s="39">
        <v>1</v>
      </c>
      <c r="AO34" s="6">
        <v>217</v>
      </c>
      <c r="AP34" s="49" t="s">
        <v>107</v>
      </c>
      <c r="BD34" s="28">
        <v>1001</v>
      </c>
      <c r="BE34" s="29"/>
      <c r="BF34" s="66"/>
      <c r="CE34" s="47">
        <v>3</v>
      </c>
      <c r="CF34" s="39">
        <v>1</v>
      </c>
      <c r="CG34" s="45">
        <v>1</v>
      </c>
      <c r="CH34" s="39">
        <v>0</v>
      </c>
      <c r="CI34" s="39">
        <v>1</v>
      </c>
      <c r="CJ34" s="45">
        <v>0</v>
      </c>
      <c r="CK34" s="39">
        <v>1</v>
      </c>
      <c r="CL34" s="39">
        <v>1</v>
      </c>
      <c r="CM34" s="39">
        <v>0</v>
      </c>
      <c r="CN34" s="4" t="str">
        <f t="shared" si="3"/>
        <v>11010110</v>
      </c>
      <c r="CO34" s="4">
        <f t="shared" si="4"/>
        <v>214</v>
      </c>
      <c r="CP34" s="49" t="s">
        <v>115</v>
      </c>
    </row>
    <row r="35" spans="4:94" x14ac:dyDescent="0.25">
      <c r="V35" s="50" t="s">
        <v>9</v>
      </c>
      <c r="W35" s="15">
        <f>W34*(2^W36)</f>
        <v>2.0479999999999999E-3</v>
      </c>
      <c r="X35" s="51" t="s">
        <v>8</v>
      </c>
      <c r="Y35" s="1" t="s">
        <v>10</v>
      </c>
      <c r="AF35" s="47">
        <v>4</v>
      </c>
      <c r="AG35" s="45">
        <v>1</v>
      </c>
      <c r="AH35" s="39">
        <v>0</v>
      </c>
      <c r="AI35" s="39">
        <v>1</v>
      </c>
      <c r="AJ35" s="39">
        <v>1</v>
      </c>
      <c r="AK35" s="39">
        <v>0</v>
      </c>
      <c r="AL35" s="39">
        <v>0</v>
      </c>
      <c r="AM35" s="39">
        <v>0</v>
      </c>
      <c r="AN35" s="39">
        <v>1</v>
      </c>
      <c r="AO35" s="6">
        <v>177</v>
      </c>
      <c r="AP35" s="49" t="s">
        <v>83</v>
      </c>
      <c r="BD35" s="28">
        <v>1010</v>
      </c>
      <c r="BE35" s="29"/>
      <c r="BF35" s="66"/>
      <c r="CE35" s="47">
        <v>4</v>
      </c>
      <c r="CF35" s="39">
        <v>0</v>
      </c>
      <c r="CG35" s="45">
        <v>1</v>
      </c>
      <c r="CH35" s="39">
        <v>1</v>
      </c>
      <c r="CI35" s="39">
        <v>0</v>
      </c>
      <c r="CJ35" s="45">
        <v>0</v>
      </c>
      <c r="CK35" s="39">
        <v>1</v>
      </c>
      <c r="CL35" s="39">
        <v>1</v>
      </c>
      <c r="CM35" s="39">
        <v>0</v>
      </c>
      <c r="CN35" s="4" t="str">
        <f t="shared" si="3"/>
        <v>01100110</v>
      </c>
      <c r="CO35" s="4">
        <f t="shared" si="4"/>
        <v>102</v>
      </c>
      <c r="CP35" s="49" t="s">
        <v>116</v>
      </c>
    </row>
    <row r="36" spans="4:94" x14ac:dyDescent="0.25">
      <c r="V36" s="50" t="s">
        <v>128</v>
      </c>
      <c r="W36" s="15">
        <v>8</v>
      </c>
      <c r="X36" s="51"/>
      <c r="AF36" s="47">
        <v>5</v>
      </c>
      <c r="AG36" s="45">
        <v>0</v>
      </c>
      <c r="AH36" s="39">
        <v>1</v>
      </c>
      <c r="AI36" s="39">
        <v>1</v>
      </c>
      <c r="AJ36" s="39">
        <v>1</v>
      </c>
      <c r="AK36" s="39">
        <v>1</v>
      </c>
      <c r="AL36" s="39">
        <v>0</v>
      </c>
      <c r="AM36" s="39">
        <v>0</v>
      </c>
      <c r="AN36" s="39">
        <v>1</v>
      </c>
      <c r="AO36" s="6">
        <v>121</v>
      </c>
      <c r="AP36" s="49">
        <v>79</v>
      </c>
      <c r="BD36" s="28">
        <v>1100</v>
      </c>
      <c r="BE36" s="29"/>
      <c r="BF36" s="66"/>
      <c r="CE36" s="47">
        <v>5</v>
      </c>
      <c r="CF36" s="39">
        <v>1</v>
      </c>
      <c r="CG36" s="45">
        <v>0</v>
      </c>
      <c r="CH36" s="39">
        <v>1</v>
      </c>
      <c r="CI36" s="39">
        <v>1</v>
      </c>
      <c r="CJ36" s="45">
        <v>0</v>
      </c>
      <c r="CK36" s="39">
        <v>1</v>
      </c>
      <c r="CL36" s="39">
        <v>1</v>
      </c>
      <c r="CM36" s="39">
        <v>0</v>
      </c>
      <c r="CN36" s="4" t="str">
        <f t="shared" si="3"/>
        <v>10110110</v>
      </c>
      <c r="CO36" s="4">
        <f t="shared" si="4"/>
        <v>182</v>
      </c>
      <c r="CP36" s="49">
        <v>67</v>
      </c>
    </row>
    <row r="37" spans="4:94" x14ac:dyDescent="0.25">
      <c r="V37" s="100" t="s">
        <v>44</v>
      </c>
      <c r="W37" s="101"/>
      <c r="X37" s="102"/>
      <c r="AF37" s="47">
        <v>6</v>
      </c>
      <c r="AG37" s="45">
        <v>0</v>
      </c>
      <c r="AH37" s="39">
        <v>1</v>
      </c>
      <c r="AI37" s="39">
        <v>1</v>
      </c>
      <c r="AJ37" s="39">
        <v>1</v>
      </c>
      <c r="AK37" s="39">
        <v>1</v>
      </c>
      <c r="AL37" s="39">
        <v>0</v>
      </c>
      <c r="AM37" s="39">
        <v>1</v>
      </c>
      <c r="AN37" s="39">
        <v>1</v>
      </c>
      <c r="AO37" s="6">
        <v>123</v>
      </c>
      <c r="AP37" s="49" t="s">
        <v>108</v>
      </c>
      <c r="BD37" s="30">
        <v>1111</v>
      </c>
      <c r="BE37" s="31" t="s">
        <v>49</v>
      </c>
      <c r="BF37" s="67"/>
      <c r="CE37" s="47">
        <v>6</v>
      </c>
      <c r="CF37" s="39">
        <v>1</v>
      </c>
      <c r="CG37" s="45">
        <v>0</v>
      </c>
      <c r="CH37" s="39">
        <v>1</v>
      </c>
      <c r="CI37" s="39">
        <v>1</v>
      </c>
      <c r="CJ37" s="45">
        <v>1</v>
      </c>
      <c r="CK37" s="39">
        <v>1</v>
      </c>
      <c r="CL37" s="39">
        <v>1</v>
      </c>
      <c r="CM37" s="39">
        <v>0</v>
      </c>
      <c r="CN37" s="4" t="str">
        <f t="shared" si="3"/>
        <v>10111110</v>
      </c>
      <c r="CO37" s="4">
        <f t="shared" si="4"/>
        <v>190</v>
      </c>
      <c r="CP37" s="49" t="s">
        <v>117</v>
      </c>
    </row>
    <row r="38" spans="4:94" x14ac:dyDescent="0.25">
      <c r="V38" s="50" t="s">
        <v>11</v>
      </c>
      <c r="W38" s="15">
        <v>1.24E-3</v>
      </c>
      <c r="X38" s="51" t="s">
        <v>8</v>
      </c>
      <c r="AF38" s="47">
        <v>7</v>
      </c>
      <c r="AG38" s="45">
        <v>1</v>
      </c>
      <c r="AH38" s="39">
        <v>1</v>
      </c>
      <c r="AI38" s="39">
        <v>0</v>
      </c>
      <c r="AJ38" s="39">
        <v>0</v>
      </c>
      <c r="AK38" s="39">
        <v>0</v>
      </c>
      <c r="AL38" s="39">
        <v>0</v>
      </c>
      <c r="AM38" s="39">
        <v>0</v>
      </c>
      <c r="AN38" s="39">
        <v>1</v>
      </c>
      <c r="AO38" s="6">
        <v>193</v>
      </c>
      <c r="AP38" s="49" t="s">
        <v>109</v>
      </c>
      <c r="CE38" s="47">
        <v>7</v>
      </c>
      <c r="CF38" s="39">
        <v>0</v>
      </c>
      <c r="CG38" s="45">
        <v>1</v>
      </c>
      <c r="CH38" s="39">
        <v>0</v>
      </c>
      <c r="CI38" s="39">
        <v>1</v>
      </c>
      <c r="CJ38" s="45">
        <v>0</v>
      </c>
      <c r="CK38" s="39">
        <v>0</v>
      </c>
      <c r="CL38" s="39">
        <v>1</v>
      </c>
      <c r="CM38" s="39">
        <v>0</v>
      </c>
      <c r="CN38" s="4" t="str">
        <f t="shared" si="3"/>
        <v>01010010</v>
      </c>
      <c r="CO38" s="4">
        <f t="shared" si="4"/>
        <v>82</v>
      </c>
      <c r="CP38" s="49" t="s">
        <v>118</v>
      </c>
    </row>
    <row r="39" spans="4:94" x14ac:dyDescent="0.25">
      <c r="D39" s="90"/>
      <c r="E39" s="90"/>
      <c r="V39" s="50" t="s">
        <v>12</v>
      </c>
      <c r="W39" s="15">
        <v>7.9999999999999996E-6</v>
      </c>
      <c r="X39" s="51" t="s">
        <v>8</v>
      </c>
      <c r="AF39" s="47">
        <v>8</v>
      </c>
      <c r="AG39" s="45">
        <v>1</v>
      </c>
      <c r="AH39" s="39">
        <v>1</v>
      </c>
      <c r="AI39" s="39">
        <v>1</v>
      </c>
      <c r="AJ39" s="39">
        <v>1</v>
      </c>
      <c r="AK39" s="39">
        <v>1</v>
      </c>
      <c r="AL39" s="39">
        <v>0</v>
      </c>
      <c r="AM39" s="39">
        <v>1</v>
      </c>
      <c r="AN39" s="39">
        <v>1</v>
      </c>
      <c r="AO39" s="6">
        <v>251</v>
      </c>
      <c r="AP39" s="49" t="s">
        <v>110</v>
      </c>
      <c r="CE39" s="47">
        <v>8</v>
      </c>
      <c r="CF39" s="39">
        <v>1</v>
      </c>
      <c r="CG39" s="45">
        <v>1</v>
      </c>
      <c r="CH39" s="39">
        <v>1</v>
      </c>
      <c r="CI39" s="39">
        <v>1</v>
      </c>
      <c r="CJ39" s="45">
        <v>1</v>
      </c>
      <c r="CK39" s="39">
        <v>1</v>
      </c>
      <c r="CL39" s="39">
        <v>1</v>
      </c>
      <c r="CM39" s="39">
        <v>0</v>
      </c>
      <c r="CN39" s="4" t="str">
        <f t="shared" si="3"/>
        <v>11111110</v>
      </c>
      <c r="CO39" s="4">
        <f t="shared" si="4"/>
        <v>254</v>
      </c>
      <c r="CP39" s="49" t="s">
        <v>119</v>
      </c>
    </row>
    <row r="40" spans="4:94" ht="15.75" thickBot="1" x14ac:dyDescent="0.3">
      <c r="E40" s="32"/>
      <c r="V40" s="50" t="s">
        <v>13</v>
      </c>
      <c r="W40" s="15">
        <f>(2^W36)-(W39*W33)</f>
        <v>255</v>
      </c>
      <c r="X40" s="52">
        <f>ROUND(W40,0)</f>
        <v>255</v>
      </c>
      <c r="AF40" s="7">
        <v>9</v>
      </c>
      <c r="AG40" s="46">
        <v>1</v>
      </c>
      <c r="AH40" s="40">
        <v>1</v>
      </c>
      <c r="AI40" s="40">
        <v>1</v>
      </c>
      <c r="AJ40" s="40">
        <v>1</v>
      </c>
      <c r="AK40" s="40">
        <v>1</v>
      </c>
      <c r="AL40" s="40">
        <v>0</v>
      </c>
      <c r="AM40" s="40">
        <v>0</v>
      </c>
      <c r="AN40" s="40">
        <v>1</v>
      </c>
      <c r="AO40" s="7">
        <v>249</v>
      </c>
      <c r="AP40" s="49" t="s">
        <v>111</v>
      </c>
      <c r="CE40" s="7">
        <v>9</v>
      </c>
      <c r="CF40" s="40">
        <v>1</v>
      </c>
      <c r="CG40" s="46">
        <v>1</v>
      </c>
      <c r="CH40" s="40">
        <v>1</v>
      </c>
      <c r="CI40" s="40">
        <v>1</v>
      </c>
      <c r="CJ40" s="46">
        <v>0</v>
      </c>
      <c r="CK40" s="40">
        <v>1</v>
      </c>
      <c r="CL40" s="40">
        <v>1</v>
      </c>
      <c r="CM40" s="40">
        <v>0</v>
      </c>
      <c r="CN40" s="60" t="str">
        <f t="shared" si="3"/>
        <v>11110110</v>
      </c>
      <c r="CO40" s="60">
        <f t="shared" si="4"/>
        <v>246</v>
      </c>
      <c r="CP40" s="49" t="s">
        <v>120</v>
      </c>
    </row>
    <row r="41" spans="4:94" x14ac:dyDescent="0.25">
      <c r="E41" s="32"/>
      <c r="V41" s="50" t="s">
        <v>14</v>
      </c>
      <c r="W41" s="15">
        <f>((2^W36)-X40)*(1/$W$10)</f>
        <v>6.3999999999999997E-5</v>
      </c>
      <c r="X41" s="51" t="s">
        <v>8</v>
      </c>
      <c r="Y41" s="1"/>
    </row>
    <row r="42" spans="4:94" ht="15.75" thickBot="1" x14ac:dyDescent="0.3">
      <c r="E42" s="32"/>
      <c r="V42" s="50" t="s">
        <v>126</v>
      </c>
      <c r="W42" s="15">
        <f>W38/W41</f>
        <v>19.375</v>
      </c>
      <c r="X42" s="52">
        <f>ROUND(W42,0)</f>
        <v>19</v>
      </c>
    </row>
    <row r="43" spans="4:94" ht="15.75" thickBot="1" x14ac:dyDescent="0.3">
      <c r="E43" s="32"/>
      <c r="V43" s="50" t="s">
        <v>15</v>
      </c>
      <c r="W43" s="15">
        <f>X42*W41</f>
        <v>1.2159999999999999E-3</v>
      </c>
      <c r="X43" s="51"/>
      <c r="AF43" s="83" t="s">
        <v>21</v>
      </c>
      <c r="AG43" s="80" t="s">
        <v>130</v>
      </c>
      <c r="AH43" s="81"/>
      <c r="AI43" s="81"/>
      <c r="AJ43" s="81"/>
      <c r="AK43" s="81"/>
      <c r="AL43" s="81"/>
      <c r="AM43" s="81"/>
      <c r="AN43" s="81"/>
      <c r="AO43" s="82"/>
      <c r="CE43" s="83" t="s">
        <v>21</v>
      </c>
      <c r="CF43" s="80" t="s">
        <v>132</v>
      </c>
      <c r="CG43" s="81"/>
      <c r="CH43" s="81"/>
      <c r="CI43" s="81"/>
      <c r="CJ43" s="81"/>
      <c r="CK43" s="81"/>
      <c r="CL43" s="81"/>
      <c r="CM43" s="81"/>
      <c r="CN43" s="82"/>
      <c r="CO43" s="58"/>
    </row>
    <row r="44" spans="4:94" ht="15.75" thickBot="1" x14ac:dyDescent="0.3">
      <c r="V44" s="100" t="s">
        <v>45</v>
      </c>
      <c r="W44" s="101"/>
      <c r="X44" s="102"/>
      <c r="AF44" s="84"/>
      <c r="AG44" s="43" t="s">
        <v>26</v>
      </c>
      <c r="AH44" s="42" t="s">
        <v>25</v>
      </c>
      <c r="AI44" s="42" t="s">
        <v>24</v>
      </c>
      <c r="AJ44" s="42" t="s">
        <v>105</v>
      </c>
      <c r="AK44" s="42" t="s">
        <v>23</v>
      </c>
      <c r="AL44" s="42" t="s">
        <v>22</v>
      </c>
      <c r="AM44" s="42" t="s">
        <v>28</v>
      </c>
      <c r="AN44" s="42" t="s">
        <v>27</v>
      </c>
      <c r="AO44" s="14" t="s">
        <v>112</v>
      </c>
      <c r="AP44" s="48" t="s">
        <v>32</v>
      </c>
      <c r="CE44" s="84"/>
      <c r="CF44" s="43" t="s">
        <v>22</v>
      </c>
      <c r="CG44" s="42" t="s">
        <v>26</v>
      </c>
      <c r="CH44" s="42" t="s">
        <v>24</v>
      </c>
      <c r="CI44" s="42" t="s">
        <v>25</v>
      </c>
      <c r="CJ44" s="43" t="s">
        <v>23</v>
      </c>
      <c r="CK44" s="42" t="s">
        <v>28</v>
      </c>
      <c r="CL44" s="42" t="s">
        <v>27</v>
      </c>
      <c r="CM44" s="42" t="s">
        <v>137</v>
      </c>
      <c r="CN44" s="14" t="s">
        <v>112</v>
      </c>
      <c r="CO44" s="59"/>
      <c r="CP44" s="48" t="s">
        <v>32</v>
      </c>
    </row>
    <row r="45" spans="4:94" x14ac:dyDescent="0.25">
      <c r="V45" s="50" t="s">
        <v>11</v>
      </c>
      <c r="W45" s="15">
        <v>1</v>
      </c>
      <c r="X45" s="51" t="s">
        <v>8</v>
      </c>
      <c r="AF45" s="13">
        <v>0</v>
      </c>
      <c r="AG45" s="44">
        <v>1</v>
      </c>
      <c r="AH45" s="41">
        <v>1</v>
      </c>
      <c r="AI45" s="41">
        <v>1</v>
      </c>
      <c r="AJ45" s="41">
        <v>0</v>
      </c>
      <c r="AK45" s="44">
        <v>1</v>
      </c>
      <c r="AL45" s="41">
        <v>1</v>
      </c>
      <c r="AM45" s="41">
        <v>0</v>
      </c>
      <c r="AN45" s="41">
        <v>1</v>
      </c>
      <c r="AO45" s="4">
        <v>237</v>
      </c>
      <c r="AP45" s="49" t="s">
        <v>113</v>
      </c>
      <c r="CE45" s="13">
        <v>0</v>
      </c>
      <c r="CF45" s="44">
        <v>1</v>
      </c>
      <c r="CG45" s="44">
        <v>1</v>
      </c>
      <c r="CH45" s="41">
        <v>1</v>
      </c>
      <c r="CI45" s="41">
        <v>1</v>
      </c>
      <c r="CJ45" s="44">
        <v>1</v>
      </c>
      <c r="CK45" s="41">
        <v>0</v>
      </c>
      <c r="CL45" s="41">
        <v>1</v>
      </c>
      <c r="CM45" s="41">
        <v>0</v>
      </c>
      <c r="CN45" s="4">
        <v>250</v>
      </c>
      <c r="CO45" s="1"/>
      <c r="CP45" s="49" t="s">
        <v>113</v>
      </c>
    </row>
    <row r="46" spans="4:94" x14ac:dyDescent="0.25">
      <c r="V46" s="50" t="s">
        <v>12</v>
      </c>
      <c r="W46" s="15">
        <f>W39</f>
        <v>7.9999999999999996E-6</v>
      </c>
      <c r="X46" s="51" t="s">
        <v>8</v>
      </c>
      <c r="AF46" s="47">
        <v>1</v>
      </c>
      <c r="AG46" s="45">
        <v>1</v>
      </c>
      <c r="AH46" s="39">
        <v>0</v>
      </c>
      <c r="AI46" s="39">
        <v>0</v>
      </c>
      <c r="AJ46" s="39">
        <v>0</v>
      </c>
      <c r="AK46" s="45">
        <v>0</v>
      </c>
      <c r="AL46" s="39">
        <v>0</v>
      </c>
      <c r="AM46" s="39">
        <v>0</v>
      </c>
      <c r="AN46" s="39">
        <v>1</v>
      </c>
      <c r="AO46" s="6">
        <v>129</v>
      </c>
      <c r="AP46" s="49">
        <v>28</v>
      </c>
      <c r="CE46" s="47">
        <v>1</v>
      </c>
      <c r="CF46" s="45">
        <v>0</v>
      </c>
      <c r="CG46" s="45">
        <v>0</v>
      </c>
      <c r="CH46" s="39">
        <v>1</v>
      </c>
      <c r="CI46" s="39">
        <v>0</v>
      </c>
      <c r="CJ46" s="45">
        <v>1</v>
      </c>
      <c r="CK46" s="39">
        <v>0</v>
      </c>
      <c r="CL46" s="39">
        <v>0</v>
      </c>
      <c r="CM46" s="39">
        <v>0</v>
      </c>
      <c r="CN46" s="6">
        <v>40</v>
      </c>
      <c r="CO46" s="1"/>
      <c r="CP46" s="49">
        <v>82</v>
      </c>
    </row>
    <row r="47" spans="4:94" x14ac:dyDescent="0.25">
      <c r="V47" s="50" t="s">
        <v>57</v>
      </c>
      <c r="W47" s="15">
        <f>(2^W36)-W40</f>
        <v>1</v>
      </c>
      <c r="X47" s="52">
        <f>ROUND(W47,0)</f>
        <v>1</v>
      </c>
      <c r="Y47" t="str">
        <f>DEC2HEX(X47)</f>
        <v>1</v>
      </c>
      <c r="AF47" s="47">
        <v>2</v>
      </c>
      <c r="AG47" s="45">
        <v>1</v>
      </c>
      <c r="AH47" s="39">
        <v>1</v>
      </c>
      <c r="AI47" s="39">
        <v>0</v>
      </c>
      <c r="AJ47" s="39">
        <v>0</v>
      </c>
      <c r="AK47" s="45">
        <v>1</v>
      </c>
      <c r="AL47" s="39">
        <v>1</v>
      </c>
      <c r="AM47" s="39">
        <v>1</v>
      </c>
      <c r="AN47" s="39">
        <v>0</v>
      </c>
      <c r="AO47" s="6">
        <v>206</v>
      </c>
      <c r="AP47" s="49" t="s">
        <v>114</v>
      </c>
      <c r="CE47" s="47">
        <v>2</v>
      </c>
      <c r="CF47" s="45">
        <v>1</v>
      </c>
      <c r="CG47" s="45">
        <v>1</v>
      </c>
      <c r="CH47" s="39">
        <v>0</v>
      </c>
      <c r="CI47" s="39">
        <v>1</v>
      </c>
      <c r="CJ47" s="45">
        <v>1</v>
      </c>
      <c r="CK47" s="39">
        <v>1</v>
      </c>
      <c r="CL47" s="39">
        <v>0</v>
      </c>
      <c r="CM47" s="39">
        <v>0</v>
      </c>
      <c r="CN47" s="6">
        <v>220</v>
      </c>
      <c r="CO47" s="1"/>
      <c r="CP47" s="49" t="s">
        <v>121</v>
      </c>
    </row>
    <row r="48" spans="4:94" x14ac:dyDescent="0.25">
      <c r="V48" s="50" t="s">
        <v>14</v>
      </c>
      <c r="W48" s="15">
        <f>(X47)*(1/$W$10)</f>
        <v>6.3999999999999997E-5</v>
      </c>
      <c r="X48" s="53"/>
      <c r="AF48" s="47">
        <v>3</v>
      </c>
      <c r="AG48" s="45">
        <v>1</v>
      </c>
      <c r="AH48" s="39">
        <v>1</v>
      </c>
      <c r="AI48" s="39">
        <v>0</v>
      </c>
      <c r="AJ48" s="39">
        <v>0</v>
      </c>
      <c r="AK48" s="45">
        <v>0</v>
      </c>
      <c r="AL48" s="39">
        <v>1</v>
      </c>
      <c r="AM48" s="39">
        <v>1</v>
      </c>
      <c r="AN48" s="39">
        <v>1</v>
      </c>
      <c r="AO48" s="6">
        <v>199</v>
      </c>
      <c r="AP48" s="49" t="s">
        <v>115</v>
      </c>
      <c r="CE48" s="47">
        <v>3</v>
      </c>
      <c r="CF48" s="45">
        <v>1</v>
      </c>
      <c r="CG48" s="45">
        <v>0</v>
      </c>
      <c r="CH48" s="39">
        <v>1</v>
      </c>
      <c r="CI48" s="39">
        <v>1</v>
      </c>
      <c r="CJ48" s="45">
        <v>1</v>
      </c>
      <c r="CK48" s="39">
        <v>1</v>
      </c>
      <c r="CL48" s="39">
        <v>0</v>
      </c>
      <c r="CM48" s="39">
        <v>0</v>
      </c>
      <c r="CN48" s="6">
        <v>188</v>
      </c>
      <c r="CO48" s="1"/>
      <c r="CP48" s="49" t="s">
        <v>122</v>
      </c>
    </row>
    <row r="49" spans="22:94" x14ac:dyDescent="0.25">
      <c r="V49" s="50" t="s">
        <v>126</v>
      </c>
      <c r="W49" s="15">
        <f>W45/W48</f>
        <v>15625</v>
      </c>
      <c r="X49" s="52">
        <f>ROUND(W49,0)</f>
        <v>15625</v>
      </c>
      <c r="AF49" s="47">
        <v>4</v>
      </c>
      <c r="AG49" s="45">
        <v>1</v>
      </c>
      <c r="AH49" s="39">
        <v>0</v>
      </c>
      <c r="AI49" s="39">
        <v>1</v>
      </c>
      <c r="AJ49" s="39">
        <v>0</v>
      </c>
      <c r="AK49" s="45">
        <v>0</v>
      </c>
      <c r="AL49" s="39">
        <v>0</v>
      </c>
      <c r="AM49" s="39">
        <v>1</v>
      </c>
      <c r="AN49" s="39">
        <v>1</v>
      </c>
      <c r="AO49" s="6">
        <v>163</v>
      </c>
      <c r="AP49" s="49" t="s">
        <v>116</v>
      </c>
      <c r="CE49" s="47">
        <v>4</v>
      </c>
      <c r="CF49" s="45">
        <v>0</v>
      </c>
      <c r="CG49" s="45">
        <v>0</v>
      </c>
      <c r="CH49" s="39">
        <v>1</v>
      </c>
      <c r="CI49" s="39">
        <v>0</v>
      </c>
      <c r="CJ49" s="45">
        <v>1</v>
      </c>
      <c r="CK49" s="39">
        <v>1</v>
      </c>
      <c r="CL49" s="39">
        <v>1</v>
      </c>
      <c r="CM49" s="39">
        <v>0</v>
      </c>
      <c r="CN49" s="6">
        <v>46</v>
      </c>
      <c r="CO49" s="1"/>
      <c r="CP49" s="49" t="s">
        <v>84</v>
      </c>
    </row>
    <row r="50" spans="22:94" ht="15.75" thickBot="1" x14ac:dyDescent="0.3">
      <c r="V50" s="54" t="s">
        <v>15</v>
      </c>
      <c r="W50" s="55">
        <f>X49*W48</f>
        <v>1</v>
      </c>
      <c r="X50" s="56"/>
      <c r="AF50" s="47">
        <v>5</v>
      </c>
      <c r="AG50" s="45">
        <v>0</v>
      </c>
      <c r="AH50" s="39">
        <v>1</v>
      </c>
      <c r="AI50" s="39">
        <v>1</v>
      </c>
      <c r="AJ50" s="39">
        <v>0</v>
      </c>
      <c r="AK50" s="45">
        <v>0</v>
      </c>
      <c r="AL50" s="39">
        <v>1</v>
      </c>
      <c r="AM50" s="39">
        <v>1</v>
      </c>
      <c r="AN50" s="39">
        <v>1</v>
      </c>
      <c r="AO50" s="6">
        <v>103</v>
      </c>
      <c r="AP50" s="49">
        <v>67</v>
      </c>
      <c r="CE50" s="47">
        <v>5</v>
      </c>
      <c r="CF50" s="45">
        <v>1</v>
      </c>
      <c r="CG50" s="45">
        <v>0</v>
      </c>
      <c r="CH50" s="39">
        <v>1</v>
      </c>
      <c r="CI50" s="39">
        <v>1</v>
      </c>
      <c r="CJ50" s="45">
        <v>0</v>
      </c>
      <c r="CK50" s="39">
        <v>1</v>
      </c>
      <c r="CL50" s="39">
        <v>1</v>
      </c>
      <c r="CM50" s="39">
        <v>0</v>
      </c>
      <c r="CN50" s="6">
        <v>182</v>
      </c>
      <c r="CO50" s="1"/>
      <c r="CP50" s="49">
        <v>76</v>
      </c>
    </row>
    <row r="51" spans="22:94" ht="15.75" thickTop="1" x14ac:dyDescent="0.25">
      <c r="AF51" s="47">
        <v>6</v>
      </c>
      <c r="AG51" s="45">
        <v>0</v>
      </c>
      <c r="AH51" s="39">
        <v>1</v>
      </c>
      <c r="AI51" s="39">
        <v>1</v>
      </c>
      <c r="AJ51" s="39">
        <v>0</v>
      </c>
      <c r="AK51" s="45">
        <v>1</v>
      </c>
      <c r="AL51" s="39">
        <v>1</v>
      </c>
      <c r="AM51" s="39">
        <v>1</v>
      </c>
      <c r="AN51" s="39">
        <v>1</v>
      </c>
      <c r="AO51" s="6">
        <v>231</v>
      </c>
      <c r="AP51" s="49" t="s">
        <v>117</v>
      </c>
      <c r="CE51" s="47">
        <v>6</v>
      </c>
      <c r="CF51" s="45">
        <v>1</v>
      </c>
      <c r="CG51" s="45">
        <v>1</v>
      </c>
      <c r="CH51" s="39">
        <v>1</v>
      </c>
      <c r="CI51" s="39">
        <v>1</v>
      </c>
      <c r="CJ51" s="45">
        <v>0</v>
      </c>
      <c r="CK51" s="39">
        <v>1</v>
      </c>
      <c r="CL51" s="39">
        <v>1</v>
      </c>
      <c r="CM51" s="39">
        <v>0</v>
      </c>
      <c r="CN51" s="6">
        <v>246</v>
      </c>
      <c r="CO51" s="1"/>
      <c r="CP51" s="49" t="s">
        <v>123</v>
      </c>
    </row>
    <row r="52" spans="22:94" x14ac:dyDescent="0.25">
      <c r="AF52" s="47">
        <v>7</v>
      </c>
      <c r="AG52" s="45">
        <v>1</v>
      </c>
      <c r="AH52" s="39">
        <v>1</v>
      </c>
      <c r="AI52" s="39">
        <v>0</v>
      </c>
      <c r="AJ52" s="39">
        <v>0</v>
      </c>
      <c r="AK52" s="45">
        <v>0</v>
      </c>
      <c r="AL52" s="39">
        <v>0</v>
      </c>
      <c r="AM52" s="39">
        <v>0</v>
      </c>
      <c r="AN52" s="39">
        <v>1</v>
      </c>
      <c r="AO52" s="6">
        <v>193</v>
      </c>
      <c r="AP52" s="49" t="s">
        <v>118</v>
      </c>
      <c r="CE52" s="47">
        <v>7</v>
      </c>
      <c r="CF52" s="45">
        <v>1</v>
      </c>
      <c r="CG52" s="45">
        <v>0</v>
      </c>
      <c r="CH52" s="39">
        <v>1</v>
      </c>
      <c r="CI52" s="39">
        <v>0</v>
      </c>
      <c r="CJ52" s="45">
        <v>1</v>
      </c>
      <c r="CK52" s="39">
        <v>0</v>
      </c>
      <c r="CL52" s="39">
        <v>0</v>
      </c>
      <c r="CM52" s="39">
        <v>0</v>
      </c>
      <c r="CN52" s="6">
        <v>168</v>
      </c>
      <c r="CO52" s="1"/>
      <c r="CP52" s="49" t="s">
        <v>124</v>
      </c>
    </row>
    <row r="53" spans="22:94" x14ac:dyDescent="0.25">
      <c r="AF53" s="47">
        <v>8</v>
      </c>
      <c r="AG53" s="45">
        <v>1</v>
      </c>
      <c r="AH53" s="39">
        <v>1</v>
      </c>
      <c r="AI53" s="39">
        <v>1</v>
      </c>
      <c r="AJ53" s="39">
        <v>0</v>
      </c>
      <c r="AK53" s="45">
        <v>1</v>
      </c>
      <c r="AL53" s="39">
        <v>1</v>
      </c>
      <c r="AM53" s="39">
        <v>1</v>
      </c>
      <c r="AN53" s="39">
        <v>1</v>
      </c>
      <c r="AO53" s="6">
        <v>239</v>
      </c>
      <c r="AP53" s="49" t="s">
        <v>119</v>
      </c>
      <c r="CE53" s="47">
        <v>8</v>
      </c>
      <c r="CF53" s="45">
        <v>1</v>
      </c>
      <c r="CG53" s="45">
        <v>1</v>
      </c>
      <c r="CH53" s="39">
        <v>1</v>
      </c>
      <c r="CI53" s="39">
        <v>1</v>
      </c>
      <c r="CJ53" s="45">
        <v>1</v>
      </c>
      <c r="CK53" s="39">
        <v>1</v>
      </c>
      <c r="CL53" s="39">
        <v>1</v>
      </c>
      <c r="CM53" s="39">
        <v>0</v>
      </c>
      <c r="CN53" s="6">
        <v>254</v>
      </c>
      <c r="CO53" s="1"/>
      <c r="CP53" s="49" t="s">
        <v>43</v>
      </c>
    </row>
    <row r="54" spans="22:94" ht="15.75" thickBot="1" x14ac:dyDescent="0.3">
      <c r="AF54" s="7">
        <v>9</v>
      </c>
      <c r="AG54" s="46">
        <v>1</v>
      </c>
      <c r="AH54" s="40">
        <v>1</v>
      </c>
      <c r="AI54" s="40">
        <v>1</v>
      </c>
      <c r="AJ54" s="40">
        <v>0</v>
      </c>
      <c r="AK54" s="46">
        <v>0</v>
      </c>
      <c r="AL54" s="40">
        <v>1</v>
      </c>
      <c r="AM54" s="40">
        <v>1</v>
      </c>
      <c r="AN54" s="40">
        <v>1</v>
      </c>
      <c r="AO54" s="7">
        <v>231</v>
      </c>
      <c r="AP54" s="49" t="s">
        <v>120</v>
      </c>
      <c r="CE54" s="7">
        <v>9</v>
      </c>
      <c r="CF54" s="46">
        <v>1</v>
      </c>
      <c r="CG54" s="46">
        <v>0</v>
      </c>
      <c r="CH54" s="40">
        <v>1</v>
      </c>
      <c r="CI54" s="40">
        <v>1</v>
      </c>
      <c r="CJ54" s="46">
        <v>1</v>
      </c>
      <c r="CK54" s="40">
        <v>1</v>
      </c>
      <c r="CL54" s="40">
        <v>1</v>
      </c>
      <c r="CM54" s="40">
        <v>0</v>
      </c>
      <c r="CN54" s="7">
        <v>190</v>
      </c>
      <c r="CO54" s="1"/>
      <c r="CP54" s="49" t="s">
        <v>40</v>
      </c>
    </row>
    <row r="56" spans="22:94" ht="15.75" thickBot="1" x14ac:dyDescent="0.3"/>
    <row r="57" spans="22:94" ht="15.75" thickBot="1" x14ac:dyDescent="0.3">
      <c r="AF57" s="83" t="s">
        <v>21</v>
      </c>
      <c r="AG57" s="80" t="s">
        <v>132</v>
      </c>
      <c r="AH57" s="81"/>
      <c r="AI57" s="81"/>
      <c r="AJ57" s="81"/>
      <c r="AK57" s="81"/>
      <c r="AL57" s="81"/>
      <c r="AM57" s="81"/>
      <c r="AN57" s="81"/>
      <c r="AO57" s="82"/>
      <c r="CE57" s="83" t="s">
        <v>21</v>
      </c>
      <c r="CF57" s="80" t="s">
        <v>125</v>
      </c>
      <c r="CG57" s="81"/>
      <c r="CH57" s="81"/>
      <c r="CI57" s="81"/>
      <c r="CJ57" s="81"/>
      <c r="CK57" s="81"/>
      <c r="CL57" s="81"/>
      <c r="CM57" s="81"/>
      <c r="CN57" s="82"/>
      <c r="CO57" s="58"/>
    </row>
    <row r="58" spans="22:94" ht="15.75" thickBot="1" x14ac:dyDescent="0.3">
      <c r="AF58" s="84"/>
      <c r="AG58" s="43" t="s">
        <v>23</v>
      </c>
      <c r="AH58" s="42" t="s">
        <v>22</v>
      </c>
      <c r="AI58" s="42" t="s">
        <v>27</v>
      </c>
      <c r="AJ58" s="42" t="s">
        <v>28</v>
      </c>
      <c r="AK58" s="42" t="s">
        <v>26</v>
      </c>
      <c r="AL58" s="42" t="s">
        <v>25</v>
      </c>
      <c r="AM58" s="42" t="s">
        <v>137</v>
      </c>
      <c r="AN58" s="42" t="s">
        <v>24</v>
      </c>
      <c r="AO58" s="14" t="s">
        <v>112</v>
      </c>
      <c r="AP58" s="48" t="s">
        <v>32</v>
      </c>
      <c r="CE58" s="84"/>
      <c r="CF58" s="42" t="s">
        <v>27</v>
      </c>
      <c r="CG58" s="42" t="s">
        <v>24</v>
      </c>
      <c r="CH58" s="43" t="s">
        <v>25</v>
      </c>
      <c r="CI58" s="42" t="s">
        <v>26</v>
      </c>
      <c r="CJ58" s="42" t="s">
        <v>23</v>
      </c>
      <c r="CK58" s="42" t="s">
        <v>22</v>
      </c>
      <c r="CL58" s="42" t="s">
        <v>28</v>
      </c>
      <c r="CM58" s="42" t="s">
        <v>105</v>
      </c>
      <c r="CN58" s="14" t="s">
        <v>112</v>
      </c>
      <c r="CO58" s="59"/>
      <c r="CP58" s="48" t="s">
        <v>32</v>
      </c>
    </row>
    <row r="59" spans="22:94" x14ac:dyDescent="0.25">
      <c r="AF59" s="13">
        <v>0</v>
      </c>
      <c r="AG59" s="44">
        <v>1</v>
      </c>
      <c r="AH59" s="41">
        <v>1</v>
      </c>
      <c r="AI59" s="41">
        <v>1</v>
      </c>
      <c r="AJ59" s="41">
        <v>0</v>
      </c>
      <c r="AK59" s="44">
        <v>1</v>
      </c>
      <c r="AL59" s="41">
        <v>1</v>
      </c>
      <c r="AM59" s="41">
        <v>0</v>
      </c>
      <c r="AN59" s="41">
        <v>1</v>
      </c>
      <c r="AO59" s="4">
        <v>237</v>
      </c>
      <c r="AP59" s="49" t="s">
        <v>113</v>
      </c>
      <c r="CE59" s="13">
        <v>0</v>
      </c>
      <c r="CF59" s="41">
        <v>1</v>
      </c>
      <c r="CG59" s="41">
        <v>1</v>
      </c>
      <c r="CH59" s="44">
        <v>1</v>
      </c>
      <c r="CI59" s="41">
        <v>1</v>
      </c>
      <c r="CJ59" s="41">
        <v>1</v>
      </c>
      <c r="CK59" s="41">
        <v>1</v>
      </c>
      <c r="CL59" s="41">
        <v>0</v>
      </c>
      <c r="CM59" s="41">
        <v>0</v>
      </c>
      <c r="CN59" s="4">
        <v>252</v>
      </c>
      <c r="CO59" s="1"/>
      <c r="CP59" s="49"/>
    </row>
    <row r="60" spans="22:94" x14ac:dyDescent="0.25">
      <c r="AF60" s="47">
        <v>1</v>
      </c>
      <c r="AG60" s="45">
        <v>1</v>
      </c>
      <c r="AH60" s="39">
        <v>0</v>
      </c>
      <c r="AI60" s="39">
        <v>0</v>
      </c>
      <c r="AJ60" s="39">
        <v>0</v>
      </c>
      <c r="AK60" s="45">
        <v>0</v>
      </c>
      <c r="AL60" s="39">
        <v>0</v>
      </c>
      <c r="AM60" s="39">
        <v>0</v>
      </c>
      <c r="AN60" s="39">
        <v>1</v>
      </c>
      <c r="AO60" s="6">
        <v>129</v>
      </c>
      <c r="AP60" s="49">
        <v>82</v>
      </c>
      <c r="CE60" s="47">
        <v>1</v>
      </c>
      <c r="CF60" s="39">
        <v>1</v>
      </c>
      <c r="CG60" s="39">
        <v>0</v>
      </c>
      <c r="CH60" s="45">
        <v>0</v>
      </c>
      <c r="CI60" s="39">
        <v>1</v>
      </c>
      <c r="CJ60" s="39">
        <v>0</v>
      </c>
      <c r="CK60" s="39">
        <v>0</v>
      </c>
      <c r="CL60" s="39">
        <v>0</v>
      </c>
      <c r="CM60" s="39">
        <v>0</v>
      </c>
      <c r="CN60" s="6">
        <v>144</v>
      </c>
      <c r="CO60" s="1"/>
      <c r="CP60" s="49"/>
    </row>
    <row r="61" spans="22:94" x14ac:dyDescent="0.25">
      <c r="AF61" s="47">
        <v>2</v>
      </c>
      <c r="AG61" s="45">
        <v>1</v>
      </c>
      <c r="AH61" s="39">
        <v>1</v>
      </c>
      <c r="AI61" s="39">
        <v>0</v>
      </c>
      <c r="AJ61" s="39">
        <v>1</v>
      </c>
      <c r="AK61" s="45">
        <v>1</v>
      </c>
      <c r="AL61" s="39">
        <v>1</v>
      </c>
      <c r="AM61" s="39">
        <v>0</v>
      </c>
      <c r="AN61" s="39">
        <v>0</v>
      </c>
      <c r="AO61" s="6">
        <v>220</v>
      </c>
      <c r="AP61" s="49" t="s">
        <v>121</v>
      </c>
      <c r="CE61" s="47">
        <v>2</v>
      </c>
      <c r="CF61" s="39">
        <v>0</v>
      </c>
      <c r="CG61" s="39">
        <v>0</v>
      </c>
      <c r="CH61" s="45">
        <v>1</v>
      </c>
      <c r="CI61" s="39">
        <v>1</v>
      </c>
      <c r="CJ61" s="39">
        <v>1</v>
      </c>
      <c r="CK61" s="39">
        <v>1</v>
      </c>
      <c r="CL61" s="39">
        <v>1</v>
      </c>
      <c r="CM61" s="39">
        <v>0</v>
      </c>
      <c r="CN61" s="6">
        <v>62</v>
      </c>
      <c r="CO61" s="1"/>
      <c r="CP61" s="49"/>
    </row>
    <row r="62" spans="22:94" x14ac:dyDescent="0.25">
      <c r="AF62" s="47">
        <v>3</v>
      </c>
      <c r="AG62" s="45">
        <v>1</v>
      </c>
      <c r="AH62" s="39">
        <v>1</v>
      </c>
      <c r="AI62" s="39">
        <v>0</v>
      </c>
      <c r="AJ62" s="39">
        <v>1</v>
      </c>
      <c r="AK62" s="45">
        <v>0</v>
      </c>
      <c r="AL62" s="39">
        <v>1</v>
      </c>
      <c r="AM62" s="39">
        <v>0</v>
      </c>
      <c r="AN62" s="39">
        <v>1</v>
      </c>
      <c r="AO62" s="6">
        <v>213</v>
      </c>
      <c r="AP62" s="49" t="s">
        <v>122</v>
      </c>
      <c r="CE62" s="47">
        <v>3</v>
      </c>
      <c r="CF62" s="39">
        <v>1</v>
      </c>
      <c r="CG62" s="39">
        <v>0</v>
      </c>
      <c r="CH62" s="45">
        <v>1</v>
      </c>
      <c r="CI62" s="39">
        <v>1</v>
      </c>
      <c r="CJ62" s="39">
        <v>0</v>
      </c>
      <c r="CK62" s="39">
        <v>1</v>
      </c>
      <c r="CL62" s="39">
        <v>1</v>
      </c>
      <c r="CM62" s="39">
        <v>0</v>
      </c>
      <c r="CN62" s="6">
        <v>182</v>
      </c>
      <c r="CO62" s="1"/>
      <c r="CP62" s="49"/>
    </row>
    <row r="63" spans="22:94" x14ac:dyDescent="0.25">
      <c r="AF63" s="47">
        <v>4</v>
      </c>
      <c r="AG63" s="45">
        <v>1</v>
      </c>
      <c r="AH63" s="39">
        <v>0</v>
      </c>
      <c r="AI63" s="39">
        <v>1</v>
      </c>
      <c r="AJ63" s="39">
        <v>1</v>
      </c>
      <c r="AK63" s="45">
        <v>0</v>
      </c>
      <c r="AL63" s="39">
        <v>0</v>
      </c>
      <c r="AM63" s="39">
        <v>0</v>
      </c>
      <c r="AN63" s="39">
        <v>1</v>
      </c>
      <c r="AO63" s="6">
        <v>177</v>
      </c>
      <c r="AP63" s="49" t="s">
        <v>84</v>
      </c>
      <c r="CE63" s="47">
        <v>4</v>
      </c>
      <c r="CF63" s="39">
        <v>1</v>
      </c>
      <c r="CG63" s="39">
        <v>1</v>
      </c>
      <c r="CH63" s="45">
        <v>0</v>
      </c>
      <c r="CI63" s="39">
        <v>1</v>
      </c>
      <c r="CJ63" s="39">
        <v>0</v>
      </c>
      <c r="CK63" s="39">
        <v>0</v>
      </c>
      <c r="CL63" s="39">
        <v>1</v>
      </c>
      <c r="CM63" s="39">
        <v>0</v>
      </c>
      <c r="CN63" s="6">
        <v>210</v>
      </c>
      <c r="CO63" s="1"/>
      <c r="CP63" s="49"/>
    </row>
    <row r="64" spans="22:94" x14ac:dyDescent="0.25">
      <c r="AF64" s="47">
        <v>5</v>
      </c>
      <c r="AG64" s="45">
        <v>0</v>
      </c>
      <c r="AH64" s="39">
        <v>1</v>
      </c>
      <c r="AI64" s="39">
        <v>1</v>
      </c>
      <c r="AJ64" s="39">
        <v>1</v>
      </c>
      <c r="AK64" s="45">
        <v>0</v>
      </c>
      <c r="AL64" s="39">
        <v>1</v>
      </c>
      <c r="AM64" s="39">
        <v>0</v>
      </c>
      <c r="AN64" s="39">
        <v>1</v>
      </c>
      <c r="AO64" s="6">
        <v>117</v>
      </c>
      <c r="AP64" s="49">
        <v>76</v>
      </c>
      <c r="CE64" s="47">
        <v>5</v>
      </c>
      <c r="CF64" s="39">
        <v>1</v>
      </c>
      <c r="CG64" s="39">
        <v>1</v>
      </c>
      <c r="CH64" s="45">
        <v>1</v>
      </c>
      <c r="CI64" s="39">
        <v>0</v>
      </c>
      <c r="CJ64" s="39">
        <v>0</v>
      </c>
      <c r="CK64" s="39">
        <v>1</v>
      </c>
      <c r="CL64" s="39">
        <v>1</v>
      </c>
      <c r="CM64" s="39">
        <v>0</v>
      </c>
      <c r="CN64" s="6">
        <v>230</v>
      </c>
      <c r="CO64" s="1"/>
      <c r="CP64" s="49"/>
    </row>
    <row r="65" spans="32:94" x14ac:dyDescent="0.25">
      <c r="AF65" s="47">
        <v>6</v>
      </c>
      <c r="AG65" s="45">
        <v>0</v>
      </c>
      <c r="AH65" s="39">
        <v>1</v>
      </c>
      <c r="AI65" s="39">
        <v>1</v>
      </c>
      <c r="AJ65" s="39">
        <v>1</v>
      </c>
      <c r="AK65" s="45">
        <v>1</v>
      </c>
      <c r="AL65" s="39">
        <v>1</v>
      </c>
      <c r="AM65" s="39">
        <v>0</v>
      </c>
      <c r="AN65" s="39">
        <v>1</v>
      </c>
      <c r="AO65" s="6">
        <v>125</v>
      </c>
      <c r="AP65" s="49" t="s">
        <v>123</v>
      </c>
      <c r="CE65" s="47">
        <v>6</v>
      </c>
      <c r="CF65" s="39">
        <v>1</v>
      </c>
      <c r="CG65" s="39">
        <v>1</v>
      </c>
      <c r="CH65" s="45">
        <v>1</v>
      </c>
      <c r="CI65" s="39">
        <v>0</v>
      </c>
      <c r="CJ65" s="39">
        <v>1</v>
      </c>
      <c r="CK65" s="39">
        <v>1</v>
      </c>
      <c r="CL65" s="39">
        <v>1</v>
      </c>
      <c r="CM65" s="39">
        <v>0</v>
      </c>
      <c r="CN65" s="6">
        <v>238</v>
      </c>
      <c r="CO65" s="1"/>
      <c r="CP65" s="49"/>
    </row>
    <row r="66" spans="32:94" x14ac:dyDescent="0.25">
      <c r="AF66" s="47">
        <v>7</v>
      </c>
      <c r="AG66" s="45">
        <v>1</v>
      </c>
      <c r="AH66" s="39">
        <v>1</v>
      </c>
      <c r="AI66" s="39">
        <v>0</v>
      </c>
      <c r="AJ66" s="39">
        <v>0</v>
      </c>
      <c r="AK66" s="45">
        <v>0</v>
      </c>
      <c r="AL66" s="39">
        <v>0</v>
      </c>
      <c r="AM66" s="39">
        <v>0</v>
      </c>
      <c r="AN66" s="39">
        <v>1</v>
      </c>
      <c r="AO66" s="6">
        <v>193</v>
      </c>
      <c r="AP66" s="49" t="s">
        <v>124</v>
      </c>
      <c r="CE66" s="47">
        <v>7</v>
      </c>
      <c r="CF66" s="39">
        <v>1</v>
      </c>
      <c r="CG66" s="39">
        <v>0</v>
      </c>
      <c r="CH66" s="45">
        <v>1</v>
      </c>
      <c r="CI66" s="39">
        <v>1</v>
      </c>
      <c r="CJ66" s="39">
        <v>0</v>
      </c>
      <c r="CK66" s="39">
        <v>0</v>
      </c>
      <c r="CL66" s="39">
        <v>0</v>
      </c>
      <c r="CM66" s="39">
        <v>0</v>
      </c>
      <c r="CN66" s="6">
        <v>176</v>
      </c>
      <c r="CO66" s="1"/>
      <c r="CP66" s="49"/>
    </row>
    <row r="67" spans="32:94" x14ac:dyDescent="0.25">
      <c r="AF67" s="47">
        <v>8</v>
      </c>
      <c r="AG67" s="45">
        <v>1</v>
      </c>
      <c r="AH67" s="39">
        <v>1</v>
      </c>
      <c r="AI67" s="39">
        <v>1</v>
      </c>
      <c r="AJ67" s="39">
        <v>1</v>
      </c>
      <c r="AK67" s="45">
        <v>1</v>
      </c>
      <c r="AL67" s="39">
        <v>1</v>
      </c>
      <c r="AM67" s="39">
        <v>0</v>
      </c>
      <c r="AN67" s="39">
        <v>1</v>
      </c>
      <c r="AO67" s="6">
        <v>253</v>
      </c>
      <c r="AP67" s="49" t="s">
        <v>43</v>
      </c>
      <c r="CE67" s="47">
        <v>8</v>
      </c>
      <c r="CF67" s="39">
        <v>1</v>
      </c>
      <c r="CG67" s="39">
        <v>1</v>
      </c>
      <c r="CH67" s="45">
        <v>1</v>
      </c>
      <c r="CI67" s="39">
        <v>1</v>
      </c>
      <c r="CJ67" s="39">
        <v>1</v>
      </c>
      <c r="CK67" s="39">
        <v>1</v>
      </c>
      <c r="CL67" s="39">
        <v>1</v>
      </c>
      <c r="CM67" s="39">
        <v>0</v>
      </c>
      <c r="CN67" s="6">
        <v>254</v>
      </c>
      <c r="CO67" s="1"/>
      <c r="CP67" s="49"/>
    </row>
    <row r="68" spans="32:94" ht="15.75" thickBot="1" x14ac:dyDescent="0.3">
      <c r="AF68" s="7">
        <v>9</v>
      </c>
      <c r="AG68" s="46">
        <v>1</v>
      </c>
      <c r="AH68" s="40">
        <v>1</v>
      </c>
      <c r="AI68" s="40">
        <v>1</v>
      </c>
      <c r="AJ68" s="40">
        <v>1</v>
      </c>
      <c r="AK68" s="46">
        <v>0</v>
      </c>
      <c r="AL68" s="40">
        <v>1</v>
      </c>
      <c r="AM68" s="40">
        <v>0</v>
      </c>
      <c r="AN68" s="40">
        <v>1</v>
      </c>
      <c r="AO68" s="7">
        <v>245</v>
      </c>
      <c r="AP68" s="49" t="s">
        <v>40</v>
      </c>
      <c r="CE68" s="7">
        <v>9</v>
      </c>
      <c r="CF68" s="40">
        <v>1</v>
      </c>
      <c r="CG68" s="40">
        <v>1</v>
      </c>
      <c r="CH68" s="46">
        <v>1</v>
      </c>
      <c r="CI68" s="40">
        <v>1</v>
      </c>
      <c r="CJ68" s="40">
        <v>0</v>
      </c>
      <c r="CK68" s="40">
        <v>1</v>
      </c>
      <c r="CL68" s="40">
        <v>1</v>
      </c>
      <c r="CM68" s="40">
        <v>0</v>
      </c>
      <c r="CN68" s="7">
        <v>246</v>
      </c>
      <c r="CO68" s="1"/>
      <c r="CP68" s="49"/>
    </row>
    <row r="70" spans="32:94" ht="15.75" thickBot="1" x14ac:dyDescent="0.3"/>
    <row r="71" spans="32:94" ht="15.75" thickBot="1" x14ac:dyDescent="0.3">
      <c r="AF71" s="83" t="s">
        <v>21</v>
      </c>
      <c r="AG71" s="80" t="s">
        <v>125</v>
      </c>
      <c r="AH71" s="81"/>
      <c r="AI71" s="81"/>
      <c r="AJ71" s="81"/>
      <c r="AK71" s="81"/>
      <c r="AL71" s="81"/>
      <c r="AM71" s="81"/>
      <c r="AN71" s="81"/>
      <c r="AO71" s="82"/>
    </row>
    <row r="72" spans="32:94" ht="15.75" thickBot="1" x14ac:dyDescent="0.3">
      <c r="AF72" s="84"/>
      <c r="AG72" s="43" t="s">
        <v>25</v>
      </c>
      <c r="AH72" s="42" t="s">
        <v>105</v>
      </c>
      <c r="AI72" s="42" t="s">
        <v>26</v>
      </c>
      <c r="AJ72" s="42" t="s">
        <v>24</v>
      </c>
      <c r="AK72" s="42" t="s">
        <v>23</v>
      </c>
      <c r="AL72" s="42" t="s">
        <v>22</v>
      </c>
      <c r="AM72" s="42" t="s">
        <v>28</v>
      </c>
      <c r="AN72" s="42" t="s">
        <v>27</v>
      </c>
      <c r="AO72" s="14" t="s">
        <v>112</v>
      </c>
      <c r="AP72" s="48" t="s">
        <v>32</v>
      </c>
    </row>
    <row r="73" spans="32:94" x14ac:dyDescent="0.25">
      <c r="AF73" s="13">
        <v>0</v>
      </c>
      <c r="AG73" s="44">
        <v>1</v>
      </c>
      <c r="AH73" s="41">
        <v>0</v>
      </c>
      <c r="AI73" s="41">
        <v>1</v>
      </c>
      <c r="AJ73" s="41">
        <v>1</v>
      </c>
      <c r="AK73" s="41">
        <v>1</v>
      </c>
      <c r="AL73" s="41">
        <v>1</v>
      </c>
      <c r="AM73" s="41">
        <v>0</v>
      </c>
      <c r="AN73" s="41">
        <v>1</v>
      </c>
      <c r="AO73" s="4">
        <v>189</v>
      </c>
      <c r="AP73" s="49"/>
    </row>
    <row r="74" spans="32:94" x14ac:dyDescent="0.25">
      <c r="AF74" s="47">
        <v>1</v>
      </c>
      <c r="AG74" s="45">
        <v>0</v>
      </c>
      <c r="AH74" s="39">
        <v>0</v>
      </c>
      <c r="AI74" s="39">
        <v>1</v>
      </c>
      <c r="AJ74" s="39">
        <v>0</v>
      </c>
      <c r="AK74" s="39">
        <v>0</v>
      </c>
      <c r="AL74" s="39">
        <v>0</v>
      </c>
      <c r="AM74" s="39">
        <v>0</v>
      </c>
      <c r="AN74" s="39">
        <v>1</v>
      </c>
      <c r="AO74" s="6">
        <v>33</v>
      </c>
      <c r="AP74" s="49"/>
    </row>
    <row r="75" spans="32:94" x14ac:dyDescent="0.25">
      <c r="AF75" s="47">
        <v>2</v>
      </c>
      <c r="AG75" s="45">
        <v>1</v>
      </c>
      <c r="AH75" s="39">
        <v>0</v>
      </c>
      <c r="AI75" s="39">
        <v>1</v>
      </c>
      <c r="AJ75" s="39">
        <v>0</v>
      </c>
      <c r="AK75" s="39">
        <v>1</v>
      </c>
      <c r="AL75" s="39">
        <v>1</v>
      </c>
      <c r="AM75" s="39">
        <v>1</v>
      </c>
      <c r="AN75" s="39">
        <v>0</v>
      </c>
      <c r="AO75" s="6">
        <v>174</v>
      </c>
      <c r="AP75" s="49"/>
    </row>
    <row r="76" spans="32:94" x14ac:dyDescent="0.25">
      <c r="AF76" s="47">
        <v>3</v>
      </c>
      <c r="AG76" s="45">
        <v>1</v>
      </c>
      <c r="AH76" s="39">
        <v>0</v>
      </c>
      <c r="AI76" s="39">
        <v>1</v>
      </c>
      <c r="AJ76" s="39">
        <v>0</v>
      </c>
      <c r="AK76" s="39">
        <v>0</v>
      </c>
      <c r="AL76" s="39">
        <v>1</v>
      </c>
      <c r="AM76" s="39">
        <v>1</v>
      </c>
      <c r="AN76" s="39">
        <v>1</v>
      </c>
      <c r="AO76" s="6">
        <v>167</v>
      </c>
      <c r="AP76" s="49"/>
    </row>
    <row r="77" spans="32:94" ht="15.75" thickBot="1" x14ac:dyDescent="0.3">
      <c r="AF77" s="47">
        <v>4</v>
      </c>
      <c r="AG77" s="45">
        <v>0</v>
      </c>
      <c r="AH77" s="39">
        <v>0</v>
      </c>
      <c r="AI77" s="39">
        <v>1</v>
      </c>
      <c r="AJ77" s="39">
        <v>1</v>
      </c>
      <c r="AK77" s="39">
        <v>0</v>
      </c>
      <c r="AL77" s="39">
        <v>0</v>
      </c>
      <c r="AM77" s="39">
        <v>1</v>
      </c>
      <c r="AN77" s="39">
        <v>1</v>
      </c>
      <c r="AO77" s="6">
        <v>51</v>
      </c>
      <c r="AP77" s="49"/>
    </row>
    <row r="78" spans="32:94" ht="15.75" thickBot="1" x14ac:dyDescent="0.3">
      <c r="AF78" s="47">
        <v>5</v>
      </c>
      <c r="AG78" s="45">
        <v>1</v>
      </c>
      <c r="AH78" s="39">
        <v>0</v>
      </c>
      <c r="AI78" s="39">
        <v>0</v>
      </c>
      <c r="AJ78" s="39">
        <v>1</v>
      </c>
      <c r="AK78" s="39">
        <v>0</v>
      </c>
      <c r="AL78" s="39">
        <v>1</v>
      </c>
      <c r="AM78" s="39">
        <v>1</v>
      </c>
      <c r="AN78" s="39">
        <v>1</v>
      </c>
      <c r="AO78" s="6">
        <v>151</v>
      </c>
      <c r="AP78" s="49"/>
      <c r="CE78" s="83" t="s">
        <v>21</v>
      </c>
      <c r="CF78" s="80" t="s">
        <v>130</v>
      </c>
      <c r="CG78" s="81"/>
      <c r="CH78" s="81"/>
      <c r="CI78" s="81"/>
      <c r="CJ78" s="81"/>
      <c r="CK78" s="81"/>
      <c r="CL78" s="81"/>
      <c r="CM78" s="81"/>
      <c r="CN78" s="82"/>
      <c r="CO78" s="58"/>
    </row>
    <row r="79" spans="32:94" ht="15.75" thickBot="1" x14ac:dyDescent="0.3">
      <c r="AF79" s="47">
        <v>6</v>
      </c>
      <c r="AG79" s="45">
        <v>1</v>
      </c>
      <c r="AH79" s="39">
        <v>0</v>
      </c>
      <c r="AI79" s="39">
        <v>0</v>
      </c>
      <c r="AJ79" s="39">
        <v>1</v>
      </c>
      <c r="AK79" s="39">
        <v>1</v>
      </c>
      <c r="AL79" s="39">
        <v>1</v>
      </c>
      <c r="AM79" s="39">
        <v>1</v>
      </c>
      <c r="AN79" s="39">
        <v>1</v>
      </c>
      <c r="AO79" s="6">
        <v>159</v>
      </c>
      <c r="AP79" s="49"/>
      <c r="CE79" s="84"/>
      <c r="CF79" s="43" t="s">
        <v>26</v>
      </c>
      <c r="CG79" s="42" t="s">
        <v>25</v>
      </c>
      <c r="CH79" s="42" t="s">
        <v>24</v>
      </c>
      <c r="CI79" s="42" t="s">
        <v>105</v>
      </c>
      <c r="CJ79" s="42" t="s">
        <v>23</v>
      </c>
      <c r="CK79" s="42" t="s">
        <v>22</v>
      </c>
      <c r="CL79" s="42" t="s">
        <v>28</v>
      </c>
      <c r="CM79" s="42" t="s">
        <v>27</v>
      </c>
      <c r="CN79" s="14" t="s">
        <v>112</v>
      </c>
      <c r="CO79" s="59"/>
    </row>
    <row r="80" spans="32:94" x14ac:dyDescent="0.25">
      <c r="AF80" s="47">
        <v>7</v>
      </c>
      <c r="AG80" s="45">
        <v>1</v>
      </c>
      <c r="AH80" s="39">
        <v>0</v>
      </c>
      <c r="AI80" s="39">
        <v>1</v>
      </c>
      <c r="AJ80" s="39">
        <v>0</v>
      </c>
      <c r="AK80" s="39">
        <v>0</v>
      </c>
      <c r="AL80" s="39">
        <v>0</v>
      </c>
      <c r="AM80" s="39">
        <v>0</v>
      </c>
      <c r="AN80" s="39">
        <v>1</v>
      </c>
      <c r="AO80" s="6">
        <v>161</v>
      </c>
      <c r="AP80" s="49"/>
      <c r="CE80" s="13">
        <v>0</v>
      </c>
      <c r="CF80" s="44">
        <v>1</v>
      </c>
      <c r="CG80" s="41">
        <v>1</v>
      </c>
      <c r="CH80" s="41">
        <v>1</v>
      </c>
      <c r="CI80" s="41">
        <v>0</v>
      </c>
      <c r="CJ80" s="44">
        <v>1</v>
      </c>
      <c r="CK80" s="41">
        <v>1</v>
      </c>
      <c r="CL80" s="41">
        <v>0</v>
      </c>
      <c r="CM80" s="41">
        <v>1</v>
      </c>
      <c r="CN80" s="4">
        <v>237</v>
      </c>
      <c r="CO80" s="1"/>
    </row>
    <row r="81" spans="32:93" x14ac:dyDescent="0.25">
      <c r="AF81" s="47">
        <v>8</v>
      </c>
      <c r="AG81" s="45">
        <v>1</v>
      </c>
      <c r="AH81" s="39">
        <v>0</v>
      </c>
      <c r="AI81" s="39">
        <v>1</v>
      </c>
      <c r="AJ81" s="39">
        <v>1</v>
      </c>
      <c r="AK81" s="39">
        <v>1</v>
      </c>
      <c r="AL81" s="39">
        <v>1</v>
      </c>
      <c r="AM81" s="39">
        <v>1</v>
      </c>
      <c r="AN81" s="39">
        <v>1</v>
      </c>
      <c r="AO81" s="6">
        <v>191</v>
      </c>
      <c r="AP81" s="49"/>
      <c r="CE81" s="47">
        <v>1</v>
      </c>
      <c r="CF81" s="45">
        <v>1</v>
      </c>
      <c r="CG81" s="39">
        <v>0</v>
      </c>
      <c r="CH81" s="39">
        <v>0</v>
      </c>
      <c r="CI81" s="39">
        <v>0</v>
      </c>
      <c r="CJ81" s="45">
        <v>0</v>
      </c>
      <c r="CK81" s="39">
        <v>0</v>
      </c>
      <c r="CL81" s="39">
        <v>0</v>
      </c>
      <c r="CM81" s="39">
        <v>1</v>
      </c>
      <c r="CN81" s="6">
        <v>129</v>
      </c>
      <c r="CO81" s="1"/>
    </row>
    <row r="82" spans="32:93" ht="15.75" thickBot="1" x14ac:dyDescent="0.3">
      <c r="AF82" s="7">
        <v>9</v>
      </c>
      <c r="AG82" s="46">
        <v>1</v>
      </c>
      <c r="AH82" s="40">
        <v>0</v>
      </c>
      <c r="AI82" s="40">
        <v>1</v>
      </c>
      <c r="AJ82" s="40">
        <v>1</v>
      </c>
      <c r="AK82" s="40">
        <v>0</v>
      </c>
      <c r="AL82" s="40">
        <v>1</v>
      </c>
      <c r="AM82" s="40">
        <v>1</v>
      </c>
      <c r="AN82" s="40">
        <v>1</v>
      </c>
      <c r="AO82" s="7">
        <v>183</v>
      </c>
      <c r="AP82" s="49"/>
      <c r="CE82" s="47">
        <v>2</v>
      </c>
      <c r="CF82" s="45">
        <v>1</v>
      </c>
      <c r="CG82" s="39">
        <v>1</v>
      </c>
      <c r="CH82" s="39">
        <v>0</v>
      </c>
      <c r="CI82" s="39">
        <v>0</v>
      </c>
      <c r="CJ82" s="45">
        <v>1</v>
      </c>
      <c r="CK82" s="39">
        <v>1</v>
      </c>
      <c r="CL82" s="39">
        <v>1</v>
      </c>
      <c r="CM82" s="39">
        <v>0</v>
      </c>
      <c r="CN82" s="6">
        <v>206</v>
      </c>
      <c r="CO82" s="1"/>
    </row>
    <row r="83" spans="32:93" x14ac:dyDescent="0.25">
      <c r="CE83" s="47">
        <v>3</v>
      </c>
      <c r="CF83" s="45">
        <v>1</v>
      </c>
      <c r="CG83" s="39">
        <v>1</v>
      </c>
      <c r="CH83" s="39">
        <v>0</v>
      </c>
      <c r="CI83" s="39">
        <v>0</v>
      </c>
      <c r="CJ83" s="45">
        <v>0</v>
      </c>
      <c r="CK83" s="39">
        <v>1</v>
      </c>
      <c r="CL83" s="39">
        <v>1</v>
      </c>
      <c r="CM83" s="39">
        <v>1</v>
      </c>
      <c r="CN83" s="6">
        <v>199</v>
      </c>
      <c r="CO83" s="1"/>
    </row>
    <row r="84" spans="32:93" x14ac:dyDescent="0.25">
      <c r="CE84" s="47">
        <v>4</v>
      </c>
      <c r="CF84" s="45">
        <v>1</v>
      </c>
      <c r="CG84" s="39">
        <v>0</v>
      </c>
      <c r="CH84" s="39">
        <v>1</v>
      </c>
      <c r="CI84" s="39">
        <v>0</v>
      </c>
      <c r="CJ84" s="45">
        <v>0</v>
      </c>
      <c r="CK84" s="39">
        <v>0</v>
      </c>
      <c r="CL84" s="39">
        <v>1</v>
      </c>
      <c r="CM84" s="39">
        <v>1</v>
      </c>
      <c r="CN84" s="6">
        <v>163</v>
      </c>
      <c r="CO84" s="1"/>
    </row>
    <row r="85" spans="32:93" x14ac:dyDescent="0.25">
      <c r="CE85" s="47">
        <v>5</v>
      </c>
      <c r="CF85" s="45">
        <v>0</v>
      </c>
      <c r="CG85" s="39">
        <v>1</v>
      </c>
      <c r="CH85" s="39">
        <v>1</v>
      </c>
      <c r="CI85" s="39">
        <v>0</v>
      </c>
      <c r="CJ85" s="45">
        <v>0</v>
      </c>
      <c r="CK85" s="39">
        <v>1</v>
      </c>
      <c r="CL85" s="39">
        <v>1</v>
      </c>
      <c r="CM85" s="39">
        <v>1</v>
      </c>
      <c r="CN85" s="6">
        <v>103</v>
      </c>
      <c r="CO85" s="1"/>
    </row>
    <row r="86" spans="32:93" x14ac:dyDescent="0.25">
      <c r="CE86" s="47">
        <v>6</v>
      </c>
      <c r="CF86" s="45">
        <v>0</v>
      </c>
      <c r="CG86" s="39">
        <v>1</v>
      </c>
      <c r="CH86" s="39">
        <v>1</v>
      </c>
      <c r="CI86" s="39">
        <v>0</v>
      </c>
      <c r="CJ86" s="45">
        <v>1</v>
      </c>
      <c r="CK86" s="39">
        <v>1</v>
      </c>
      <c r="CL86" s="39">
        <v>1</v>
      </c>
      <c r="CM86" s="39">
        <v>1</v>
      </c>
      <c r="CN86" s="6">
        <v>231</v>
      </c>
      <c r="CO86" s="1"/>
    </row>
    <row r="87" spans="32:93" x14ac:dyDescent="0.25">
      <c r="CE87" s="47">
        <v>7</v>
      </c>
      <c r="CF87" s="45">
        <v>1</v>
      </c>
      <c r="CG87" s="39">
        <v>1</v>
      </c>
      <c r="CH87" s="39">
        <v>0</v>
      </c>
      <c r="CI87" s="39">
        <v>0</v>
      </c>
      <c r="CJ87" s="45">
        <v>0</v>
      </c>
      <c r="CK87" s="39">
        <v>0</v>
      </c>
      <c r="CL87" s="39">
        <v>0</v>
      </c>
      <c r="CM87" s="39">
        <v>1</v>
      </c>
      <c r="CN87" s="6">
        <v>193</v>
      </c>
      <c r="CO87" s="1"/>
    </row>
    <row r="88" spans="32:93" x14ac:dyDescent="0.25">
      <c r="CE88" s="47">
        <v>8</v>
      </c>
      <c r="CF88" s="45">
        <v>1</v>
      </c>
      <c r="CG88" s="39">
        <v>1</v>
      </c>
      <c r="CH88" s="39">
        <v>1</v>
      </c>
      <c r="CI88" s="39">
        <v>0</v>
      </c>
      <c r="CJ88" s="45">
        <v>1</v>
      </c>
      <c r="CK88" s="39">
        <v>1</v>
      </c>
      <c r="CL88" s="39">
        <v>1</v>
      </c>
      <c r="CM88" s="39">
        <v>1</v>
      </c>
      <c r="CN88" s="6">
        <v>239</v>
      </c>
      <c r="CO88" s="1"/>
    </row>
    <row r="89" spans="32:93" ht="15.75" thickBot="1" x14ac:dyDescent="0.3">
      <c r="CE89" s="7">
        <v>9</v>
      </c>
      <c r="CF89" s="46">
        <v>1</v>
      </c>
      <c r="CG89" s="40">
        <v>1</v>
      </c>
      <c r="CH89" s="40">
        <v>1</v>
      </c>
      <c r="CI89" s="40">
        <v>0</v>
      </c>
      <c r="CJ89" s="46">
        <v>0</v>
      </c>
      <c r="CK89" s="40">
        <v>1</v>
      </c>
      <c r="CL89" s="40">
        <v>1</v>
      </c>
      <c r="CM89" s="40">
        <v>1</v>
      </c>
      <c r="CN89" s="7">
        <v>231</v>
      </c>
      <c r="CO89" s="1"/>
    </row>
    <row r="91" spans="32:93" ht="15.75" thickBot="1" x14ac:dyDescent="0.3"/>
    <row r="92" spans="32:93" ht="15.75" thickBot="1" x14ac:dyDescent="0.3">
      <c r="AF92" s="83" t="s">
        <v>21</v>
      </c>
      <c r="AG92" s="80" t="s">
        <v>130</v>
      </c>
      <c r="AH92" s="81"/>
      <c r="AI92" s="81"/>
      <c r="AJ92" s="81"/>
      <c r="AK92" s="81"/>
      <c r="AL92" s="81"/>
      <c r="AM92" s="81"/>
      <c r="AN92" s="81"/>
      <c r="AO92" s="82"/>
    </row>
    <row r="93" spans="32:93" ht="15.75" thickBot="1" x14ac:dyDescent="0.3">
      <c r="AF93" s="84"/>
      <c r="AG93" s="43" t="s">
        <v>26</v>
      </c>
      <c r="AH93" s="42" t="s">
        <v>25</v>
      </c>
      <c r="AI93" s="42" t="s">
        <v>24</v>
      </c>
      <c r="AJ93" s="42" t="s">
        <v>105</v>
      </c>
      <c r="AK93" s="42" t="s">
        <v>23</v>
      </c>
      <c r="AL93" s="42" t="s">
        <v>22</v>
      </c>
      <c r="AM93" s="42" t="s">
        <v>28</v>
      </c>
      <c r="AN93" s="42" t="s">
        <v>27</v>
      </c>
      <c r="AO93" s="14" t="s">
        <v>112</v>
      </c>
    </row>
    <row r="94" spans="32:93" x14ac:dyDescent="0.25">
      <c r="AF94" s="13">
        <v>0</v>
      </c>
      <c r="AG94" s="44">
        <v>1</v>
      </c>
      <c r="AH94" s="41">
        <v>1</v>
      </c>
      <c r="AI94" s="41">
        <v>1</v>
      </c>
      <c r="AJ94" s="41">
        <v>0</v>
      </c>
      <c r="AK94" s="44">
        <v>1</v>
      </c>
      <c r="AL94" s="41">
        <v>1</v>
      </c>
      <c r="AM94" s="41">
        <v>0</v>
      </c>
      <c r="AN94" s="41">
        <v>1</v>
      </c>
      <c r="AO94" s="4">
        <v>237</v>
      </c>
    </row>
    <row r="95" spans="32:93" ht="15.75" thickBot="1" x14ac:dyDescent="0.3">
      <c r="AF95" s="47">
        <v>1</v>
      </c>
      <c r="AG95" s="45">
        <v>1</v>
      </c>
      <c r="AH95" s="39">
        <v>0</v>
      </c>
      <c r="AI95" s="39">
        <v>0</v>
      </c>
      <c r="AJ95" s="39">
        <v>0</v>
      </c>
      <c r="AK95" s="45">
        <v>0</v>
      </c>
      <c r="AL95" s="39">
        <v>0</v>
      </c>
      <c r="AM95" s="39">
        <v>0</v>
      </c>
      <c r="AN95" s="39">
        <v>1</v>
      </c>
      <c r="AO95" s="6">
        <v>129</v>
      </c>
    </row>
    <row r="96" spans="32:93" ht="15.75" thickBot="1" x14ac:dyDescent="0.3">
      <c r="AF96" s="47">
        <v>2</v>
      </c>
      <c r="AG96" s="45">
        <v>1</v>
      </c>
      <c r="AH96" s="39">
        <v>1</v>
      </c>
      <c r="AI96" s="39">
        <v>0</v>
      </c>
      <c r="AJ96" s="39">
        <v>0</v>
      </c>
      <c r="AK96" s="45">
        <v>1</v>
      </c>
      <c r="AL96" s="39">
        <v>1</v>
      </c>
      <c r="AM96" s="39">
        <v>1</v>
      </c>
      <c r="AN96" s="39">
        <v>0</v>
      </c>
      <c r="AO96" s="6">
        <v>206</v>
      </c>
      <c r="CE96" s="83" t="s">
        <v>21</v>
      </c>
      <c r="CF96" s="80" t="s">
        <v>125</v>
      </c>
      <c r="CG96" s="81"/>
      <c r="CH96" s="81"/>
      <c r="CI96" s="81"/>
      <c r="CJ96" s="81"/>
      <c r="CK96" s="81"/>
      <c r="CL96" s="81"/>
      <c r="CM96" s="81"/>
      <c r="CN96" s="82"/>
    </row>
    <row r="97" spans="32:98" ht="15.75" thickBot="1" x14ac:dyDescent="0.3">
      <c r="AF97" s="47">
        <v>3</v>
      </c>
      <c r="AG97" s="45">
        <v>1</v>
      </c>
      <c r="AH97" s="39">
        <v>1</v>
      </c>
      <c r="AI97" s="39">
        <v>0</v>
      </c>
      <c r="AJ97" s="39">
        <v>0</v>
      </c>
      <c r="AK97" s="45">
        <v>0</v>
      </c>
      <c r="AL97" s="39">
        <v>1</v>
      </c>
      <c r="AM97" s="39">
        <v>1</v>
      </c>
      <c r="AN97" s="39">
        <v>1</v>
      </c>
      <c r="AO97" s="6">
        <v>199</v>
      </c>
      <c r="CE97" s="84"/>
      <c r="CF97" s="42" t="s">
        <v>27</v>
      </c>
      <c r="CG97" s="42" t="s">
        <v>24</v>
      </c>
      <c r="CH97" s="43" t="s">
        <v>25</v>
      </c>
      <c r="CI97" s="42" t="s">
        <v>26</v>
      </c>
      <c r="CJ97" s="42" t="s">
        <v>23</v>
      </c>
      <c r="CK97" s="42" t="s">
        <v>22</v>
      </c>
      <c r="CL97" s="42" t="s">
        <v>28</v>
      </c>
      <c r="CM97" s="42" t="s">
        <v>105</v>
      </c>
      <c r="CN97" s="14" t="s">
        <v>112</v>
      </c>
    </row>
    <row r="98" spans="32:98" x14ac:dyDescent="0.25">
      <c r="AF98" s="47">
        <v>4</v>
      </c>
      <c r="AG98" s="45">
        <v>1</v>
      </c>
      <c r="AH98" s="39">
        <v>0</v>
      </c>
      <c r="AI98" s="39">
        <v>1</v>
      </c>
      <c r="AJ98" s="39">
        <v>0</v>
      </c>
      <c r="AK98" s="45">
        <v>0</v>
      </c>
      <c r="AL98" s="39">
        <v>0</v>
      </c>
      <c r="AM98" s="39">
        <v>1</v>
      </c>
      <c r="AN98" s="39">
        <v>1</v>
      </c>
      <c r="AO98" s="6">
        <v>163</v>
      </c>
      <c r="CE98" s="13">
        <v>0</v>
      </c>
      <c r="CF98" s="41">
        <v>1</v>
      </c>
      <c r="CG98" s="41">
        <v>1</v>
      </c>
      <c r="CH98" s="44">
        <v>1</v>
      </c>
      <c r="CI98" s="41">
        <v>1</v>
      </c>
      <c r="CJ98" s="41">
        <v>1</v>
      </c>
      <c r="CK98" s="41">
        <v>1</v>
      </c>
      <c r="CL98" s="41">
        <v>0</v>
      </c>
      <c r="CM98" s="41">
        <v>0</v>
      </c>
      <c r="CN98" s="4">
        <v>222</v>
      </c>
    </row>
    <row r="99" spans="32:98" x14ac:dyDescent="0.25">
      <c r="AF99" s="47">
        <v>5</v>
      </c>
      <c r="AG99" s="45">
        <v>0</v>
      </c>
      <c r="AH99" s="39">
        <v>1</v>
      </c>
      <c r="AI99" s="39">
        <v>1</v>
      </c>
      <c r="AJ99" s="39">
        <v>0</v>
      </c>
      <c r="AK99" s="45">
        <v>0</v>
      </c>
      <c r="AL99" s="39">
        <v>1</v>
      </c>
      <c r="AM99" s="39">
        <v>1</v>
      </c>
      <c r="AN99" s="39">
        <v>1</v>
      </c>
      <c r="AO99" s="6">
        <v>103</v>
      </c>
      <c r="CE99" s="47">
        <v>1</v>
      </c>
      <c r="CF99" s="39">
        <v>1</v>
      </c>
      <c r="CG99" s="39">
        <v>0</v>
      </c>
      <c r="CH99" s="45">
        <v>0</v>
      </c>
      <c r="CI99" s="39">
        <v>1</v>
      </c>
      <c r="CJ99" s="39">
        <v>0</v>
      </c>
      <c r="CK99" s="39">
        <v>0</v>
      </c>
      <c r="CL99" s="39">
        <v>0</v>
      </c>
      <c r="CM99" s="39">
        <v>0</v>
      </c>
      <c r="CN99" s="6">
        <v>144</v>
      </c>
    </row>
    <row r="100" spans="32:98" x14ac:dyDescent="0.25">
      <c r="AF100" s="47">
        <v>6</v>
      </c>
      <c r="AG100" s="45">
        <v>0</v>
      </c>
      <c r="AH100" s="39">
        <v>1</v>
      </c>
      <c r="AI100" s="39">
        <v>1</v>
      </c>
      <c r="AJ100" s="39">
        <v>0</v>
      </c>
      <c r="AK100" s="45">
        <v>1</v>
      </c>
      <c r="AL100" s="39">
        <v>1</v>
      </c>
      <c r="AM100" s="39">
        <v>1</v>
      </c>
      <c r="AN100" s="39">
        <v>1</v>
      </c>
      <c r="AO100" s="6">
        <v>231</v>
      </c>
      <c r="CE100" s="47">
        <v>2</v>
      </c>
      <c r="CF100" s="39">
        <v>0</v>
      </c>
      <c r="CG100" s="39">
        <v>0</v>
      </c>
      <c r="CH100" s="45">
        <v>1</v>
      </c>
      <c r="CI100" s="39">
        <v>1</v>
      </c>
      <c r="CJ100" s="39">
        <v>1</v>
      </c>
      <c r="CK100" s="39">
        <v>1</v>
      </c>
      <c r="CL100" s="39">
        <v>1</v>
      </c>
      <c r="CM100" s="39">
        <v>0</v>
      </c>
      <c r="CN100" s="6">
        <v>62</v>
      </c>
      <c r="CT100" s="69">
        <v>2.2213623023618401E+29</v>
      </c>
    </row>
    <row r="101" spans="32:98" x14ac:dyDescent="0.25">
      <c r="AF101" s="47">
        <v>7</v>
      </c>
      <c r="AG101" s="45">
        <v>1</v>
      </c>
      <c r="AH101" s="39">
        <v>1</v>
      </c>
      <c r="AI101" s="39">
        <v>0</v>
      </c>
      <c r="AJ101" s="39">
        <v>0</v>
      </c>
      <c r="AK101" s="45">
        <v>0</v>
      </c>
      <c r="AL101" s="39">
        <v>0</v>
      </c>
      <c r="AM101" s="39">
        <v>0</v>
      </c>
      <c r="AN101" s="39">
        <v>1</v>
      </c>
      <c r="AO101" s="6">
        <v>193</v>
      </c>
      <c r="CE101" s="47">
        <v>3</v>
      </c>
      <c r="CF101" s="39">
        <v>1</v>
      </c>
      <c r="CG101" s="39">
        <v>0</v>
      </c>
      <c r="CH101" s="45">
        <v>1</v>
      </c>
      <c r="CI101" s="39">
        <v>1</v>
      </c>
      <c r="CJ101" s="39">
        <v>0</v>
      </c>
      <c r="CK101" s="39">
        <v>1</v>
      </c>
      <c r="CL101" s="39">
        <v>1</v>
      </c>
      <c r="CM101" s="39">
        <v>0</v>
      </c>
      <c r="CN101" s="6">
        <v>182</v>
      </c>
    </row>
    <row r="102" spans="32:98" x14ac:dyDescent="0.25">
      <c r="AF102" s="47">
        <v>8</v>
      </c>
      <c r="AG102" s="45">
        <v>1</v>
      </c>
      <c r="AH102" s="39">
        <v>1</v>
      </c>
      <c r="AI102" s="39">
        <v>1</v>
      </c>
      <c r="AJ102" s="39">
        <v>0</v>
      </c>
      <c r="AK102" s="45">
        <v>1</v>
      </c>
      <c r="AL102" s="39">
        <v>1</v>
      </c>
      <c r="AM102" s="39">
        <v>1</v>
      </c>
      <c r="AN102" s="39">
        <v>1</v>
      </c>
      <c r="AO102" s="6">
        <v>239</v>
      </c>
      <c r="CE102" s="47">
        <v>4</v>
      </c>
      <c r="CF102" s="39">
        <v>1</v>
      </c>
      <c r="CG102" s="39">
        <v>1</v>
      </c>
      <c r="CH102" s="45">
        <v>0</v>
      </c>
      <c r="CI102" s="39">
        <v>1</v>
      </c>
      <c r="CJ102" s="39">
        <v>0</v>
      </c>
      <c r="CK102" s="39">
        <v>0</v>
      </c>
      <c r="CL102" s="39">
        <v>1</v>
      </c>
      <c r="CM102" s="39">
        <v>0</v>
      </c>
      <c r="CN102" s="6">
        <v>210</v>
      </c>
    </row>
    <row r="103" spans="32:98" ht="15.75" thickBot="1" x14ac:dyDescent="0.3">
      <c r="AF103" s="7">
        <v>9</v>
      </c>
      <c r="AG103" s="46">
        <v>1</v>
      </c>
      <c r="AH103" s="40">
        <v>1</v>
      </c>
      <c r="AI103" s="40">
        <v>1</v>
      </c>
      <c r="AJ103" s="40">
        <v>0</v>
      </c>
      <c r="AK103" s="46">
        <v>0</v>
      </c>
      <c r="AL103" s="40">
        <v>1</v>
      </c>
      <c r="AM103" s="40">
        <v>1</v>
      </c>
      <c r="AN103" s="40">
        <v>1</v>
      </c>
      <c r="AO103" s="7">
        <v>231</v>
      </c>
      <c r="CE103" s="47">
        <v>5</v>
      </c>
      <c r="CF103" s="39">
        <v>1</v>
      </c>
      <c r="CG103" s="39">
        <v>1</v>
      </c>
      <c r="CH103" s="45">
        <v>1</v>
      </c>
      <c r="CI103" s="39">
        <v>0</v>
      </c>
      <c r="CJ103" s="39">
        <v>0</v>
      </c>
      <c r="CK103" s="39">
        <v>1</v>
      </c>
      <c r="CL103" s="39">
        <v>1</v>
      </c>
      <c r="CM103" s="39">
        <v>0</v>
      </c>
      <c r="CN103" s="6">
        <v>230</v>
      </c>
    </row>
    <row r="104" spans="32:98" x14ac:dyDescent="0.25">
      <c r="CE104" s="47">
        <v>6</v>
      </c>
      <c r="CF104" s="39">
        <v>1</v>
      </c>
      <c r="CG104" s="39">
        <v>1</v>
      </c>
      <c r="CH104" s="45">
        <v>1</v>
      </c>
      <c r="CI104" s="39">
        <v>0</v>
      </c>
      <c r="CJ104" s="39">
        <v>1</v>
      </c>
      <c r="CK104" s="39">
        <v>1</v>
      </c>
      <c r="CL104" s="39">
        <v>1</v>
      </c>
      <c r="CM104" s="39">
        <v>0</v>
      </c>
      <c r="CN104" s="6">
        <v>238</v>
      </c>
    </row>
    <row r="105" spans="32:98" x14ac:dyDescent="0.25">
      <c r="CE105" s="47">
        <v>7</v>
      </c>
      <c r="CF105" s="39">
        <v>1</v>
      </c>
      <c r="CG105" s="39">
        <v>0</v>
      </c>
      <c r="CH105" s="45">
        <v>1</v>
      </c>
      <c r="CI105" s="39">
        <v>1</v>
      </c>
      <c r="CJ105" s="39">
        <v>0</v>
      </c>
      <c r="CK105" s="39">
        <v>0</v>
      </c>
      <c r="CL105" s="39">
        <v>0</v>
      </c>
      <c r="CM105" s="39">
        <v>0</v>
      </c>
      <c r="CN105" s="6">
        <v>176</v>
      </c>
    </row>
    <row r="106" spans="32:98" x14ac:dyDescent="0.25">
      <c r="CE106" s="47">
        <v>8</v>
      </c>
      <c r="CF106" s="39">
        <v>1</v>
      </c>
      <c r="CG106" s="39">
        <v>1</v>
      </c>
      <c r="CH106" s="45">
        <v>1</v>
      </c>
      <c r="CI106" s="39">
        <v>1</v>
      </c>
      <c r="CJ106" s="39">
        <v>1</v>
      </c>
      <c r="CK106" s="39">
        <v>1</v>
      </c>
      <c r="CL106" s="39">
        <v>1</v>
      </c>
      <c r="CM106" s="39">
        <v>0</v>
      </c>
      <c r="CN106" s="6">
        <v>254</v>
      </c>
    </row>
    <row r="107" spans="32:98" ht="15.75" thickBot="1" x14ac:dyDescent="0.3">
      <c r="CE107" s="7">
        <v>9</v>
      </c>
      <c r="CF107" s="40">
        <v>1</v>
      </c>
      <c r="CG107" s="40">
        <v>1</v>
      </c>
      <c r="CH107" s="46">
        <v>1</v>
      </c>
      <c r="CI107" s="40">
        <v>1</v>
      </c>
      <c r="CJ107" s="40">
        <v>0</v>
      </c>
      <c r="CK107" s="40">
        <v>1</v>
      </c>
      <c r="CL107" s="40">
        <v>1</v>
      </c>
      <c r="CM107" s="40">
        <v>0</v>
      </c>
      <c r="CN107" s="7">
        <v>246</v>
      </c>
    </row>
    <row r="111" spans="32:98" ht="15.75" thickBot="1" x14ac:dyDescent="0.3"/>
    <row r="112" spans="32:98" ht="15.75" thickBot="1" x14ac:dyDescent="0.3">
      <c r="CE112" s="83" t="s">
        <v>21</v>
      </c>
      <c r="CF112" s="80" t="s">
        <v>150</v>
      </c>
      <c r="CG112" s="81"/>
      <c r="CH112" s="81"/>
      <c r="CI112" s="81"/>
      <c r="CJ112" s="81"/>
      <c r="CK112" s="81"/>
      <c r="CL112" s="81"/>
      <c r="CM112" s="81"/>
      <c r="CN112" s="81"/>
      <c r="CO112" s="82"/>
    </row>
    <row r="113" spans="32:102" ht="15.75" thickBot="1" x14ac:dyDescent="0.3">
      <c r="CE113" s="84"/>
      <c r="CF113" s="42" t="s">
        <v>22</v>
      </c>
      <c r="CG113" s="43" t="s">
        <v>26</v>
      </c>
      <c r="CH113" s="42" t="s">
        <v>24</v>
      </c>
      <c r="CI113" s="42" t="s">
        <v>25</v>
      </c>
      <c r="CJ113" s="42" t="s">
        <v>23</v>
      </c>
      <c r="CK113" s="42" t="s">
        <v>28</v>
      </c>
      <c r="CL113" s="42" t="s">
        <v>27</v>
      </c>
      <c r="CM113" s="42" t="s">
        <v>105</v>
      </c>
      <c r="CN113" s="14" t="s">
        <v>146</v>
      </c>
      <c r="CO113" s="14" t="s">
        <v>147</v>
      </c>
      <c r="CX113" s="42" t="s">
        <v>28</v>
      </c>
    </row>
    <row r="114" spans="32:102" x14ac:dyDescent="0.25">
      <c r="CE114" s="13">
        <v>0</v>
      </c>
      <c r="CF114" s="41">
        <v>1</v>
      </c>
      <c r="CG114" s="44">
        <v>1</v>
      </c>
      <c r="CH114" s="41">
        <v>1</v>
      </c>
      <c r="CI114" s="41">
        <v>1</v>
      </c>
      <c r="CJ114" s="44">
        <v>1</v>
      </c>
      <c r="CK114" s="41">
        <v>0</v>
      </c>
      <c r="CL114" s="41">
        <v>1</v>
      </c>
      <c r="CM114" s="41">
        <v>0</v>
      </c>
      <c r="CN114" s="70" t="str">
        <f>DEC2BIN(CO114)</f>
        <v>11011110</v>
      </c>
      <c r="CO114" s="4">
        <v>222</v>
      </c>
      <c r="CX114" s="41">
        <v>0</v>
      </c>
    </row>
    <row r="115" spans="32:102" x14ac:dyDescent="0.25">
      <c r="CE115" s="47">
        <v>1</v>
      </c>
      <c r="CF115" s="39">
        <v>0</v>
      </c>
      <c r="CG115" s="45">
        <v>1</v>
      </c>
      <c r="CH115" s="39">
        <v>0</v>
      </c>
      <c r="CI115" s="39">
        <v>0</v>
      </c>
      <c r="CJ115" s="45">
        <v>0</v>
      </c>
      <c r="CK115" s="39">
        <v>0</v>
      </c>
      <c r="CL115" s="39">
        <v>1</v>
      </c>
      <c r="CM115" s="39">
        <v>0</v>
      </c>
      <c r="CN115" s="70" t="str">
        <f t="shared" ref="CN115:CN123" si="5">DEC2BIN(CO115)</f>
        <v>10001000</v>
      </c>
      <c r="CO115" s="4">
        <v>136</v>
      </c>
      <c r="CX115" s="39">
        <v>0</v>
      </c>
    </row>
    <row r="116" spans="32:102" x14ac:dyDescent="0.25">
      <c r="CE116" s="47">
        <v>2</v>
      </c>
      <c r="CF116" s="39">
        <v>1</v>
      </c>
      <c r="CG116" s="45">
        <v>1</v>
      </c>
      <c r="CH116" s="39">
        <v>0</v>
      </c>
      <c r="CI116" s="39">
        <v>1</v>
      </c>
      <c r="CJ116" s="45">
        <v>1</v>
      </c>
      <c r="CK116" s="39">
        <v>1</v>
      </c>
      <c r="CL116" s="39">
        <v>0</v>
      </c>
      <c r="CM116" s="39">
        <v>0</v>
      </c>
      <c r="CN116" s="70" t="str">
        <f t="shared" si="5"/>
        <v>11100110</v>
      </c>
      <c r="CO116" s="4">
        <v>230</v>
      </c>
      <c r="CX116" s="39">
        <v>1</v>
      </c>
    </row>
    <row r="117" spans="32:102" x14ac:dyDescent="0.25">
      <c r="CE117" s="47">
        <v>3</v>
      </c>
      <c r="CF117" s="39">
        <v>1</v>
      </c>
      <c r="CG117" s="45">
        <v>1</v>
      </c>
      <c r="CH117" s="39">
        <v>0</v>
      </c>
      <c r="CI117" s="39">
        <v>1</v>
      </c>
      <c r="CJ117" s="45">
        <v>0</v>
      </c>
      <c r="CK117" s="39">
        <v>1</v>
      </c>
      <c r="CL117" s="39">
        <v>1</v>
      </c>
      <c r="CM117" s="39">
        <v>0</v>
      </c>
      <c r="CN117" s="70" t="str">
        <f t="shared" si="5"/>
        <v>11101100</v>
      </c>
      <c r="CO117" s="4">
        <v>236</v>
      </c>
      <c r="CX117" s="39">
        <v>1</v>
      </c>
    </row>
    <row r="118" spans="32:102" x14ac:dyDescent="0.25">
      <c r="CE118" s="47">
        <v>4</v>
      </c>
      <c r="CF118" s="39">
        <v>0</v>
      </c>
      <c r="CG118" s="45">
        <v>1</v>
      </c>
      <c r="CH118" s="39">
        <v>1</v>
      </c>
      <c r="CI118" s="39">
        <v>0</v>
      </c>
      <c r="CJ118" s="45">
        <v>0</v>
      </c>
      <c r="CK118" s="39">
        <v>1</v>
      </c>
      <c r="CL118" s="39">
        <v>1</v>
      </c>
      <c r="CM118" s="39">
        <v>0</v>
      </c>
      <c r="CN118" s="70" t="str">
        <f t="shared" si="5"/>
        <v>10111000</v>
      </c>
      <c r="CO118" s="4">
        <v>184</v>
      </c>
      <c r="CX118" s="39">
        <v>1</v>
      </c>
    </row>
    <row r="119" spans="32:102" x14ac:dyDescent="0.25">
      <c r="CE119" s="47">
        <v>5</v>
      </c>
      <c r="CF119" s="39">
        <v>1</v>
      </c>
      <c r="CG119" s="45">
        <v>0</v>
      </c>
      <c r="CH119" s="39">
        <v>1</v>
      </c>
      <c r="CI119" s="39">
        <v>1</v>
      </c>
      <c r="CJ119" s="45">
        <v>0</v>
      </c>
      <c r="CK119" s="39">
        <v>1</v>
      </c>
      <c r="CL119" s="39">
        <v>1</v>
      </c>
      <c r="CM119" s="39">
        <v>0</v>
      </c>
      <c r="CN119" s="70" t="str">
        <f t="shared" si="5"/>
        <v>1111100</v>
      </c>
      <c r="CO119" s="4">
        <v>124</v>
      </c>
      <c r="CX119" s="39">
        <v>1</v>
      </c>
    </row>
    <row r="120" spans="32:102" x14ac:dyDescent="0.25">
      <c r="CE120" s="47">
        <v>6</v>
      </c>
      <c r="CF120" s="39">
        <v>1</v>
      </c>
      <c r="CG120" s="45">
        <v>0</v>
      </c>
      <c r="CH120" s="39">
        <v>1</v>
      </c>
      <c r="CI120" s="39">
        <v>1</v>
      </c>
      <c r="CJ120" s="45">
        <v>1</v>
      </c>
      <c r="CK120" s="39">
        <v>1</v>
      </c>
      <c r="CL120" s="39">
        <v>1</v>
      </c>
      <c r="CM120" s="39">
        <v>0</v>
      </c>
      <c r="CN120" s="70" t="str">
        <f t="shared" si="5"/>
        <v>1111110</v>
      </c>
      <c r="CO120" s="4">
        <v>126</v>
      </c>
      <c r="CX120" s="39">
        <v>1</v>
      </c>
    </row>
    <row r="121" spans="32:102" x14ac:dyDescent="0.25">
      <c r="CE121" s="47">
        <v>7</v>
      </c>
      <c r="CF121" s="39">
        <v>0</v>
      </c>
      <c r="CG121" s="45">
        <v>1</v>
      </c>
      <c r="CH121" s="39">
        <v>0</v>
      </c>
      <c r="CI121" s="39">
        <v>1</v>
      </c>
      <c r="CJ121" s="45">
        <v>0</v>
      </c>
      <c r="CK121" s="39">
        <v>0</v>
      </c>
      <c r="CL121" s="39">
        <v>1</v>
      </c>
      <c r="CM121" s="39">
        <v>0</v>
      </c>
      <c r="CN121" s="70" t="str">
        <f t="shared" si="5"/>
        <v>11001000</v>
      </c>
      <c r="CO121" s="4">
        <v>200</v>
      </c>
      <c r="CX121" s="39">
        <v>0</v>
      </c>
    </row>
    <row r="122" spans="32:102" x14ac:dyDescent="0.25">
      <c r="CE122" s="47">
        <v>8</v>
      </c>
      <c r="CF122" s="39">
        <v>1</v>
      </c>
      <c r="CG122" s="45">
        <v>1</v>
      </c>
      <c r="CH122" s="39">
        <v>1</v>
      </c>
      <c r="CI122" s="39">
        <v>1</v>
      </c>
      <c r="CJ122" s="45">
        <v>1</v>
      </c>
      <c r="CK122" s="39">
        <v>1</v>
      </c>
      <c r="CL122" s="39">
        <v>1</v>
      </c>
      <c r="CM122" s="39">
        <v>0</v>
      </c>
      <c r="CN122" s="70" t="str">
        <f t="shared" si="5"/>
        <v>11111110</v>
      </c>
      <c r="CO122" s="4">
        <v>254</v>
      </c>
      <c r="CX122" s="39">
        <v>1</v>
      </c>
    </row>
    <row r="123" spans="32:102" ht="15.75" thickBot="1" x14ac:dyDescent="0.3">
      <c r="CE123" s="7">
        <v>9</v>
      </c>
      <c r="CF123" s="40">
        <v>1</v>
      </c>
      <c r="CG123" s="46">
        <v>1</v>
      </c>
      <c r="CH123" s="40">
        <v>1</v>
      </c>
      <c r="CI123" s="40">
        <v>1</v>
      </c>
      <c r="CJ123" s="46">
        <v>0</v>
      </c>
      <c r="CK123" s="40">
        <v>1</v>
      </c>
      <c r="CL123" s="40">
        <v>1</v>
      </c>
      <c r="CM123" s="40">
        <v>0</v>
      </c>
      <c r="CN123" s="70" t="str">
        <f t="shared" si="5"/>
        <v>11111100</v>
      </c>
      <c r="CO123" s="60">
        <v>252</v>
      </c>
      <c r="CX123" s="40">
        <v>1</v>
      </c>
    </row>
    <row r="124" spans="32:102" ht="15.75" thickBot="1" x14ac:dyDescent="0.3">
      <c r="AF124" s="78" t="s">
        <v>21</v>
      </c>
      <c r="AG124" s="80" t="s">
        <v>30</v>
      </c>
      <c r="AH124" s="81"/>
      <c r="AI124" s="81"/>
      <c r="AJ124" s="81"/>
      <c r="AK124" s="81"/>
      <c r="AL124" s="81"/>
      <c r="AM124" s="81"/>
      <c r="AN124" s="81"/>
      <c r="AO124" s="82"/>
    </row>
    <row r="125" spans="32:102" ht="15.75" thickBot="1" x14ac:dyDescent="0.3">
      <c r="AF125" s="79"/>
      <c r="AG125" s="3" t="s">
        <v>22</v>
      </c>
      <c r="AH125" s="3" t="s">
        <v>23</v>
      </c>
      <c r="AI125" s="3" t="s">
        <v>24</v>
      </c>
      <c r="AJ125" s="3" t="s">
        <v>25</v>
      </c>
      <c r="AK125" s="3" t="s">
        <v>26</v>
      </c>
      <c r="AL125" s="3" t="s">
        <v>27</v>
      </c>
      <c r="AM125" s="3" t="s">
        <v>28</v>
      </c>
      <c r="AN125" s="3" t="s">
        <v>29</v>
      </c>
      <c r="AO125" s="14" t="s">
        <v>32</v>
      </c>
    </row>
    <row r="126" spans="32:102" ht="15.75" thickBot="1" x14ac:dyDescent="0.3">
      <c r="AF126" s="13">
        <v>0</v>
      </c>
      <c r="AG126" s="73">
        <v>1</v>
      </c>
      <c r="AH126" s="73">
        <v>1</v>
      </c>
      <c r="AI126" s="73">
        <v>1</v>
      </c>
      <c r="AJ126" s="73">
        <v>1</v>
      </c>
      <c r="AK126" s="73">
        <v>1</v>
      </c>
      <c r="AL126" s="73">
        <v>1</v>
      </c>
      <c r="AM126" s="73">
        <v>0</v>
      </c>
      <c r="AN126" s="73">
        <v>0</v>
      </c>
      <c r="AO126" s="4" t="s">
        <v>33</v>
      </c>
      <c r="CE126" s="83" t="s">
        <v>21</v>
      </c>
      <c r="CF126" s="80" t="s">
        <v>150</v>
      </c>
      <c r="CG126" s="81"/>
      <c r="CH126" s="81"/>
      <c r="CI126" s="81"/>
      <c r="CJ126" s="81"/>
      <c r="CK126" s="81"/>
      <c r="CL126" s="81"/>
      <c r="CM126" s="81"/>
      <c r="CN126" s="81"/>
      <c r="CO126" s="82"/>
    </row>
    <row r="127" spans="32:102" ht="15.75" thickBot="1" x14ac:dyDescent="0.3">
      <c r="AF127" s="13">
        <v>1</v>
      </c>
      <c r="AG127" s="74">
        <v>0</v>
      </c>
      <c r="AH127" s="74">
        <v>1</v>
      </c>
      <c r="AI127" s="74">
        <v>1</v>
      </c>
      <c r="AJ127" s="74">
        <v>0</v>
      </c>
      <c r="AK127" s="74">
        <v>0</v>
      </c>
      <c r="AL127" s="74">
        <v>0</v>
      </c>
      <c r="AM127" s="74">
        <v>0</v>
      </c>
      <c r="AN127" s="74">
        <v>0</v>
      </c>
      <c r="AO127" s="6">
        <v>60</v>
      </c>
      <c r="CE127" s="84"/>
      <c r="CF127" s="43" t="s">
        <v>26</v>
      </c>
      <c r="CG127" s="42" t="s">
        <v>25</v>
      </c>
      <c r="CH127" s="42" t="s">
        <v>28</v>
      </c>
      <c r="CI127" s="42" t="s">
        <v>24</v>
      </c>
      <c r="CJ127" s="42" t="s">
        <v>27</v>
      </c>
      <c r="CK127" s="42" t="s">
        <v>22</v>
      </c>
      <c r="CL127" s="42" t="s">
        <v>23</v>
      </c>
      <c r="CM127" s="42" t="s">
        <v>105</v>
      </c>
      <c r="CN127" s="14" t="s">
        <v>146</v>
      </c>
      <c r="CO127" s="14" t="s">
        <v>147</v>
      </c>
    </row>
    <row r="128" spans="32:102" x14ac:dyDescent="0.25">
      <c r="AF128" s="13">
        <v>2</v>
      </c>
      <c r="AG128" s="74">
        <v>1</v>
      </c>
      <c r="AH128" s="74">
        <v>1</v>
      </c>
      <c r="AI128" s="74">
        <v>0</v>
      </c>
      <c r="AJ128" s="74">
        <v>1</v>
      </c>
      <c r="AK128" s="74">
        <v>1</v>
      </c>
      <c r="AL128" s="74">
        <v>0</v>
      </c>
      <c r="AM128" s="74">
        <v>1</v>
      </c>
      <c r="AN128" s="74">
        <v>0</v>
      </c>
      <c r="AO128" s="6" t="s">
        <v>34</v>
      </c>
      <c r="CE128" s="13">
        <v>0</v>
      </c>
      <c r="CF128" s="44">
        <v>1</v>
      </c>
      <c r="CG128" s="41">
        <v>1</v>
      </c>
      <c r="CH128" s="41">
        <v>0</v>
      </c>
      <c r="CI128" s="41">
        <v>1</v>
      </c>
      <c r="CJ128" s="41">
        <v>1</v>
      </c>
      <c r="CK128" s="41">
        <v>1</v>
      </c>
      <c r="CL128" s="44">
        <v>1</v>
      </c>
      <c r="CM128" s="41">
        <v>0</v>
      </c>
      <c r="CN128" s="71" t="str">
        <f>DEC2BIN(CO128)</f>
        <v>11011110</v>
      </c>
      <c r="CO128" s="4">
        <v>222</v>
      </c>
    </row>
    <row r="129" spans="32:93" x14ac:dyDescent="0.25">
      <c r="AF129" s="13">
        <v>3</v>
      </c>
      <c r="AG129" s="74">
        <v>1</v>
      </c>
      <c r="AH129" s="74">
        <v>1</v>
      </c>
      <c r="AI129" s="74">
        <v>1</v>
      </c>
      <c r="AJ129" s="74">
        <v>1</v>
      </c>
      <c r="AK129" s="74">
        <v>0</v>
      </c>
      <c r="AL129" s="74">
        <v>0</v>
      </c>
      <c r="AM129" s="74">
        <v>1</v>
      </c>
      <c r="AN129" s="74">
        <v>0</v>
      </c>
      <c r="AO129" s="6" t="s">
        <v>35</v>
      </c>
      <c r="CE129" s="47">
        <v>1</v>
      </c>
      <c r="CF129" s="45">
        <v>1</v>
      </c>
      <c r="CG129" s="39">
        <v>0</v>
      </c>
      <c r="CH129" s="39">
        <v>0</v>
      </c>
      <c r="CI129" s="39">
        <v>0</v>
      </c>
      <c r="CJ129" s="39">
        <v>1</v>
      </c>
      <c r="CK129" s="39">
        <v>0</v>
      </c>
      <c r="CL129" s="45">
        <v>0</v>
      </c>
      <c r="CM129" s="39">
        <v>0</v>
      </c>
      <c r="CN129" s="71" t="str">
        <f t="shared" ref="CN129:CN137" si="6">DEC2BIN(CO129)</f>
        <v>10001000</v>
      </c>
      <c r="CO129" s="4">
        <v>136</v>
      </c>
    </row>
    <row r="130" spans="32:93" x14ac:dyDescent="0.25">
      <c r="AF130" s="13">
        <v>4</v>
      </c>
      <c r="AG130" s="74">
        <v>0</v>
      </c>
      <c r="AH130" s="74">
        <v>1</v>
      </c>
      <c r="AI130" s="74">
        <v>1</v>
      </c>
      <c r="AJ130" s="74">
        <v>0</v>
      </c>
      <c r="AK130" s="74">
        <v>0</v>
      </c>
      <c r="AL130" s="74">
        <v>1</v>
      </c>
      <c r="AM130" s="74">
        <v>1</v>
      </c>
      <c r="AN130" s="74">
        <v>0</v>
      </c>
      <c r="AO130" s="6">
        <v>66</v>
      </c>
      <c r="CE130" s="47">
        <v>2</v>
      </c>
      <c r="CF130" s="45">
        <v>1</v>
      </c>
      <c r="CG130" s="39">
        <v>1</v>
      </c>
      <c r="CH130" s="39">
        <v>1</v>
      </c>
      <c r="CI130" s="39">
        <v>0</v>
      </c>
      <c r="CJ130" s="39">
        <v>0</v>
      </c>
      <c r="CK130" s="39">
        <v>1</v>
      </c>
      <c r="CL130" s="45">
        <v>1</v>
      </c>
      <c r="CM130" s="39">
        <v>0</v>
      </c>
      <c r="CN130" s="71" t="str">
        <f t="shared" si="6"/>
        <v>11100110</v>
      </c>
      <c r="CO130" s="4">
        <v>230</v>
      </c>
    </row>
    <row r="131" spans="32:93" x14ac:dyDescent="0.25">
      <c r="AF131" s="13">
        <v>5</v>
      </c>
      <c r="AG131" s="74">
        <v>1</v>
      </c>
      <c r="AH131" s="74">
        <v>0</v>
      </c>
      <c r="AI131" s="74">
        <v>1</v>
      </c>
      <c r="AJ131" s="74">
        <v>1</v>
      </c>
      <c r="AK131" s="74">
        <v>0</v>
      </c>
      <c r="AL131" s="74">
        <v>1</v>
      </c>
      <c r="AM131" s="74">
        <v>1</v>
      </c>
      <c r="AN131" s="74">
        <v>0</v>
      </c>
      <c r="AO131" s="6" t="s">
        <v>38</v>
      </c>
      <c r="CE131" s="47">
        <v>3</v>
      </c>
      <c r="CF131" s="45">
        <v>1</v>
      </c>
      <c r="CG131" s="39">
        <v>1</v>
      </c>
      <c r="CH131" s="39">
        <v>1</v>
      </c>
      <c r="CI131" s="39">
        <v>0</v>
      </c>
      <c r="CJ131" s="39">
        <v>1</v>
      </c>
      <c r="CK131" s="39">
        <v>1</v>
      </c>
      <c r="CL131" s="45">
        <v>0</v>
      </c>
      <c r="CM131" s="39">
        <v>0</v>
      </c>
      <c r="CN131" s="71" t="str">
        <f t="shared" si="6"/>
        <v>11101100</v>
      </c>
      <c r="CO131" s="4">
        <v>236</v>
      </c>
    </row>
    <row r="132" spans="32:93" x14ac:dyDescent="0.25">
      <c r="AF132" s="13">
        <v>6</v>
      </c>
      <c r="AG132" s="74">
        <v>1</v>
      </c>
      <c r="AH132" s="74">
        <v>0</v>
      </c>
      <c r="AI132" s="74">
        <v>1</v>
      </c>
      <c r="AJ132" s="74">
        <v>1</v>
      </c>
      <c r="AK132" s="74">
        <v>1</v>
      </c>
      <c r="AL132" s="74">
        <v>1</v>
      </c>
      <c r="AM132" s="74">
        <v>1</v>
      </c>
      <c r="AN132" s="74">
        <v>0</v>
      </c>
      <c r="AO132" s="6" t="s">
        <v>39</v>
      </c>
      <c r="CE132" s="47">
        <v>4</v>
      </c>
      <c r="CF132" s="45">
        <v>1</v>
      </c>
      <c r="CG132" s="39">
        <v>0</v>
      </c>
      <c r="CH132" s="39">
        <v>1</v>
      </c>
      <c r="CI132" s="39">
        <v>1</v>
      </c>
      <c r="CJ132" s="39">
        <v>1</v>
      </c>
      <c r="CK132" s="39">
        <v>0</v>
      </c>
      <c r="CL132" s="45">
        <v>0</v>
      </c>
      <c r="CM132" s="39">
        <v>0</v>
      </c>
      <c r="CN132" s="71" t="str">
        <f t="shared" si="6"/>
        <v>10111000</v>
      </c>
      <c r="CO132" s="4">
        <v>184</v>
      </c>
    </row>
    <row r="133" spans="32:93" x14ac:dyDescent="0.25">
      <c r="AF133" s="13">
        <v>7</v>
      </c>
      <c r="AG133" s="74">
        <v>1</v>
      </c>
      <c r="AH133" s="74">
        <v>1</v>
      </c>
      <c r="AI133" s="74">
        <v>1</v>
      </c>
      <c r="AJ133" s="74">
        <v>0</v>
      </c>
      <c r="AK133" s="74">
        <v>0</v>
      </c>
      <c r="AL133" s="74">
        <v>0</v>
      </c>
      <c r="AM133" s="74">
        <v>0</v>
      </c>
      <c r="AN133" s="74">
        <v>0</v>
      </c>
      <c r="AO133" s="6" t="s">
        <v>41</v>
      </c>
      <c r="CE133" s="47">
        <v>5</v>
      </c>
      <c r="CF133" s="45">
        <v>0</v>
      </c>
      <c r="CG133" s="39">
        <v>1</v>
      </c>
      <c r="CH133" s="39">
        <v>1</v>
      </c>
      <c r="CI133" s="39">
        <v>1</v>
      </c>
      <c r="CJ133" s="39">
        <v>1</v>
      </c>
      <c r="CK133" s="39">
        <v>1</v>
      </c>
      <c r="CL133" s="45">
        <v>0</v>
      </c>
      <c r="CM133" s="39">
        <v>0</v>
      </c>
      <c r="CN133" s="71" t="str">
        <f t="shared" si="6"/>
        <v>1111100</v>
      </c>
      <c r="CO133" s="4">
        <v>124</v>
      </c>
    </row>
    <row r="134" spans="32:93" x14ac:dyDescent="0.25">
      <c r="AF134" s="13">
        <v>8</v>
      </c>
      <c r="AG134" s="74">
        <v>1</v>
      </c>
      <c r="AH134" s="74">
        <v>1</v>
      </c>
      <c r="AI134" s="74">
        <v>1</v>
      </c>
      <c r="AJ134" s="74">
        <v>1</v>
      </c>
      <c r="AK134" s="74">
        <v>1</v>
      </c>
      <c r="AL134" s="74">
        <v>1</v>
      </c>
      <c r="AM134" s="74">
        <v>1</v>
      </c>
      <c r="AN134" s="74">
        <v>0</v>
      </c>
      <c r="AO134" s="6" t="s">
        <v>43</v>
      </c>
      <c r="CE134" s="47">
        <v>6</v>
      </c>
      <c r="CF134" s="45">
        <v>0</v>
      </c>
      <c r="CG134" s="39">
        <v>1</v>
      </c>
      <c r="CH134" s="39">
        <v>1</v>
      </c>
      <c r="CI134" s="39">
        <v>1</v>
      </c>
      <c r="CJ134" s="39">
        <v>1</v>
      </c>
      <c r="CK134" s="39">
        <v>1</v>
      </c>
      <c r="CL134" s="45">
        <v>1</v>
      </c>
      <c r="CM134" s="39">
        <v>0</v>
      </c>
      <c r="CN134" s="71" t="str">
        <f t="shared" si="6"/>
        <v>1111110</v>
      </c>
      <c r="CO134" s="4">
        <v>126</v>
      </c>
    </row>
    <row r="135" spans="32:93" ht="15.75" thickBot="1" x14ac:dyDescent="0.3">
      <c r="AF135" s="7">
        <v>9</v>
      </c>
      <c r="AG135" s="7">
        <v>1</v>
      </c>
      <c r="AH135" s="7">
        <v>1</v>
      </c>
      <c r="AI135" s="7">
        <v>1</v>
      </c>
      <c r="AJ135" s="7">
        <v>1</v>
      </c>
      <c r="AK135" s="7">
        <v>0</v>
      </c>
      <c r="AL135" s="7">
        <v>1</v>
      </c>
      <c r="AM135" s="7">
        <v>1</v>
      </c>
      <c r="AN135" s="7">
        <v>0</v>
      </c>
      <c r="AO135" s="7" t="s">
        <v>40</v>
      </c>
      <c r="CE135" s="47">
        <v>7</v>
      </c>
      <c r="CF135" s="45">
        <v>1</v>
      </c>
      <c r="CG135" s="39">
        <v>1</v>
      </c>
      <c r="CH135" s="39">
        <v>0</v>
      </c>
      <c r="CI135" s="39">
        <v>0</v>
      </c>
      <c r="CJ135" s="39">
        <v>1</v>
      </c>
      <c r="CK135" s="39">
        <v>0</v>
      </c>
      <c r="CL135" s="45">
        <v>0</v>
      </c>
      <c r="CM135" s="39">
        <v>0</v>
      </c>
      <c r="CN135" s="71" t="str">
        <f t="shared" si="6"/>
        <v>11001000</v>
      </c>
      <c r="CO135" s="4">
        <v>200</v>
      </c>
    </row>
    <row r="136" spans="32:93" x14ac:dyDescent="0.25">
      <c r="AG136" s="72">
        <v>6</v>
      </c>
      <c r="AH136" s="72">
        <v>7</v>
      </c>
      <c r="AI136" s="72">
        <v>3</v>
      </c>
      <c r="AJ136" s="72">
        <v>2</v>
      </c>
      <c r="AK136" s="72">
        <v>1</v>
      </c>
      <c r="AL136" s="72">
        <v>5</v>
      </c>
      <c r="AM136" s="72">
        <v>4</v>
      </c>
      <c r="CE136" s="47">
        <v>8</v>
      </c>
      <c r="CF136" s="45">
        <v>1</v>
      </c>
      <c r="CG136" s="39">
        <v>1</v>
      </c>
      <c r="CH136" s="39">
        <v>1</v>
      </c>
      <c r="CI136" s="39">
        <v>1</v>
      </c>
      <c r="CJ136" s="39">
        <v>1</v>
      </c>
      <c r="CK136" s="39">
        <v>1</v>
      </c>
      <c r="CL136" s="45">
        <v>1</v>
      </c>
      <c r="CM136" s="39">
        <v>0</v>
      </c>
      <c r="CN136" s="71" t="str">
        <f t="shared" si="6"/>
        <v>11111110</v>
      </c>
      <c r="CO136" s="4">
        <v>254</v>
      </c>
    </row>
    <row r="137" spans="32:93" ht="15.75" thickBot="1" x14ac:dyDescent="0.3">
      <c r="CE137" s="7">
        <v>9</v>
      </c>
      <c r="CF137" s="46">
        <v>1</v>
      </c>
      <c r="CG137" s="40">
        <v>1</v>
      </c>
      <c r="CH137" s="40">
        <v>1</v>
      </c>
      <c r="CI137" s="40">
        <v>1</v>
      </c>
      <c r="CJ137" s="40">
        <v>1</v>
      </c>
      <c r="CK137" s="40">
        <v>1</v>
      </c>
      <c r="CL137" s="46">
        <v>0</v>
      </c>
      <c r="CM137" s="40">
        <v>0</v>
      </c>
      <c r="CN137" s="71" t="str">
        <f t="shared" si="6"/>
        <v>11111100</v>
      </c>
      <c r="CO137" s="60">
        <v>252</v>
      </c>
    </row>
  </sheetData>
  <mergeCells count="75">
    <mergeCell ref="E12:G12"/>
    <mergeCell ref="CE126:CE127"/>
    <mergeCell ref="CF126:CO126"/>
    <mergeCell ref="CE96:CE97"/>
    <mergeCell ref="CF96:CN96"/>
    <mergeCell ref="CE112:CE113"/>
    <mergeCell ref="CF112:CO112"/>
    <mergeCell ref="V37:X37"/>
    <mergeCell ref="V44:X44"/>
    <mergeCell ref="O13:Q13"/>
    <mergeCell ref="AG29:AO29"/>
    <mergeCell ref="AF43:AF44"/>
    <mergeCell ref="E16:G16"/>
    <mergeCell ref="E17:G17"/>
    <mergeCell ref="E18:G18"/>
    <mergeCell ref="E19:G19"/>
    <mergeCell ref="V7:X7"/>
    <mergeCell ref="V21:X21"/>
    <mergeCell ref="V14:X14"/>
    <mergeCell ref="V30:X30"/>
    <mergeCell ref="O14:Q14"/>
    <mergeCell ref="O15:Q15"/>
    <mergeCell ref="O16:Q16"/>
    <mergeCell ref="O17:Q17"/>
    <mergeCell ref="O18:Q18"/>
    <mergeCell ref="O19:Q19"/>
    <mergeCell ref="E20:G20"/>
    <mergeCell ref="E21:G21"/>
    <mergeCell ref="O27:Q27"/>
    <mergeCell ref="O22:Q22"/>
    <mergeCell ref="O23:Q23"/>
    <mergeCell ref="O20:Q20"/>
    <mergeCell ref="O21:Q21"/>
    <mergeCell ref="D39:E39"/>
    <mergeCell ref="BC3:BR3"/>
    <mergeCell ref="BD24:BE24"/>
    <mergeCell ref="BT3:CA3"/>
    <mergeCell ref="BG5:BH5"/>
    <mergeCell ref="AG14:AO14"/>
    <mergeCell ref="AP14:AX14"/>
    <mergeCell ref="AE3:AZ3"/>
    <mergeCell ref="AF14:AF15"/>
    <mergeCell ref="E3:R3"/>
    <mergeCell ref="V3:AB3"/>
    <mergeCell ref="E13:G13"/>
    <mergeCell ref="O12:Q12"/>
    <mergeCell ref="O26:Q26"/>
    <mergeCell ref="AF29:AF30"/>
    <mergeCell ref="BO5:BQ5"/>
    <mergeCell ref="BD5:BE5"/>
    <mergeCell ref="AG43:AO43"/>
    <mergeCell ref="AF57:AF58"/>
    <mergeCell ref="BG14:BH15"/>
    <mergeCell ref="BK5:BL5"/>
    <mergeCell ref="BK6:BL11"/>
    <mergeCell ref="BK13:BL13"/>
    <mergeCell ref="BK22:BL23"/>
    <mergeCell ref="CD3:CY3"/>
    <mergeCell ref="CE15:CE16"/>
    <mergeCell ref="CE29:CE30"/>
    <mergeCell ref="CE43:CE44"/>
    <mergeCell ref="CF43:CN43"/>
    <mergeCell ref="AF124:AF125"/>
    <mergeCell ref="AG124:AO124"/>
    <mergeCell ref="CF29:CO29"/>
    <mergeCell ref="CF15:CO15"/>
    <mergeCell ref="AF92:AF93"/>
    <mergeCell ref="AG92:AO92"/>
    <mergeCell ref="CE57:CE58"/>
    <mergeCell ref="CF57:CN57"/>
    <mergeCell ref="CE78:CE79"/>
    <mergeCell ref="CF78:CN78"/>
    <mergeCell ref="AG57:AO57"/>
    <mergeCell ref="AF71:AF72"/>
    <mergeCell ref="AG71:AO71"/>
  </mergeCells>
  <phoneticPr fontId="9" type="noConversion"/>
  <conditionalFormatting sqref="I13 I16:I21">
    <cfRule type="containsBlanks" dxfId="3" priority="5">
      <formula>LEN(TRIM(I13))=0</formula>
    </cfRule>
    <cfRule type="notContainsBlanks" dxfId="2" priority="6">
      <formula>LEN(TRIM(I13))&gt;0</formula>
    </cfRule>
  </conditionalFormatting>
  <conditionalFormatting sqref="M13:M23 M26:M27">
    <cfRule type="containsBlanks" dxfId="1" priority="9">
      <formula>LEN(TRIM(M13))=0</formula>
    </cfRule>
    <cfRule type="notContainsBlanks" dxfId="0" priority="10">
      <formula>LEN(TRIM(M13))&gt;0</formula>
    </cfRule>
  </conditionalFormatting>
  <pageMargins left="0.7" right="0.7" top="0.75" bottom="0.75" header="0.3" footer="0.3"/>
  <pageSetup paperSize="9" orientation="portrait" r:id="rId1"/>
  <ignoredErrors>
    <ignoredError sqref="CN31:CN3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Fernanda Andrade Recinos</dc:creator>
  <cp:lastModifiedBy>samuel juarez</cp:lastModifiedBy>
  <dcterms:created xsi:type="dcterms:W3CDTF">2024-02-26T02:24:16Z</dcterms:created>
  <dcterms:modified xsi:type="dcterms:W3CDTF">2025-03-18T03:19:23Z</dcterms:modified>
</cp:coreProperties>
</file>