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E404B523-E948-4750-8ADE-DFA11674FBF0}" xr6:coauthVersionLast="47" xr6:coauthVersionMax="47" xr10:uidLastSave="{00000000-0000-0000-0000-000000000000}"/>
  <bookViews>
    <workbookView xWindow="-120" yWindow="-120" windowWidth="29040" windowHeight="15840" tabRatio="859" xr2:uid="{00000000-000D-0000-FFFF-FFFF00000000}"/>
  </bookViews>
  <sheets>
    <sheet name="Sommario" sheetId="1" r:id="rId1"/>
    <sheet name="all_data_128_05_05" sheetId="5" r:id="rId2"/>
    <sheet name="all_data_256_05_05" sheetId="2" r:id="rId3"/>
    <sheet name="filtered_128_05_05" sheetId="3" r:id="rId4"/>
    <sheet name="filtered_256_05_05" sheetId="4" r:id="rId5"/>
    <sheet name="test_all_data_256_05_05" sheetId="17" r:id="rId6"/>
    <sheet name="test_filtered_256_05_05" sheetId="16" r:id="rId7"/>
    <sheet name="test_all_data_128_05_05" sheetId="15" r:id="rId8"/>
    <sheet name="test_filtered_128_05_05" sheetId="14" r:id="rId9"/>
    <sheet name="dam-det_filtered_euclidean" sheetId="10" r:id="rId10"/>
    <sheet name="dam-det_all_data_euclidean" sheetId="11" r:id="rId11"/>
    <sheet name="dam-det_filtered_sam" sheetId="12" r:id="rId12"/>
    <sheet name="dam-det_all_data_sam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15" i="1" s="1"/>
  <c r="B6" i="1"/>
  <c r="B14" i="1" s="1"/>
  <c r="B5" i="1"/>
  <c r="B13" i="1" s="1"/>
  <c r="B4" i="1"/>
  <c r="B12" i="1" s="1"/>
  <c r="B23" i="1"/>
  <c r="B22" i="1"/>
  <c r="B21" i="1"/>
  <c r="B20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G4" i="1"/>
  <c r="I12" i="1"/>
  <c r="K15" i="1"/>
  <c r="G5" i="1"/>
  <c r="G6" i="1"/>
  <c r="K22" i="1"/>
  <c r="G7" i="1"/>
  <c r="K21" i="1"/>
  <c r="K13" i="1"/>
  <c r="K20" i="1"/>
  <c r="K14" i="1"/>
  <c r="K23" i="1"/>
  <c r="G15" i="1" l="1"/>
  <c r="G14" i="1"/>
  <c r="G13" i="1"/>
  <c r="G12" i="1"/>
  <c r="M7" i="1" a="1"/>
  <c r="P7" i="1" a="1"/>
  <c r="O7" i="1" a="1"/>
  <c r="I23" i="1"/>
  <c r="J21" i="1"/>
  <c r="P4" i="1" a="1"/>
  <c r="J20" i="1"/>
  <c r="J23" i="1"/>
  <c r="K7" i="1" a="1"/>
  <c r="Q7" i="1" a="1"/>
  <c r="H22" i="1"/>
  <c r="I6" i="1" a="1"/>
  <c r="K6" i="1" a="1"/>
  <c r="Q6" i="1" a="1"/>
  <c r="R5" i="1" a="1"/>
  <c r="J12" i="1"/>
  <c r="H13" i="1"/>
  <c r="O4" i="1" a="1"/>
  <c r="P5" i="1" a="1"/>
  <c r="K12" i="1"/>
  <c r="I21" i="1"/>
  <c r="R7" i="1" a="1"/>
  <c r="J22" i="1"/>
  <c r="I5" i="1" a="1"/>
  <c r="H23" i="1"/>
  <c r="I15" i="1"/>
  <c r="I7" i="1" a="1"/>
  <c r="J5" i="1" a="1"/>
  <c r="M4" i="1" a="1"/>
  <c r="P6" i="1" a="1"/>
  <c r="Q4" i="1" a="1"/>
  <c r="N5" i="1" a="1"/>
  <c r="I4" i="1" a="1"/>
  <c r="H20" i="1"/>
  <c r="K5" i="1" a="1"/>
  <c r="I14" i="1"/>
  <c r="J15" i="1"/>
  <c r="H12" i="1"/>
  <c r="N6" i="1" a="1"/>
  <c r="M6" i="1" a="1"/>
  <c r="J6" i="1" a="1"/>
  <c r="N7" i="1" a="1"/>
  <c r="H4" i="1" a="1"/>
  <c r="O6" i="1" a="1"/>
  <c r="I20" i="1"/>
  <c r="K4" i="1" a="1"/>
  <c r="H7" i="1" a="1"/>
  <c r="R6" i="1" a="1"/>
  <c r="H15" i="1"/>
  <c r="M5" i="1" a="1"/>
  <c r="H6" i="1" a="1"/>
  <c r="I13" i="1"/>
  <c r="I22" i="1"/>
  <c r="J4" i="1" a="1"/>
  <c r="R4" i="1" a="1"/>
  <c r="H5" i="1" a="1"/>
  <c r="O5" i="1" a="1"/>
  <c r="H14" i="1"/>
  <c r="J14" i="1"/>
  <c r="Q5" i="1" a="1"/>
  <c r="N4" i="1" a="1"/>
  <c r="J13" i="1"/>
  <c r="H21" i="1"/>
  <c r="J7" i="1" a="1"/>
  <c r="Q12" i="1" l="1"/>
  <c r="Q14" i="1"/>
  <c r="Q15" i="1"/>
  <c r="Q13" i="1"/>
  <c r="P12" i="1"/>
  <c r="P14" i="1"/>
  <c r="P13" i="1"/>
  <c r="P15" i="1"/>
  <c r="N14" i="1"/>
  <c r="N13" i="1"/>
  <c r="N12" i="1"/>
  <c r="N15" i="1"/>
  <c r="M14" i="1"/>
  <c r="M13" i="1"/>
  <c r="M12" i="1"/>
  <c r="M15" i="1"/>
  <c r="M4" i="1"/>
  <c r="P21" i="1"/>
  <c r="N20" i="1"/>
  <c r="M20" i="1"/>
  <c r="L20" i="1"/>
  <c r="N5" i="1"/>
  <c r="Q7" i="1"/>
  <c r="P20" i="1"/>
  <c r="L15" i="1"/>
  <c r="P6" i="1"/>
  <c r="K7" i="1"/>
  <c r="L13" i="1"/>
  <c r="L12" i="1"/>
  <c r="Q23" i="1"/>
  <c r="O4" i="1"/>
  <c r="K6" i="1"/>
  <c r="J7" i="1"/>
  <c r="R7" i="1"/>
  <c r="N4" i="1"/>
  <c r="L14" i="1"/>
  <c r="R6" i="1"/>
  <c r="Q21" i="1"/>
  <c r="I4" i="1"/>
  <c r="J5" i="1"/>
  <c r="M6" i="1"/>
  <c r="N7" i="1"/>
  <c r="J6" i="1"/>
  <c r="I5" i="1"/>
  <c r="H4" i="1"/>
  <c r="Q20" i="1"/>
  <c r="J4" i="1"/>
  <c r="H5" i="1"/>
  <c r="I6" i="1"/>
  <c r="I7" i="1"/>
  <c r="O5" i="1"/>
  <c r="Q6" i="1"/>
  <c r="P5" i="1"/>
  <c r="P4" i="1"/>
  <c r="Q5" i="1"/>
  <c r="H7" i="1"/>
  <c r="N23" i="1"/>
  <c r="M23" i="1"/>
  <c r="L23" i="1"/>
  <c r="Q4" i="1"/>
  <c r="K5" i="1"/>
  <c r="N6" i="1"/>
  <c r="O7" i="1"/>
  <c r="M7" i="1"/>
  <c r="Q22" i="1"/>
  <c r="P23" i="1"/>
  <c r="N22" i="1"/>
  <c r="M22" i="1"/>
  <c r="L22" i="1"/>
  <c r="R4" i="1"/>
  <c r="R5" i="1"/>
  <c r="H6" i="1"/>
  <c r="P7" i="1"/>
  <c r="P22" i="1"/>
  <c r="N21" i="1"/>
  <c r="M21" i="1"/>
  <c r="L21" i="1"/>
  <c r="K4" i="1"/>
  <c r="M5" i="1"/>
  <c r="O6" i="1"/>
  <c r="R12" i="1" l="1"/>
  <c r="O22" i="1"/>
  <c r="O23" i="1"/>
  <c r="R23" i="1"/>
  <c r="O20" i="1"/>
  <c r="O21" i="1"/>
  <c r="R14" i="1"/>
  <c r="R21" i="1"/>
  <c r="L6" i="1"/>
  <c r="O15" i="1"/>
  <c r="L5" i="1"/>
  <c r="O12" i="1"/>
  <c r="R20" i="1"/>
  <c r="R13" i="1"/>
  <c r="O14" i="1"/>
  <c r="L7" i="1"/>
  <c r="L4" i="1"/>
  <c r="O13" i="1"/>
  <c r="R22" i="1"/>
  <c r="R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<sst xmlns="http://schemas.openxmlformats.org/spreadsheetml/2006/main" count="1004" uniqueCount="289">
  <si>
    <t>Esperimenti</t>
  </si>
  <si>
    <t>Risultati</t>
  </si>
  <si>
    <t>Esperimento/foglio</t>
  </si>
  <si>
    <t>Batch size</t>
  </si>
  <si>
    <t>Peso classe 0</t>
  </si>
  <si>
    <t>Peso classe 1</t>
  </si>
  <si>
    <t>Filtro</t>
  </si>
  <si>
    <t>Epoca</t>
  </si>
  <si>
    <t>Test_TN</t>
  </si>
  <si>
    <t>Test_FP</t>
  </si>
  <si>
    <t>Test_FN</t>
  </si>
  <si>
    <t>Test_TP</t>
  </si>
  <si>
    <t>Somma campioni</t>
  </si>
  <si>
    <t>Test_Precision_0</t>
  </si>
  <si>
    <t>Test_Recall_0</t>
  </si>
  <si>
    <t>Test_F1_0</t>
  </si>
  <si>
    <t>Test_Precision_1</t>
  </si>
  <si>
    <t>Test_Recall_1</t>
  </si>
  <si>
    <t>Test_F1_1</t>
  </si>
  <si>
    <t>No</t>
  </si>
  <si>
    <t>Sì</t>
  </si>
  <si>
    <t>Test</t>
  </si>
  <si>
    <t>Test/foglio</t>
  </si>
  <si>
    <t>TN</t>
  </si>
  <si>
    <t>FP</t>
  </si>
  <si>
    <t>FN</t>
  </si>
  <si>
    <t>TP</t>
  </si>
  <si>
    <t>Precision_0</t>
  </si>
  <si>
    <t>Recall_0</t>
  </si>
  <si>
    <t>F1_0</t>
  </si>
  <si>
    <t>Precision_1</t>
  </si>
  <si>
    <t>Recall_1</t>
  </si>
  <si>
    <t>F1_1</t>
  </si>
  <si>
    <t>Damage detection</t>
  </si>
  <si>
    <t>Distanza</t>
  </si>
  <si>
    <t>euclidean</t>
  </si>
  <si>
    <t>sam</t>
  </si>
  <si>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</si>
  <si>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</si>
  <si>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</si>
  <si>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</si>
  <si>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</si>
  <si>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</si>
  <si>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</si>
  <si>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</si>
  <si>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</si>
  <si>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</si>
  <si>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</si>
  <si>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</si>
  <si>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</si>
  <si>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</si>
  <si>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</si>
  <si>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</si>
  <si>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</si>
  <si>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</si>
  <si>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</si>
  <si>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</si>
  <si>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</si>
  <si>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</si>
  <si>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</si>
  <si>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</si>
  <si>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</si>
  <si>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</si>
  <si>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Test_Time</t>
  </si>
  <si>
    <t>0:00:24</t>
  </si>
  <si>
    <t>0:00:23</t>
  </si>
  <si>
    <t>0.9511</t>
  </si>
  <si>
    <t>0.9677</t>
  </si>
  <si>
    <t>0:00:14</t>
  </si>
  <si>
    <t>0:00:15</t>
  </si>
  <si>
    <t>0:00:13</t>
  </si>
  <si>
    <t>0:03:27</t>
  </si>
  <si>
    <t>0.9335</t>
  </si>
  <si>
    <t>0.9804</t>
  </si>
  <si>
    <t>0:03:07</t>
  </si>
  <si>
    <t>0:00:12</t>
  </si>
  <si>
    <t>0.9457</t>
  </si>
  <si>
    <t>0:00:26</t>
  </si>
  <si>
    <t>0:00:25</t>
  </si>
  <si>
    <t>0:06:21</t>
  </si>
  <si>
    <t>Image_ID</t>
  </si>
  <si>
    <t>Predictions</t>
  </si>
  <si>
    <t>Ground_truth</t>
  </si>
  <si>
    <t>263720</t>
  </si>
  <si>
    <t>263956</t>
  </si>
  <si>
    <t>264451</t>
  </si>
  <si>
    <t>264954</t>
  </si>
  <si>
    <t>266600</t>
  </si>
  <si>
    <t>267104</t>
  </si>
  <si>
    <t>267127</t>
  </si>
  <si>
    <t>267810</t>
  </si>
  <si>
    <t>268164</t>
  </si>
  <si>
    <t>348438</t>
  </si>
  <si>
    <t>348451</t>
  </si>
  <si>
    <t>349377</t>
  </si>
  <si>
    <t>349675</t>
  </si>
  <si>
    <t>351994</t>
  </si>
  <si>
    <t>354465</t>
  </si>
  <si>
    <t>354702</t>
  </si>
  <si>
    <t>354829</t>
  </si>
  <si>
    <t>358521</t>
  </si>
  <si>
    <t>359839</t>
  </si>
  <si>
    <t>360087</t>
  </si>
  <si>
    <t>360172</t>
  </si>
  <si>
    <t>360214</t>
  </si>
  <si>
    <t>360452</t>
  </si>
  <si>
    <t>360978</t>
  </si>
  <si>
    <t>360980</t>
  </si>
  <si>
    <t>361044</t>
  </si>
  <si>
    <t>361058</t>
  </si>
  <si>
    <t>361544</t>
  </si>
  <si>
    <t>362417</t>
  </si>
  <si>
    <t>362444</t>
  </si>
  <si>
    <t>363051</t>
  </si>
  <si>
    <t>363198</t>
  </si>
  <si>
    <t>363850</t>
  </si>
  <si>
    <t>363926</t>
  </si>
  <si>
    <t>364341</t>
  </si>
  <si>
    <t>364368</t>
  </si>
  <si>
    <t>364463</t>
  </si>
  <si>
    <t>364487</t>
  </si>
  <si>
    <t>365344</t>
  </si>
  <si>
    <t>366090</t>
  </si>
  <si>
    <t>.</t>
  </si>
  <si>
    <t>..</t>
  </si>
  <si>
    <t>…</t>
  </si>
  <si>
    <t>0:06:15</t>
  </si>
  <si>
    <t>0:05:48</t>
  </si>
  <si>
    <t>0:05:52</t>
  </si>
  <si>
    <t>0:06:04</t>
  </si>
  <si>
    <t>0:06:09</t>
  </si>
  <si>
    <t>0:00:27</t>
  </si>
  <si>
    <t>0:06:03</t>
  </si>
  <si>
    <t>0:06:13</t>
  </si>
  <si>
    <t>0:05:58</t>
  </si>
  <si>
    <t>0:06:00</t>
  </si>
  <si>
    <t>0:05:57</t>
  </si>
  <si>
    <t>0:05:54</t>
  </si>
  <si>
    <t>0:06:11</t>
  </si>
  <si>
    <t>0:06:07</t>
  </si>
  <si>
    <t>0.1395</t>
  </si>
  <si>
    <t>0.8056</t>
  </si>
  <si>
    <t>0.7342</t>
  </si>
  <si>
    <t>0.7682</t>
  </si>
  <si>
    <t>0.9583</t>
  </si>
  <si>
    <t>0.9718</t>
  </si>
  <si>
    <t>0.9650</t>
  </si>
  <si>
    <t>680668.0000</t>
  </si>
  <si>
    <t>19727.0000</t>
  </si>
  <si>
    <t>29607.0000</t>
  </si>
  <si>
    <t>81764.0000</t>
  </si>
  <si>
    <t>0:06:05</t>
  </si>
  <si>
    <t>0.2548</t>
  </si>
  <si>
    <t>0.7390</t>
  </si>
  <si>
    <t>0.5535</t>
  </si>
  <si>
    <t>0.6329</t>
  </si>
  <si>
    <t>0.9261</t>
  </si>
  <si>
    <t>0.9662</t>
  </si>
  <si>
    <t>167194.0000</t>
  </si>
  <si>
    <t>5846.0000</t>
  </si>
  <si>
    <t>13351.0000</t>
  </si>
  <si>
    <t>16551.0000</t>
  </si>
  <si>
    <t>0.3037</t>
  </si>
  <si>
    <t>0.7616</t>
  </si>
  <si>
    <t>0.5875</t>
  </si>
  <si>
    <t>0.6634</t>
  </si>
  <si>
    <t>0.9134</t>
  </si>
  <si>
    <t>0.9595</t>
  </si>
  <si>
    <t>0.9359</t>
  </si>
  <si>
    <t>155860.0000</t>
  </si>
  <si>
    <t>6584.0000</t>
  </si>
  <si>
    <t>14770.0000</t>
  </si>
  <si>
    <t>21039.0000</t>
  </si>
  <si>
    <t>0:06:48</t>
  </si>
  <si>
    <t>0:06:56</t>
  </si>
  <si>
    <t>0:06:38</t>
  </si>
  <si>
    <t>0:06:28</t>
  </si>
  <si>
    <t>0:06:27</t>
  </si>
  <si>
    <t>0:06:29</t>
  </si>
  <si>
    <t>0:06:24</t>
  </si>
  <si>
    <t>0:06:06</t>
  </si>
  <si>
    <t>0:06:25</t>
  </si>
  <si>
    <t>0.1722</t>
  </si>
  <si>
    <t>0.7656</t>
  </si>
  <si>
    <t>0.6572</t>
  </si>
  <si>
    <t>0.7073</t>
  </si>
  <si>
    <t>0.9467</t>
  </si>
  <si>
    <t>0.9680</t>
  </si>
  <si>
    <t>0.9572</t>
  </si>
  <si>
    <t>677993.0000</t>
  </si>
  <si>
    <t>22402.0000</t>
  </si>
  <si>
    <t>38183.0000</t>
  </si>
  <si>
    <t>73188.0000</t>
  </si>
  <si>
    <t>0.2362</t>
  </si>
  <si>
    <t>0.7691</t>
  </si>
  <si>
    <t>0.5352</t>
  </si>
  <si>
    <t>0.6312</t>
  </si>
  <si>
    <t>0.9237</t>
  </si>
  <si>
    <t>0.9722</t>
  </si>
  <si>
    <t>0.9473</t>
  </si>
  <si>
    <t>168236.0000</t>
  </si>
  <si>
    <t>4804.0000</t>
  </si>
  <si>
    <t>13899.0000</t>
  </si>
  <si>
    <t>16003.0000</t>
  </si>
  <si>
    <t>0.2646</t>
  </si>
  <si>
    <t>0.8114</t>
  </si>
  <si>
    <t>0.5759</t>
  </si>
  <si>
    <t>0.6737</t>
  </si>
  <si>
    <t>0.9121</t>
  </si>
  <si>
    <t>0.9705</t>
  </si>
  <si>
    <t>0.9404</t>
  </si>
  <si>
    <t>157652.0000</t>
  </si>
  <si>
    <t>4792.0000</t>
  </si>
  <si>
    <t>15186.0000</t>
  </si>
  <si>
    <t>20623.0000</t>
  </si>
  <si>
    <t>0:03:00</t>
  </si>
  <si>
    <t>0:03:22</t>
  </si>
  <si>
    <t>0:03:18</t>
  </si>
  <si>
    <t>0:03:19</t>
  </si>
  <si>
    <t>0:03:20</t>
  </si>
  <si>
    <t>0:03:23</t>
  </si>
  <si>
    <t>0:03:24</t>
  </si>
  <si>
    <t>0:03:26</t>
  </si>
  <si>
    <t>0:03:25</t>
  </si>
  <si>
    <t>0.0687</t>
  </si>
  <si>
    <t>0.9480</t>
  </si>
  <si>
    <t>0.9423</t>
  </si>
  <si>
    <t>0.9451</t>
  </si>
  <si>
    <t>0.9824</t>
  </si>
  <si>
    <t>0.9814</t>
  </si>
  <si>
    <t>329260.0000</t>
  </si>
  <si>
    <t>5910.0000</t>
  </si>
  <si>
    <t>6594.0000</t>
  </si>
  <si>
    <t>107672.0000</t>
  </si>
  <si>
    <t>0.1487</t>
  </si>
  <si>
    <t>0.9532</t>
  </si>
  <si>
    <t>0.8326</t>
  </si>
  <si>
    <t>0.8888</t>
  </si>
  <si>
    <t>0.9491</t>
  </si>
  <si>
    <t>0.9871</t>
  </si>
  <si>
    <t>84249.0000</t>
  </si>
  <si>
    <t>1103.0000</t>
  </si>
  <si>
    <t>4522.0000</t>
  </si>
  <si>
    <t>22485.0000</t>
  </si>
  <si>
    <t>0.1688</t>
  </si>
  <si>
    <t>0.9714</t>
  </si>
  <si>
    <t>0.8694</t>
  </si>
  <si>
    <t>0.9175</t>
  </si>
  <si>
    <t>0.9375</t>
  </si>
  <si>
    <t>0.9616</t>
  </si>
  <si>
    <t>70146.0000</t>
  </si>
  <si>
    <t>918.0000</t>
  </si>
  <si>
    <t>4678.0000</t>
  </si>
  <si>
    <t>31131.0000</t>
  </si>
  <si>
    <t>0:03:15</t>
  </si>
  <si>
    <t>0:03:12</t>
  </si>
  <si>
    <t>0:03:10</t>
  </si>
  <si>
    <t>0:03:09</t>
  </si>
  <si>
    <t>0:03:11</t>
  </si>
  <si>
    <t>0.0784</t>
  </si>
  <si>
    <t>0.9421</t>
  </si>
  <si>
    <t>0.9378</t>
  </si>
  <si>
    <t>0.9774</t>
  </si>
  <si>
    <t>0.9789</t>
  </si>
  <si>
    <t>328615.0000</t>
  </si>
  <si>
    <t>6555.0000</t>
  </si>
  <si>
    <t>7594.0000</t>
  </si>
  <si>
    <t>106672.0000</t>
  </si>
  <si>
    <t>0.1490</t>
  </si>
  <si>
    <t>0.9345</t>
  </si>
  <si>
    <t>0.8641</t>
  </si>
  <si>
    <t>0.8979</t>
  </si>
  <si>
    <t>0.9580</t>
  </si>
  <si>
    <t>0.9808</t>
  </si>
  <si>
    <t>0.9693</t>
  </si>
  <si>
    <t>83717.0000</t>
  </si>
  <si>
    <t>1635.0000</t>
  </si>
  <si>
    <t>3670.0000</t>
  </si>
  <si>
    <t>23337.0000</t>
  </si>
  <si>
    <t>0.1540</t>
  </si>
  <si>
    <t>0.9560</t>
  </si>
  <si>
    <t>0.9002</t>
  </si>
  <si>
    <t>0.9273</t>
  </si>
  <si>
    <t>0.9791</t>
  </si>
  <si>
    <t>0.9649</t>
  </si>
  <si>
    <t>69582.0000</t>
  </si>
  <si>
    <t>1482.0000</t>
  </si>
  <si>
    <t>3574.0000</t>
  </si>
  <si>
    <t>32235.0000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</si>
</sst>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1" fillId="2" borderId="14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1" fillId="2" borderId="17" xfId="0" applyFont="1" applyFill="1" applyBorder="1"/>
    <xf numFmtId="0" fontId="0" fillId="0" borderId="18" xfId="0" applyBorder="1"/>
    <xf numFmtId="0" fontId="1" fillId="2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right"/>
    </xf>
    <xf numFmtId="164" fontId="0" fillId="0" borderId="4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9" xfId="0" applyNumberFormat="1" applyBorder="1"/>
    <xf numFmtId="1" fontId="0" fillId="0" borderId="4" xfId="0" applyNumberFormat="1" applyBorder="1"/>
    <xf numFmtId="1" fontId="0" fillId="0" borderId="13" xfId="0" applyNumberFormat="1" applyBorder="1"/>
    <xf numFmtId="0" fontId="1" fillId="2" borderId="5" xfId="0" applyFont="1" applyFill="1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5" xfId="0" applyFont="1" applyBorder="1" applyAlignment="1">
      <alignment horizontal="center" vertical="top"/>
    </xf>
    <xf numFmtId="0" fontId="0" fillId="0" borderId="1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3" fillId="4" borderId="24" xfId="0" applyFont="1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3" fillId="4" borderId="2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3" fillId="3" borderId="2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e" xfId="0" builtinId="0"/>
  </cellStyles>
  <dxfs count="141">
    <dxf>
      <font>
        <color rgb="FF000000"/>
      </font>
      <fill>
        <patternFill>
          <bgColor rgb="FF00B050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00000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  <border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numFmt numFmtId="164" formatCode="0.000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bottom" textRotation="0" wrapText="0" indent="0" justifyLastLine="0" shrinkToFit="0" readingOrder="0"/>
      <border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0.0000"/>
      <border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0"/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0"/>
      <fill>
        <patternFill>
          <fgColor indexed="64"/>
          <bgColor auto="1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0"/>
      <fill>
        <patternFill>
          <fgColor indexed="64"/>
          <bgColor auto="1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0"/>
      <fill>
        <patternFill>
          <fgColor indexed="64"/>
          <bgColor auto="1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0"/>
      <fill>
        <patternFill>
          <fgColor indexed="64"/>
          <bgColor auto="1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0"/>
      <fill>
        <patternFill>
          <fgColor indexed="64"/>
          <bgColor auto="1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right" vertical="bottom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fgColor indexed="64"/>
          <bgColor auto="1"/>
        </patternFill>
      </fill>
      <border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6.png"/><Relationship Id="rId21" Type="http://schemas.openxmlformats.org/officeDocument/2006/relationships/image" Target="../media/image10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96.png"/><Relationship Id="rId11" Type="http://schemas.openxmlformats.org/officeDocument/2006/relationships/image" Target="../media/image91.png"/><Relationship Id="rId24" Type="http://schemas.openxmlformats.org/officeDocument/2006/relationships/image" Target="../media/image104.png"/><Relationship Id="rId32" Type="http://schemas.openxmlformats.org/officeDocument/2006/relationships/image" Target="../media/image112.png"/><Relationship Id="rId37" Type="http://schemas.openxmlformats.org/officeDocument/2006/relationships/image" Target="../media/image117.png"/><Relationship Id="rId40" Type="http://schemas.openxmlformats.org/officeDocument/2006/relationships/image" Target="../media/image12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85.png"/><Relationship Id="rId61" Type="http://schemas.openxmlformats.org/officeDocument/2006/relationships/image" Target="../media/image61.png"/><Relationship Id="rId19" Type="http://schemas.openxmlformats.org/officeDocument/2006/relationships/image" Target="../media/image99.png"/><Relationship Id="rId14" Type="http://schemas.openxmlformats.org/officeDocument/2006/relationships/image" Target="../media/image94.png"/><Relationship Id="rId22" Type="http://schemas.openxmlformats.org/officeDocument/2006/relationships/image" Target="../media/image102.png"/><Relationship Id="rId27" Type="http://schemas.openxmlformats.org/officeDocument/2006/relationships/image" Target="../media/image107.png"/><Relationship Id="rId30" Type="http://schemas.openxmlformats.org/officeDocument/2006/relationships/image" Target="../media/image110.png"/><Relationship Id="rId35" Type="http://schemas.openxmlformats.org/officeDocument/2006/relationships/image" Target="../media/image11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83.png"/><Relationship Id="rId12" Type="http://schemas.openxmlformats.org/officeDocument/2006/relationships/image" Target="../media/image92.png"/><Relationship Id="rId17" Type="http://schemas.openxmlformats.org/officeDocument/2006/relationships/image" Target="../media/image97.png"/><Relationship Id="rId25" Type="http://schemas.openxmlformats.org/officeDocument/2006/relationships/image" Target="../media/image105.png"/><Relationship Id="rId33" Type="http://schemas.openxmlformats.org/officeDocument/2006/relationships/image" Target="../media/image113.png"/><Relationship Id="rId38" Type="http://schemas.openxmlformats.org/officeDocument/2006/relationships/image" Target="../media/image11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0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81.png"/><Relationship Id="rId6" Type="http://schemas.openxmlformats.org/officeDocument/2006/relationships/image" Target="../media/image86.png"/><Relationship Id="rId15" Type="http://schemas.openxmlformats.org/officeDocument/2006/relationships/image" Target="../media/image95.png"/><Relationship Id="rId23" Type="http://schemas.openxmlformats.org/officeDocument/2006/relationships/image" Target="../media/image103.png"/><Relationship Id="rId28" Type="http://schemas.openxmlformats.org/officeDocument/2006/relationships/image" Target="../media/image108.png"/><Relationship Id="rId36" Type="http://schemas.openxmlformats.org/officeDocument/2006/relationships/image" Target="../media/image11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90.png"/><Relationship Id="rId31" Type="http://schemas.openxmlformats.org/officeDocument/2006/relationships/image" Target="../media/image11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84.png"/><Relationship Id="rId9" Type="http://schemas.openxmlformats.org/officeDocument/2006/relationships/image" Target="../media/image89.png"/><Relationship Id="rId13" Type="http://schemas.openxmlformats.org/officeDocument/2006/relationships/image" Target="../media/image93.png"/><Relationship Id="rId18" Type="http://schemas.openxmlformats.org/officeDocument/2006/relationships/image" Target="../media/image98.png"/><Relationship Id="rId39" Type="http://schemas.openxmlformats.org/officeDocument/2006/relationships/image" Target="../media/image119.png"/><Relationship Id="rId34" Type="http://schemas.openxmlformats.org/officeDocument/2006/relationships/image" Target="../media/image11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87.png"/><Relationship Id="rId71" Type="http://schemas.openxmlformats.org/officeDocument/2006/relationships/image" Target="../media/image71.png"/><Relationship Id="rId2" Type="http://schemas.openxmlformats.org/officeDocument/2006/relationships/image" Target="../media/image82.png"/><Relationship Id="rId29" Type="http://schemas.openxmlformats.org/officeDocument/2006/relationships/image" Target="../media/image109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5.png"/><Relationship Id="rId21" Type="http://schemas.openxmlformats.org/officeDocument/2006/relationships/image" Target="../media/image140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35.png"/><Relationship Id="rId11" Type="http://schemas.openxmlformats.org/officeDocument/2006/relationships/image" Target="../media/image130.png"/><Relationship Id="rId24" Type="http://schemas.openxmlformats.org/officeDocument/2006/relationships/image" Target="../media/image143.png"/><Relationship Id="rId32" Type="http://schemas.openxmlformats.org/officeDocument/2006/relationships/image" Target="../media/image151.png"/><Relationship Id="rId37" Type="http://schemas.openxmlformats.org/officeDocument/2006/relationships/image" Target="../media/image156.png"/><Relationship Id="rId40" Type="http://schemas.openxmlformats.org/officeDocument/2006/relationships/image" Target="../media/image159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125.png"/><Relationship Id="rId61" Type="http://schemas.openxmlformats.org/officeDocument/2006/relationships/image" Target="../media/image61.png"/><Relationship Id="rId19" Type="http://schemas.openxmlformats.org/officeDocument/2006/relationships/image" Target="../media/image138.png"/><Relationship Id="rId14" Type="http://schemas.openxmlformats.org/officeDocument/2006/relationships/image" Target="../media/image133.png"/><Relationship Id="rId22" Type="http://schemas.openxmlformats.org/officeDocument/2006/relationships/image" Target="../media/image141.png"/><Relationship Id="rId27" Type="http://schemas.openxmlformats.org/officeDocument/2006/relationships/image" Target="../media/image146.png"/><Relationship Id="rId30" Type="http://schemas.openxmlformats.org/officeDocument/2006/relationships/image" Target="../media/image149.png"/><Relationship Id="rId35" Type="http://schemas.openxmlformats.org/officeDocument/2006/relationships/image" Target="../media/image154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12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123.png"/><Relationship Id="rId12" Type="http://schemas.openxmlformats.org/officeDocument/2006/relationships/image" Target="../media/image131.png"/><Relationship Id="rId17" Type="http://schemas.openxmlformats.org/officeDocument/2006/relationships/image" Target="../media/image136.png"/><Relationship Id="rId25" Type="http://schemas.openxmlformats.org/officeDocument/2006/relationships/image" Target="../media/image144.png"/><Relationship Id="rId33" Type="http://schemas.openxmlformats.org/officeDocument/2006/relationships/image" Target="../media/image152.png"/><Relationship Id="rId38" Type="http://schemas.openxmlformats.org/officeDocument/2006/relationships/image" Target="../media/image157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3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21.png"/><Relationship Id="rId6" Type="http://schemas.openxmlformats.org/officeDocument/2006/relationships/image" Target="../media/image6.png"/><Relationship Id="rId15" Type="http://schemas.openxmlformats.org/officeDocument/2006/relationships/image" Target="../media/image134.png"/><Relationship Id="rId23" Type="http://schemas.openxmlformats.org/officeDocument/2006/relationships/image" Target="../media/image142.png"/><Relationship Id="rId28" Type="http://schemas.openxmlformats.org/officeDocument/2006/relationships/image" Target="../media/image147.png"/><Relationship Id="rId36" Type="http://schemas.openxmlformats.org/officeDocument/2006/relationships/image" Target="../media/image155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29.png"/><Relationship Id="rId31" Type="http://schemas.openxmlformats.org/officeDocument/2006/relationships/image" Target="../media/image150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124.png"/><Relationship Id="rId9" Type="http://schemas.openxmlformats.org/officeDocument/2006/relationships/image" Target="../media/image128.png"/><Relationship Id="rId13" Type="http://schemas.openxmlformats.org/officeDocument/2006/relationships/image" Target="../media/image132.png"/><Relationship Id="rId18" Type="http://schemas.openxmlformats.org/officeDocument/2006/relationships/image" Target="../media/image137.png"/><Relationship Id="rId39" Type="http://schemas.openxmlformats.org/officeDocument/2006/relationships/image" Target="../media/image158.png"/><Relationship Id="rId34" Type="http://schemas.openxmlformats.org/officeDocument/2006/relationships/image" Target="../media/image153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126.png"/><Relationship Id="rId71" Type="http://schemas.openxmlformats.org/officeDocument/2006/relationships/image" Target="../media/image71.png"/><Relationship Id="rId2" Type="http://schemas.openxmlformats.org/officeDocument/2006/relationships/image" Target="../media/image122.png"/><Relationship Id="rId29" Type="http://schemas.openxmlformats.org/officeDocument/2006/relationships/image" Target="../media/image148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85.png"/><Relationship Id="rId21" Type="http://schemas.openxmlformats.org/officeDocument/2006/relationships/image" Target="../media/image180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75.png"/><Relationship Id="rId11" Type="http://schemas.openxmlformats.org/officeDocument/2006/relationships/image" Target="../media/image170.png"/><Relationship Id="rId24" Type="http://schemas.openxmlformats.org/officeDocument/2006/relationships/image" Target="../media/image183.png"/><Relationship Id="rId32" Type="http://schemas.openxmlformats.org/officeDocument/2006/relationships/image" Target="../media/image191.png"/><Relationship Id="rId37" Type="http://schemas.openxmlformats.org/officeDocument/2006/relationships/image" Target="../media/image196.png"/><Relationship Id="rId40" Type="http://schemas.openxmlformats.org/officeDocument/2006/relationships/image" Target="../media/image199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164.png"/><Relationship Id="rId61" Type="http://schemas.openxmlformats.org/officeDocument/2006/relationships/image" Target="../media/image61.png"/><Relationship Id="rId19" Type="http://schemas.openxmlformats.org/officeDocument/2006/relationships/image" Target="../media/image178.png"/><Relationship Id="rId14" Type="http://schemas.openxmlformats.org/officeDocument/2006/relationships/image" Target="../media/image173.png"/><Relationship Id="rId22" Type="http://schemas.openxmlformats.org/officeDocument/2006/relationships/image" Target="../media/image181.png"/><Relationship Id="rId27" Type="http://schemas.openxmlformats.org/officeDocument/2006/relationships/image" Target="../media/image186.png"/><Relationship Id="rId30" Type="http://schemas.openxmlformats.org/officeDocument/2006/relationships/image" Target="../media/image189.png"/><Relationship Id="rId35" Type="http://schemas.openxmlformats.org/officeDocument/2006/relationships/image" Target="../media/image194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16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162.png"/><Relationship Id="rId12" Type="http://schemas.openxmlformats.org/officeDocument/2006/relationships/image" Target="../media/image171.png"/><Relationship Id="rId17" Type="http://schemas.openxmlformats.org/officeDocument/2006/relationships/image" Target="../media/image176.png"/><Relationship Id="rId25" Type="http://schemas.openxmlformats.org/officeDocument/2006/relationships/image" Target="../media/image184.png"/><Relationship Id="rId33" Type="http://schemas.openxmlformats.org/officeDocument/2006/relationships/image" Target="../media/image192.png"/><Relationship Id="rId38" Type="http://schemas.openxmlformats.org/officeDocument/2006/relationships/image" Target="../media/image197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7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60.png"/><Relationship Id="rId6" Type="http://schemas.openxmlformats.org/officeDocument/2006/relationships/image" Target="../media/image165.png"/><Relationship Id="rId15" Type="http://schemas.openxmlformats.org/officeDocument/2006/relationships/image" Target="../media/image174.png"/><Relationship Id="rId23" Type="http://schemas.openxmlformats.org/officeDocument/2006/relationships/image" Target="../media/image182.png"/><Relationship Id="rId28" Type="http://schemas.openxmlformats.org/officeDocument/2006/relationships/image" Target="../media/image187.png"/><Relationship Id="rId36" Type="http://schemas.openxmlformats.org/officeDocument/2006/relationships/image" Target="../media/image195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69.png"/><Relationship Id="rId31" Type="http://schemas.openxmlformats.org/officeDocument/2006/relationships/image" Target="../media/image190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163.png"/><Relationship Id="rId9" Type="http://schemas.openxmlformats.org/officeDocument/2006/relationships/image" Target="../media/image168.png"/><Relationship Id="rId13" Type="http://schemas.openxmlformats.org/officeDocument/2006/relationships/image" Target="../media/image172.png"/><Relationship Id="rId18" Type="http://schemas.openxmlformats.org/officeDocument/2006/relationships/image" Target="../media/image177.png"/><Relationship Id="rId39" Type="http://schemas.openxmlformats.org/officeDocument/2006/relationships/image" Target="../media/image198.png"/><Relationship Id="rId34" Type="http://schemas.openxmlformats.org/officeDocument/2006/relationships/image" Target="../media/image193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166.png"/><Relationship Id="rId71" Type="http://schemas.openxmlformats.org/officeDocument/2006/relationships/image" Target="../media/image71.png"/><Relationship Id="rId2" Type="http://schemas.openxmlformats.org/officeDocument/2006/relationships/image" Target="../media/image161.png"/><Relationship Id="rId29" Type="http://schemas.openxmlformats.org/officeDocument/2006/relationships/image" Target="../media/image188.png"/></Relationships>
</file>

<file path=xl/drawings/_rels/drawing5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25.png"/><Relationship Id="rId21" Type="http://schemas.openxmlformats.org/officeDocument/2006/relationships/image" Target="../media/image220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215.png"/><Relationship Id="rId11" Type="http://schemas.openxmlformats.org/officeDocument/2006/relationships/image" Target="../media/image210.png"/><Relationship Id="rId24" Type="http://schemas.openxmlformats.org/officeDocument/2006/relationships/image" Target="../media/image223.png"/><Relationship Id="rId32" Type="http://schemas.openxmlformats.org/officeDocument/2006/relationships/image" Target="../media/image231.png"/><Relationship Id="rId37" Type="http://schemas.openxmlformats.org/officeDocument/2006/relationships/image" Target="../media/image236.png"/><Relationship Id="rId40" Type="http://schemas.openxmlformats.org/officeDocument/2006/relationships/image" Target="../media/image239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204.png"/><Relationship Id="rId61" Type="http://schemas.openxmlformats.org/officeDocument/2006/relationships/image" Target="../media/image61.png"/><Relationship Id="rId19" Type="http://schemas.openxmlformats.org/officeDocument/2006/relationships/image" Target="../media/image218.png"/><Relationship Id="rId14" Type="http://schemas.openxmlformats.org/officeDocument/2006/relationships/image" Target="../media/image213.png"/><Relationship Id="rId22" Type="http://schemas.openxmlformats.org/officeDocument/2006/relationships/image" Target="../media/image221.png"/><Relationship Id="rId27" Type="http://schemas.openxmlformats.org/officeDocument/2006/relationships/image" Target="../media/image226.png"/><Relationship Id="rId30" Type="http://schemas.openxmlformats.org/officeDocument/2006/relationships/image" Target="../media/image229.png"/><Relationship Id="rId35" Type="http://schemas.openxmlformats.org/officeDocument/2006/relationships/image" Target="../media/image234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20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202.png"/><Relationship Id="rId12" Type="http://schemas.openxmlformats.org/officeDocument/2006/relationships/image" Target="../media/image211.png"/><Relationship Id="rId17" Type="http://schemas.openxmlformats.org/officeDocument/2006/relationships/image" Target="../media/image216.png"/><Relationship Id="rId25" Type="http://schemas.openxmlformats.org/officeDocument/2006/relationships/image" Target="../media/image224.png"/><Relationship Id="rId33" Type="http://schemas.openxmlformats.org/officeDocument/2006/relationships/image" Target="../media/image232.png"/><Relationship Id="rId38" Type="http://schemas.openxmlformats.org/officeDocument/2006/relationships/image" Target="../media/image237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1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200.png"/><Relationship Id="rId6" Type="http://schemas.openxmlformats.org/officeDocument/2006/relationships/image" Target="../media/image205.png"/><Relationship Id="rId15" Type="http://schemas.openxmlformats.org/officeDocument/2006/relationships/image" Target="../media/image214.png"/><Relationship Id="rId23" Type="http://schemas.openxmlformats.org/officeDocument/2006/relationships/image" Target="../media/image222.png"/><Relationship Id="rId28" Type="http://schemas.openxmlformats.org/officeDocument/2006/relationships/image" Target="../media/image227.png"/><Relationship Id="rId36" Type="http://schemas.openxmlformats.org/officeDocument/2006/relationships/image" Target="../media/image235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209.png"/><Relationship Id="rId31" Type="http://schemas.openxmlformats.org/officeDocument/2006/relationships/image" Target="../media/image230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203.png"/><Relationship Id="rId9" Type="http://schemas.openxmlformats.org/officeDocument/2006/relationships/image" Target="../media/image208.png"/><Relationship Id="rId13" Type="http://schemas.openxmlformats.org/officeDocument/2006/relationships/image" Target="../media/image212.png"/><Relationship Id="rId18" Type="http://schemas.openxmlformats.org/officeDocument/2006/relationships/image" Target="../media/image217.png"/><Relationship Id="rId39" Type="http://schemas.openxmlformats.org/officeDocument/2006/relationships/image" Target="../media/image238.png"/><Relationship Id="rId34" Type="http://schemas.openxmlformats.org/officeDocument/2006/relationships/image" Target="../media/image233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206.png"/><Relationship Id="rId71" Type="http://schemas.openxmlformats.org/officeDocument/2006/relationships/image" Target="../media/image71.png"/><Relationship Id="rId2" Type="http://schemas.openxmlformats.org/officeDocument/2006/relationships/image" Target="../media/image201.png"/><Relationship Id="rId29" Type="http://schemas.openxmlformats.org/officeDocument/2006/relationships/image" Target="../media/image228.png"/></Relationships>
</file>

<file path=xl/drawings/_rels/drawing6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5.png"/><Relationship Id="rId21" Type="http://schemas.openxmlformats.org/officeDocument/2006/relationships/image" Target="../media/image260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255.png"/><Relationship Id="rId11" Type="http://schemas.openxmlformats.org/officeDocument/2006/relationships/image" Target="../media/image250.png"/><Relationship Id="rId24" Type="http://schemas.openxmlformats.org/officeDocument/2006/relationships/image" Target="../media/image263.png"/><Relationship Id="rId32" Type="http://schemas.openxmlformats.org/officeDocument/2006/relationships/image" Target="../media/image271.png"/><Relationship Id="rId37" Type="http://schemas.openxmlformats.org/officeDocument/2006/relationships/image" Target="../media/image276.png"/><Relationship Id="rId40" Type="http://schemas.openxmlformats.org/officeDocument/2006/relationships/image" Target="../media/image279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244.png"/><Relationship Id="rId61" Type="http://schemas.openxmlformats.org/officeDocument/2006/relationships/image" Target="../media/image61.png"/><Relationship Id="rId19" Type="http://schemas.openxmlformats.org/officeDocument/2006/relationships/image" Target="../media/image258.png"/><Relationship Id="rId14" Type="http://schemas.openxmlformats.org/officeDocument/2006/relationships/image" Target="../media/image253.png"/><Relationship Id="rId22" Type="http://schemas.openxmlformats.org/officeDocument/2006/relationships/image" Target="../media/image261.png"/><Relationship Id="rId27" Type="http://schemas.openxmlformats.org/officeDocument/2006/relationships/image" Target="../media/image266.png"/><Relationship Id="rId30" Type="http://schemas.openxmlformats.org/officeDocument/2006/relationships/image" Target="../media/image269.png"/><Relationship Id="rId35" Type="http://schemas.openxmlformats.org/officeDocument/2006/relationships/image" Target="../media/image274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24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242.png"/><Relationship Id="rId12" Type="http://schemas.openxmlformats.org/officeDocument/2006/relationships/image" Target="../media/image251.png"/><Relationship Id="rId17" Type="http://schemas.openxmlformats.org/officeDocument/2006/relationships/image" Target="../media/image256.png"/><Relationship Id="rId25" Type="http://schemas.openxmlformats.org/officeDocument/2006/relationships/image" Target="../media/image264.png"/><Relationship Id="rId33" Type="http://schemas.openxmlformats.org/officeDocument/2006/relationships/image" Target="../media/image272.png"/><Relationship Id="rId38" Type="http://schemas.openxmlformats.org/officeDocument/2006/relationships/image" Target="../media/image277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5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240.png"/><Relationship Id="rId6" Type="http://schemas.openxmlformats.org/officeDocument/2006/relationships/image" Target="../media/image245.png"/><Relationship Id="rId15" Type="http://schemas.openxmlformats.org/officeDocument/2006/relationships/image" Target="../media/image254.png"/><Relationship Id="rId23" Type="http://schemas.openxmlformats.org/officeDocument/2006/relationships/image" Target="../media/image262.png"/><Relationship Id="rId28" Type="http://schemas.openxmlformats.org/officeDocument/2006/relationships/image" Target="../media/image267.png"/><Relationship Id="rId36" Type="http://schemas.openxmlformats.org/officeDocument/2006/relationships/image" Target="../media/image275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249.png"/><Relationship Id="rId31" Type="http://schemas.openxmlformats.org/officeDocument/2006/relationships/image" Target="../media/image270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243.png"/><Relationship Id="rId9" Type="http://schemas.openxmlformats.org/officeDocument/2006/relationships/image" Target="../media/image248.png"/><Relationship Id="rId13" Type="http://schemas.openxmlformats.org/officeDocument/2006/relationships/image" Target="../media/image252.png"/><Relationship Id="rId18" Type="http://schemas.openxmlformats.org/officeDocument/2006/relationships/image" Target="../media/image257.png"/><Relationship Id="rId39" Type="http://schemas.openxmlformats.org/officeDocument/2006/relationships/image" Target="../media/image278.png"/><Relationship Id="rId34" Type="http://schemas.openxmlformats.org/officeDocument/2006/relationships/image" Target="../media/image273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246.png"/><Relationship Id="rId71" Type="http://schemas.openxmlformats.org/officeDocument/2006/relationships/image" Target="../media/image71.png"/><Relationship Id="rId2" Type="http://schemas.openxmlformats.org/officeDocument/2006/relationships/image" Target="../media/image241.png"/><Relationship Id="rId29" Type="http://schemas.openxmlformats.org/officeDocument/2006/relationships/image" Target="../media/image268.png"/></Relationships>
</file>

<file path=xl/drawings/_rels/drawing7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04.png"/><Relationship Id="rId21" Type="http://schemas.openxmlformats.org/officeDocument/2006/relationships/image" Target="../media/image299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295.png"/><Relationship Id="rId11" Type="http://schemas.openxmlformats.org/officeDocument/2006/relationships/image" Target="../media/image290.png"/><Relationship Id="rId24" Type="http://schemas.openxmlformats.org/officeDocument/2006/relationships/image" Target="../media/image302.png"/><Relationship Id="rId32" Type="http://schemas.openxmlformats.org/officeDocument/2006/relationships/image" Target="../media/image310.png"/><Relationship Id="rId37" Type="http://schemas.openxmlformats.org/officeDocument/2006/relationships/image" Target="../media/image315.png"/><Relationship Id="rId40" Type="http://schemas.openxmlformats.org/officeDocument/2006/relationships/image" Target="../media/image318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284.png"/><Relationship Id="rId61" Type="http://schemas.openxmlformats.org/officeDocument/2006/relationships/image" Target="../media/image61.png"/><Relationship Id="rId19" Type="http://schemas.openxmlformats.org/officeDocument/2006/relationships/image" Target="../media/image218.png"/><Relationship Id="rId14" Type="http://schemas.openxmlformats.org/officeDocument/2006/relationships/image" Target="../media/image293.png"/><Relationship Id="rId22" Type="http://schemas.openxmlformats.org/officeDocument/2006/relationships/image" Target="../media/image300.png"/><Relationship Id="rId27" Type="http://schemas.openxmlformats.org/officeDocument/2006/relationships/image" Target="../media/image305.png"/><Relationship Id="rId30" Type="http://schemas.openxmlformats.org/officeDocument/2006/relationships/image" Target="../media/image308.png"/><Relationship Id="rId35" Type="http://schemas.openxmlformats.org/officeDocument/2006/relationships/image" Target="../media/image313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28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282.png"/><Relationship Id="rId12" Type="http://schemas.openxmlformats.org/officeDocument/2006/relationships/image" Target="../media/image291.png"/><Relationship Id="rId17" Type="http://schemas.openxmlformats.org/officeDocument/2006/relationships/image" Target="../media/image296.png"/><Relationship Id="rId25" Type="http://schemas.openxmlformats.org/officeDocument/2006/relationships/image" Target="../media/image303.png"/><Relationship Id="rId33" Type="http://schemas.openxmlformats.org/officeDocument/2006/relationships/image" Target="../media/image311.png"/><Relationship Id="rId38" Type="http://schemas.openxmlformats.org/officeDocument/2006/relationships/image" Target="../media/image316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98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280.png"/><Relationship Id="rId6" Type="http://schemas.openxmlformats.org/officeDocument/2006/relationships/image" Target="../media/image285.png"/><Relationship Id="rId15" Type="http://schemas.openxmlformats.org/officeDocument/2006/relationships/image" Target="../media/image294.png"/><Relationship Id="rId23" Type="http://schemas.openxmlformats.org/officeDocument/2006/relationships/image" Target="../media/image301.png"/><Relationship Id="rId28" Type="http://schemas.openxmlformats.org/officeDocument/2006/relationships/image" Target="../media/image306.png"/><Relationship Id="rId36" Type="http://schemas.openxmlformats.org/officeDocument/2006/relationships/image" Target="../media/image314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289.png"/><Relationship Id="rId31" Type="http://schemas.openxmlformats.org/officeDocument/2006/relationships/image" Target="../media/image309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283.png"/><Relationship Id="rId9" Type="http://schemas.openxmlformats.org/officeDocument/2006/relationships/image" Target="../media/image288.png"/><Relationship Id="rId13" Type="http://schemas.openxmlformats.org/officeDocument/2006/relationships/image" Target="../media/image292.png"/><Relationship Id="rId18" Type="http://schemas.openxmlformats.org/officeDocument/2006/relationships/image" Target="../media/image297.png"/><Relationship Id="rId39" Type="http://schemas.openxmlformats.org/officeDocument/2006/relationships/image" Target="../media/image317.png"/><Relationship Id="rId34" Type="http://schemas.openxmlformats.org/officeDocument/2006/relationships/image" Target="../media/image312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286.png"/><Relationship Id="rId71" Type="http://schemas.openxmlformats.org/officeDocument/2006/relationships/image" Target="../media/image71.png"/><Relationship Id="rId2" Type="http://schemas.openxmlformats.org/officeDocument/2006/relationships/image" Target="../media/image281.png"/><Relationship Id="rId29" Type="http://schemas.openxmlformats.org/officeDocument/2006/relationships/image" Target="../media/image307.png"/></Relationships>
</file>

<file path=xl/drawings/_rels/drawing8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43.png"/><Relationship Id="rId21" Type="http://schemas.openxmlformats.org/officeDocument/2006/relationships/image" Target="../media/image338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334.png"/><Relationship Id="rId11" Type="http://schemas.openxmlformats.org/officeDocument/2006/relationships/image" Target="../media/image329.png"/><Relationship Id="rId24" Type="http://schemas.openxmlformats.org/officeDocument/2006/relationships/image" Target="../media/image341.png"/><Relationship Id="rId32" Type="http://schemas.openxmlformats.org/officeDocument/2006/relationships/image" Target="../media/image349.png"/><Relationship Id="rId37" Type="http://schemas.openxmlformats.org/officeDocument/2006/relationships/image" Target="../media/image354.png"/><Relationship Id="rId40" Type="http://schemas.openxmlformats.org/officeDocument/2006/relationships/image" Target="../media/image357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323.png"/><Relationship Id="rId61" Type="http://schemas.openxmlformats.org/officeDocument/2006/relationships/image" Target="../media/image61.png"/><Relationship Id="rId19" Type="http://schemas.openxmlformats.org/officeDocument/2006/relationships/image" Target="../media/image258.png"/><Relationship Id="rId14" Type="http://schemas.openxmlformats.org/officeDocument/2006/relationships/image" Target="../media/image332.png"/><Relationship Id="rId22" Type="http://schemas.openxmlformats.org/officeDocument/2006/relationships/image" Target="../media/image339.png"/><Relationship Id="rId27" Type="http://schemas.openxmlformats.org/officeDocument/2006/relationships/image" Target="../media/image344.png"/><Relationship Id="rId30" Type="http://schemas.openxmlformats.org/officeDocument/2006/relationships/image" Target="../media/image347.png"/><Relationship Id="rId35" Type="http://schemas.openxmlformats.org/officeDocument/2006/relationships/image" Target="../media/image352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326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21.png"/><Relationship Id="rId12" Type="http://schemas.openxmlformats.org/officeDocument/2006/relationships/image" Target="../media/image330.png"/><Relationship Id="rId17" Type="http://schemas.openxmlformats.org/officeDocument/2006/relationships/image" Target="../media/image335.png"/><Relationship Id="rId25" Type="http://schemas.openxmlformats.org/officeDocument/2006/relationships/image" Target="../media/image342.png"/><Relationship Id="rId33" Type="http://schemas.openxmlformats.org/officeDocument/2006/relationships/image" Target="../media/image350.png"/><Relationship Id="rId38" Type="http://schemas.openxmlformats.org/officeDocument/2006/relationships/image" Target="../media/image355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337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319.png"/><Relationship Id="rId6" Type="http://schemas.openxmlformats.org/officeDocument/2006/relationships/image" Target="../media/image324.png"/><Relationship Id="rId15" Type="http://schemas.openxmlformats.org/officeDocument/2006/relationships/image" Target="../media/image333.png"/><Relationship Id="rId23" Type="http://schemas.openxmlformats.org/officeDocument/2006/relationships/image" Target="../media/image340.png"/><Relationship Id="rId28" Type="http://schemas.openxmlformats.org/officeDocument/2006/relationships/image" Target="../media/image345.png"/><Relationship Id="rId36" Type="http://schemas.openxmlformats.org/officeDocument/2006/relationships/image" Target="../media/image353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328.png"/><Relationship Id="rId31" Type="http://schemas.openxmlformats.org/officeDocument/2006/relationships/image" Target="../media/image348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322.png"/><Relationship Id="rId9" Type="http://schemas.openxmlformats.org/officeDocument/2006/relationships/image" Target="../media/image327.png"/><Relationship Id="rId13" Type="http://schemas.openxmlformats.org/officeDocument/2006/relationships/image" Target="../media/image331.png"/><Relationship Id="rId18" Type="http://schemas.openxmlformats.org/officeDocument/2006/relationships/image" Target="../media/image336.png"/><Relationship Id="rId39" Type="http://schemas.openxmlformats.org/officeDocument/2006/relationships/image" Target="../media/image356.png"/><Relationship Id="rId34" Type="http://schemas.openxmlformats.org/officeDocument/2006/relationships/image" Target="../media/image351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325.png"/><Relationship Id="rId71" Type="http://schemas.openxmlformats.org/officeDocument/2006/relationships/image" Target="../media/image71.png"/><Relationship Id="rId2" Type="http://schemas.openxmlformats.org/officeDocument/2006/relationships/image" Target="../media/image320.png"/><Relationship Id="rId29" Type="http://schemas.openxmlformats.org/officeDocument/2006/relationships/image" Target="../media/image34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397AA748-AAE3-4220-9E1D-36ACED01D42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190500"/>
          <a:ext cx="9906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7E34B02B-D2A5-4AE9-8EBE-49A36E92094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5600" y="381000"/>
          <a:ext cx="18383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E7F461E2-18A5-40D5-93CF-A04EA604E3D9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05600" y="571500"/>
          <a:ext cx="19145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4960DED7-064A-4DA7-A3BF-77788EBB04C3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05600" y="762000"/>
          <a:ext cx="6762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7BF2535F-358F-4A1C-835D-29DC473B5A45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05600" y="952500"/>
          <a:ext cx="12001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9D380A2D-F340-4FA2-8DA8-9031212919FE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705600" y="1143000"/>
          <a:ext cx="8953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1680A5F8-34A1-4E62-B157-8840E8B1C1F3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705600" y="1333500"/>
          <a:ext cx="25241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10A83CCD-7D03-4066-ADBA-DD5AA0F4474A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705600" y="1524000"/>
          <a:ext cx="15430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3DEF4F69-3CAA-4614-9C37-4602B0233C9B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705600" y="1714500"/>
          <a:ext cx="14287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249D1C00-298F-4D23-9DC7-BD7C5B78ABB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705600" y="1905000"/>
          <a:ext cx="16764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34A94461-AB08-4A57-981A-819554FD26F8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705600" y="2095500"/>
          <a:ext cx="22098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327A0C2A-AB68-4966-9C63-E5DA86D2DEFC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705600" y="2286000"/>
          <a:ext cx="15811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936866B4-BE18-456F-A3A0-72081F2D218A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6705600" y="2476500"/>
          <a:ext cx="13811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CAF09AA3-1953-4E76-AA5C-0142F52D156F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705600" y="2667000"/>
          <a:ext cx="20097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BB074BDA-8853-4CBA-86C9-91B35E6A5585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6705600" y="2857500"/>
          <a:ext cx="14668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1303F0A1-BFFD-4EF6-BCB0-EA5B924DABC9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705600" y="3048000"/>
          <a:ext cx="12477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A3560614-C841-4B05-ADE4-442B0C031D57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705600" y="3238500"/>
          <a:ext cx="9906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D9C637D9-CCDA-4597-9A2C-2C2631573FF7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6705600" y="3429000"/>
          <a:ext cx="18002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9F8B04F3-0C96-4A35-B3F4-2CEEE348C8FE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705600" y="3619500"/>
          <a:ext cx="14668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57332C7D-9BC2-4643-BED4-EC528DCBAC55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6705600" y="3810000"/>
          <a:ext cx="15240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32584981-BBD2-472C-B4A2-CDDD67E059DD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6705600" y="4000500"/>
          <a:ext cx="16859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E5B4F365-3656-4FBF-AEE4-290180957C4E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6705600" y="4191000"/>
          <a:ext cx="24669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4B8243EB-327F-41A9-A0F2-2B4F0A4E1B4F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6705600" y="4381500"/>
          <a:ext cx="22574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83367C5F-14B6-45DB-9A32-77EEFB1DF3E3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6705600" y="4572000"/>
          <a:ext cx="11525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C57E4515-DCC9-4D49-9692-5934344D245C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6705600" y="4762500"/>
          <a:ext cx="19050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A58A3E6-0A93-4DD1-98F5-04AC785A83EE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6705600" y="4953000"/>
          <a:ext cx="16573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51F6EA3C-F68C-40F8-B03A-61D9F37D1A34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6705600" y="5143500"/>
          <a:ext cx="10382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8A7FF221-91E1-4F55-82F8-19BAC40A8FD7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6705600" y="5334000"/>
          <a:ext cx="17907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1621D9DC-501A-4739-8D49-04F23F6C4D58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6705600" y="5524500"/>
          <a:ext cx="8191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52822F17-07ED-47D1-96BD-5EB3643F6EEE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6705600" y="5715000"/>
          <a:ext cx="21907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EA5C5EA5-5A77-4070-A611-C18A0BCE18A5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6705600" y="5905500"/>
          <a:ext cx="14668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7488138F-4E47-426B-8188-F594A6EF146A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6705600" y="6096000"/>
          <a:ext cx="11715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DE60245A-0536-4C7A-AA8A-8BF0683FE002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6705600" y="6286500"/>
          <a:ext cx="18288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D82EA330-F214-43BF-893F-9B0D914BEFEE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6705600" y="6477000"/>
          <a:ext cx="179070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78AFA254-7D6A-4927-BFF9-7E33061C51B9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6705600" y="6667500"/>
          <a:ext cx="23336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FC10573-9255-49FE-A6B7-950D7243EAA8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6705600" y="6858000"/>
          <a:ext cx="1123950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E30259BF-161D-4F69-910E-C27B4B56F539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6705600" y="7048500"/>
          <a:ext cx="13239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5ACA201-68C1-4AB6-BB3D-0FE937399E8C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6705600" y="7239000"/>
          <a:ext cx="88582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4F0C28E6-9B20-44B8-A82E-D402F4FCCA21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6705600" y="7429500"/>
          <a:ext cx="638175" cy="14287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98DB2CE6-76BB-448D-A0E4-A632AA601E42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6705600" y="7620000"/>
          <a:ext cx="11906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D53A50EB-8BB3-4E5F-A3B1-6C71E3A760EB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7315200" y="190500"/>
          <a:ext cx="9906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DDAA3B9C-A7D9-4BA2-9B2B-2858367CA9A6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7315200" y="381000"/>
          <a:ext cx="18383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1643583C-1C2E-478A-BE53-5B6596CAF406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7315200" y="571500"/>
          <a:ext cx="19145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F6771E2B-D306-4FFE-A3CB-00A3774618DB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7315200" y="762000"/>
          <a:ext cx="6762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2A9C0204-17CE-46BD-830D-9CE764542AF3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7315200" y="952500"/>
          <a:ext cx="12001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981E4AA2-8617-42A9-85DD-4F30B1B9B517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7315200" y="1143000"/>
          <a:ext cx="8953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873C3EEA-5104-45DA-91B0-E3CA4B29EB6F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7315200" y="1333500"/>
          <a:ext cx="25241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6F6B8740-B67F-4CAA-9204-F68E0A83B2CA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7315200" y="1524000"/>
          <a:ext cx="15430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AF791089-48DD-4765-A15C-221E1B930E92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7315200" y="1714500"/>
          <a:ext cx="14287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9D150A12-EC04-448A-927B-C1D5C25287B7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7315200" y="1905000"/>
          <a:ext cx="16764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52E87330-D29C-490E-9579-782B769CD116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7315200" y="2095500"/>
          <a:ext cx="22098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E8D19735-BC19-4376-A723-F9DC351705B6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7315200" y="2286000"/>
          <a:ext cx="15811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1A1915AF-BA7D-418C-9E85-435DAB09E3F1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7315200" y="2476500"/>
          <a:ext cx="13811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4C155329-F5CF-4578-B233-0323453AC8C4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7315200" y="2667000"/>
          <a:ext cx="20097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BDFB9AF8-F0F4-4B4E-BE81-F1B90C17C7BD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7315200" y="2857500"/>
          <a:ext cx="14668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2A431818-DA86-4E85-900C-C915A35C586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7315200" y="3048000"/>
          <a:ext cx="12477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D4A49E30-0D59-4DAB-A13E-FAE687EC306D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7315200" y="3238500"/>
          <a:ext cx="9906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678D54DB-D504-48A8-96A5-A12125C2F25F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7315200" y="3429000"/>
          <a:ext cx="18002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C36F5C0D-EA58-48E3-A57A-64BD6217A613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7315200" y="3619500"/>
          <a:ext cx="14668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9604600B-58DE-40BB-832C-FB617375BB3D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7315200" y="3810000"/>
          <a:ext cx="15240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CDBD3BBA-34A7-4D65-BFE7-5AF62808527F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7315200" y="4000500"/>
          <a:ext cx="16859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960F9310-8AC5-4939-BED6-2B7750A60998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7315200" y="4191000"/>
          <a:ext cx="24669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4C2D80EC-E13E-4588-9ACA-99DF2C9ED936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7315200" y="4381500"/>
          <a:ext cx="22574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B566950D-CF30-42CA-85D0-68CE59DF474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7315200" y="4572000"/>
          <a:ext cx="11525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40BC65B3-F0FA-4ED9-AA0C-B1FBBB78D952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7315200" y="4762500"/>
          <a:ext cx="19050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834286FE-E174-49E2-BABC-EFA5BF2BF082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7315200" y="4953000"/>
          <a:ext cx="16573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7F041626-C9F6-40B8-B674-DB4CE3B1D62F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7315200" y="5143500"/>
          <a:ext cx="10382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197E8C53-E6DE-408E-900F-25487EEE4ED1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7315200" y="5334000"/>
          <a:ext cx="17907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92540D4-871F-4016-9FAF-1F741AB527B4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7315200" y="5524500"/>
          <a:ext cx="8191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40EBEEAE-C153-42AC-80AA-76C26B9B2884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7315200" y="5715000"/>
          <a:ext cx="21907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EB90C2-5AB4-4013-8BF3-9DCE7D836361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7315200" y="5905500"/>
          <a:ext cx="14668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3EAB83A7-5625-4869-AD0E-38A79FF11DA4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7315200" y="6096000"/>
          <a:ext cx="11715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C4C51651-A78C-4B80-BF03-5DB8C8A54D4F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7315200" y="6286500"/>
          <a:ext cx="18288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AD45B5C1-D314-4655-B0F8-F19B74318364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7315200" y="6477000"/>
          <a:ext cx="179070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7426E5EA-0EEC-4189-900C-36C00ABBE07F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7315200" y="6667500"/>
          <a:ext cx="23336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9D6DB8E5-01B3-49A2-80AA-B653D2D82F84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7315200" y="6858000"/>
          <a:ext cx="1123950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9294CBFF-9CDB-49DD-B41E-F575925C0466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7315200" y="7048500"/>
          <a:ext cx="13239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438B204C-9478-421A-AD31-D5F6160644C6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7315200" y="7239000"/>
          <a:ext cx="88582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46B80AD6-8C8D-4449-8D20-A5CFF75C2EFB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7315200" y="7429500"/>
          <a:ext cx="638175" cy="14287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375D411F-EC63-4025-B979-23E61C937EFD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7315200" y="7620000"/>
          <a:ext cx="1190625" cy="1428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34B6782-C45B-40FB-82F0-340C303BC3C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05775" y="190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6052CEFA-EE9F-4F7D-8907-2C621385D9F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05775" y="1771650"/>
          <a:ext cx="18383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3102321C-27D2-4C95-8C7A-BECC23B6E999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105775" y="3352800"/>
          <a:ext cx="1914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B24AC087-CF77-4CBC-B5FF-1E3EA0D79941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105775" y="4933950"/>
          <a:ext cx="6762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ABD16502-BFDD-40C7-AEBD-7B39411DB0A6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105775" y="6515100"/>
          <a:ext cx="1200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5261D2B8-8AA2-40A0-A5F2-14A50543E67C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105775" y="8096250"/>
          <a:ext cx="895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64CC1EF-DF3D-4C79-BB36-B0D655EB5B05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105775" y="9677400"/>
          <a:ext cx="2524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F49D388-26D4-4C20-9F6C-26A6B8DD739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105775" y="11258550"/>
          <a:ext cx="15430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CDD14CB4-8BDC-4728-A319-73E72E56B98F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105775" y="12839700"/>
          <a:ext cx="1428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2100F7A2-2388-4158-A4CB-6521D156A188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105775" y="14420850"/>
          <a:ext cx="16764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D4D3B09B-999B-4399-A55C-EB3DD78FB709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105775" y="16002000"/>
          <a:ext cx="2209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F0D2971C-38CD-45D3-9DB6-1087248DF728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105775" y="17583150"/>
          <a:ext cx="1581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C66A3214-CC00-4392-A28F-21E71553939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105775" y="19164300"/>
          <a:ext cx="1381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CDD11C6F-67E9-4FEE-9A25-8B34C1883763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8105775" y="20745450"/>
          <a:ext cx="2009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ED6B34A0-4587-40A5-8D99-34CB24B35FF1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8105775" y="223266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D6EE5613-299E-499D-813D-0C8E1B21464E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8105775" y="23907750"/>
          <a:ext cx="1247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8382E52E-6525-4919-BCBC-ABA13072BA4E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8105775" y="254889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B95D65A9-1FD3-43A4-A1D2-F48A85BED3C9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8105775" y="27070050"/>
          <a:ext cx="1800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61D36723-12AE-4E55-A13E-CBA4C98AAD2C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8105775" y="286512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14B6435D-17F7-4694-9EFF-3AF9AB14879A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8105775" y="30232350"/>
          <a:ext cx="1524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B44A5379-309A-47C4-868A-9CF3CF92B9F8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8105775" y="31813500"/>
          <a:ext cx="16859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D7433FD4-B5BC-458E-ADD4-53EB06CDC59F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8105775" y="33394650"/>
          <a:ext cx="2466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2AF3EEDC-D87C-4374-A5B1-0B78870B4873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8105775" y="34975800"/>
          <a:ext cx="22574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7F1B522C-2AF0-4D85-BBDB-AB03FCF83694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8105775" y="36556950"/>
          <a:ext cx="1152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2A8C0B5A-0140-4674-B966-A1EFA04C5A9D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8105775" y="38138100"/>
          <a:ext cx="1905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F5C39DF8-8A95-439A-B299-5A0247A3F68B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8105775" y="39719250"/>
          <a:ext cx="1657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6667B341-F4E1-4B7A-BCA6-6574389A1196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8105775" y="41300400"/>
          <a:ext cx="1038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F30C7925-29F8-43D0-B7FB-7144AF069773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8105775" y="4288155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B17843D5-6F31-49D2-BC33-16FF69601EBC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8105775" y="44462700"/>
          <a:ext cx="819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DE1E6A9-80AD-449A-B1C6-70A7BFE3952E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8105775" y="46043850"/>
          <a:ext cx="2190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2CB01F0D-8FA8-4FC9-9CE4-AD7936D38586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8105775" y="476250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2DB82D07-2242-418C-8975-E2800B037E99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8105775" y="49206150"/>
          <a:ext cx="11715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9F1ABE75-703F-4607-BE60-17FFBCDF91D4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8105775" y="50787300"/>
          <a:ext cx="1828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B3CDFAEE-01C0-4501-BA8E-04A4010F0779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8105775" y="5236845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A981FB1-D0ED-4F29-8CAD-CCB7202D0758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8105775" y="53949600"/>
          <a:ext cx="2333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70CEDCD8-E173-4C12-8748-B04CCE05B2EE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8105775" y="55530750"/>
          <a:ext cx="11239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B94BB72C-CA4F-4CDA-BC8D-0A15905E1742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8105775" y="57111900"/>
          <a:ext cx="1323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60C2F9E5-E2A0-473C-B7EF-211A9866255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8105775" y="58693050"/>
          <a:ext cx="8858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C55B0910-1196-4DAE-8BC9-23EA4651EB72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8105775" y="60274200"/>
          <a:ext cx="6381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2925D144-0A52-42DA-9AE9-D8D51ABC2A83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8105775" y="61855350"/>
          <a:ext cx="1190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5B9E5970-5B34-4E8A-9BE0-493D9FBF7901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0820400" y="190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9F9049C4-3480-4099-BDD3-08E60DBD2D65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0820400" y="1771650"/>
          <a:ext cx="18383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6697494A-92C7-41C9-A8F6-333AB83B86A1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0820400" y="3352800"/>
          <a:ext cx="1914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4FF7FABC-4993-473C-AF6F-1EC74538BB76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0820400" y="4933950"/>
          <a:ext cx="6762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3B68382E-6D73-49E6-AFDB-FB4DF02AAFBF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0820400" y="6515100"/>
          <a:ext cx="1200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73036331-1A5E-4620-9FC1-2525232B0AB6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0820400" y="8096250"/>
          <a:ext cx="895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E0DC6F84-EB30-4953-AF37-E73AEF8680A6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0820400" y="9677400"/>
          <a:ext cx="2524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EE311BA8-2259-4A68-A31D-6ABC6F63235A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0820400" y="11258550"/>
          <a:ext cx="15430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E7DC7E48-8D19-4D9C-89C2-41F1150BB8DA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0820400" y="12839700"/>
          <a:ext cx="1428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36B77A8-9185-4B0F-81A7-E87DB284E3A8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0820400" y="14420850"/>
          <a:ext cx="16764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F2B416E4-E320-42AA-8EBB-7D9D8D490975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0820400" y="16002000"/>
          <a:ext cx="2209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659B919E-0A68-43C7-BCEE-7621DF21D64E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0820400" y="17583150"/>
          <a:ext cx="1581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24AD2529-235B-4EDD-90CB-861ED2376C09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0820400" y="19164300"/>
          <a:ext cx="1381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5C34A066-D147-419B-BED8-7DAEED19705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0820400" y="20745450"/>
          <a:ext cx="2009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A7DCB795-83B3-4877-8B27-EE279225B138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0820400" y="223266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BA717186-23C9-474E-8430-A1BFE96EDD51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0820400" y="23907750"/>
          <a:ext cx="1247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AA69D61-B81D-4208-8233-7953ACE4B792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10820400" y="254889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8705D083-8638-4086-85C6-85192CCA52CF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0820400" y="27070050"/>
          <a:ext cx="1800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D904484F-E691-4FD5-B24E-BEE901BBC8F7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10820400" y="286512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1293A3DC-0870-4426-A102-E770BAC8C1D6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10820400" y="30232350"/>
          <a:ext cx="1524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8D7F610D-D0A1-41CE-8C16-78F04C867B14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10820400" y="31813500"/>
          <a:ext cx="16859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8522F497-61BB-4462-AB64-649F4DBE0B6B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10820400" y="33394650"/>
          <a:ext cx="2466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C21708F7-1864-4ED7-97F9-792B3DA90F4C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10820400" y="34975800"/>
          <a:ext cx="22574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BE39535A-29B6-4682-8979-E2F3DF9F092C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10820400" y="36556950"/>
          <a:ext cx="1152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28E8AC39-DF59-4CD7-B5D8-5114774B120F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10820400" y="38138100"/>
          <a:ext cx="1905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4C729796-6560-4E9B-994D-DBF14EEEFFB5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10820400" y="39719250"/>
          <a:ext cx="1657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9CB792AE-E8DD-4681-8183-CB3587BCD563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10820400" y="41300400"/>
          <a:ext cx="1038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D8A5D325-81C4-4D94-B9D8-CFDB95FC5691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10820400" y="4288155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692E070C-47E3-4CDF-B54D-368A1256C641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10820400" y="44462700"/>
          <a:ext cx="819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B317D383-D5B2-4174-816B-2F33EDD414D6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10820400" y="46043850"/>
          <a:ext cx="2190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C2A8DEE3-6D94-47D6-9DCC-84767D0E748C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10820400" y="476250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42716DE3-7A25-418B-A508-A55F60D718B7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10820400" y="49206150"/>
          <a:ext cx="11715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3B4B4569-281D-4D62-8C7B-6046BBA6479C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10820400" y="50787300"/>
          <a:ext cx="1828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261DE964-4D95-45E9-8A9D-7A5DB23212A7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10820400" y="5236845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130ADC77-C004-43EA-8B91-385995BD47EA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10820400" y="53949600"/>
          <a:ext cx="2333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782A767A-3F58-4858-9749-71D138FC9CEE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10820400" y="55530750"/>
          <a:ext cx="11239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4C2CEC83-7F89-4030-8ABF-DE3A43B9FB59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10820400" y="57111900"/>
          <a:ext cx="1323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1290B64-0843-4086-9073-042A930F8436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10820400" y="58693050"/>
          <a:ext cx="8858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F55BC22A-EA7E-4E2D-918E-462DDEF7574A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10820400" y="60274200"/>
          <a:ext cx="6381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9AB68F29-3BD9-4334-82BA-0436EFC2957C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10820400" y="61855350"/>
          <a:ext cx="1190625" cy="14287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F8620038-860C-46A6-9B83-945CD00EC7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190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C74EB0C4-15F1-4B6E-9D70-4DBE736E5C43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5600" y="381000"/>
          <a:ext cx="18383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C9F10E1A-09D1-41E2-B56D-8DC37FD04AC2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05600" y="571500"/>
          <a:ext cx="1914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E8825E3A-BD3F-4220-9AEC-E0506D91B371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05600" y="762000"/>
          <a:ext cx="6762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30F312AB-8A26-46AA-8ED5-0FECB538A3C8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05600" y="952500"/>
          <a:ext cx="1200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CFB1B3C2-7B91-4210-9C3B-94DE0705FD98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705600" y="1143000"/>
          <a:ext cx="895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69078FC5-48A9-43FE-BA93-A3BBDFAA6D2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705600" y="1333500"/>
          <a:ext cx="2524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27847334-3C2B-4140-BB70-AF378D09C049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705600" y="1524000"/>
          <a:ext cx="15430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2573D0C9-F98B-4DD4-86C1-C21C97B99C9B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705600" y="1714500"/>
          <a:ext cx="1428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33B2C792-6650-42AA-9784-813318D54964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705600" y="1905000"/>
          <a:ext cx="16764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45D2465E-07ED-4CFE-A096-D7EECB2EE0A2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705600" y="2095500"/>
          <a:ext cx="2209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6BF087F8-8A8E-49AE-9E96-69143B8B6366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705600" y="2286000"/>
          <a:ext cx="1581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768DA2AE-688F-4CF5-8C8C-6B20FE369C9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6705600" y="2476500"/>
          <a:ext cx="1381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D3BC4352-A9B3-4E96-9535-70410E410D62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705600" y="2667000"/>
          <a:ext cx="2009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36B4449A-A4BF-41EE-808F-18770A02259B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6705600" y="2857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D6D40780-A9D6-4C0D-9164-20B1F5FE3022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705600" y="3048000"/>
          <a:ext cx="1247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4BC47220-743E-4A74-BCDD-F3D4C667AD7E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705600" y="3238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7B65812D-C7CF-4266-A9B5-6358306D95D7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6705600" y="3429000"/>
          <a:ext cx="1800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8185B177-A33C-41EA-BF83-649B73BB4251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705600" y="3619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D59722C4-7F92-46CC-949E-E78CB0B6F072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6705600" y="3810000"/>
          <a:ext cx="1524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8B6C9844-EA39-46FA-9F5E-DE1C66B9EE81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6705600" y="4000500"/>
          <a:ext cx="16859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E31B0362-4E6A-4502-BCB1-424050E1917A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6705600" y="4191000"/>
          <a:ext cx="2466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DA8C3998-D5A1-484A-A9EF-77058018093B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6705600" y="4381500"/>
          <a:ext cx="22574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42B57FB6-09E2-4BEF-9C3D-2E1D19ABA87C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6705600" y="4572000"/>
          <a:ext cx="1152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AC50EB0A-E5D2-42D3-B9A8-BA38ABF2AF0E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6705600" y="4762500"/>
          <a:ext cx="1905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70C8C3FE-974A-4412-9CBC-A876CB5370E8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6705600" y="4953000"/>
          <a:ext cx="1657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38780CE7-0EC6-4073-9ED5-4CDFBCE29AEE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6705600" y="5143500"/>
          <a:ext cx="1038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55F7867A-3946-47B0-B8AF-3EA259ABB20F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6705600" y="5334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9C7523DF-053F-4BAA-9E56-B212F75814A9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6705600" y="5524500"/>
          <a:ext cx="819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60D9D829-2F46-405D-B35D-C2E15F4A890E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6705600" y="5715000"/>
          <a:ext cx="2190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53476B62-4489-4879-BCCC-160500166282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6705600" y="5905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A6C2FE2A-5B9A-496E-9A70-C7BB8EE60B2A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6705600" y="6096000"/>
          <a:ext cx="11715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ADDA6388-BC64-4D30-B5B0-F3C1795ADA91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6705600" y="6286500"/>
          <a:ext cx="1828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182DFC16-A735-4478-A52C-799BF1F68564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6705600" y="6477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F01EC3BD-45AF-4B2C-9298-A71C23A682FD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6705600" y="6667500"/>
          <a:ext cx="2333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9DD4B44-A623-448D-BF74-2727DAE3B7D2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6705600" y="6858000"/>
          <a:ext cx="11239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1F79B28C-98F9-4C5D-B312-25220D4A34FE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6705600" y="7048500"/>
          <a:ext cx="1323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DBE8E147-45F3-4015-BDC0-656643202308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6705600" y="7239000"/>
          <a:ext cx="8858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AA03ADDD-7DAB-4781-80B2-9938AD8B85FB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6705600" y="7429500"/>
          <a:ext cx="6381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C51F1BB2-61D0-4D00-A15F-60E123B0ABDE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6705600" y="7620000"/>
          <a:ext cx="1190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D311738F-B10F-4D91-AFF5-680DE17443BC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7315200" y="190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E1C89C21-A74D-4C09-AC42-2CFB80A11EA1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7315200" y="381000"/>
          <a:ext cx="18383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EC5EE486-358D-4409-9AEB-F554E2A8B704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7315200" y="571500"/>
          <a:ext cx="1914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31D37E50-A662-4E45-A828-1DED72D185D6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7315200" y="762000"/>
          <a:ext cx="6762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F9AC83E3-4A2C-4ED8-A1E8-208C63E4183E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7315200" y="952500"/>
          <a:ext cx="1200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5D10EFEF-ED8A-4083-B643-56E940B56EDC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7315200" y="1143000"/>
          <a:ext cx="895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395F206-ED26-4C14-B145-F6297D9AB819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7315200" y="1333500"/>
          <a:ext cx="2524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A11835CE-6950-49FD-BD9B-95E9AFE873E1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7315200" y="1524000"/>
          <a:ext cx="15430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368ECB7A-D1B2-4F8F-A389-9EACC7719BF1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7315200" y="1714500"/>
          <a:ext cx="1428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AA5F9B09-4D44-4620-A348-8CE638556B48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7315200" y="1905000"/>
          <a:ext cx="16764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340BB5D4-87A9-4200-AB36-5BFB96F06A54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7315200" y="2095500"/>
          <a:ext cx="2209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69B8F0AE-5DA8-4641-81BB-1C03FF8F641A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7315200" y="2286000"/>
          <a:ext cx="1581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B306B383-C5A6-4047-87CC-00BD9FB1D805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7315200" y="2476500"/>
          <a:ext cx="1381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BD21D3EC-769D-417F-85EC-E23668003605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7315200" y="2667000"/>
          <a:ext cx="2009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B6EE4D10-7C30-4C57-B3FA-C2AF729C078C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7315200" y="2857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494648C5-9F7A-4333-AD7A-74037933C9F2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7315200" y="3048000"/>
          <a:ext cx="1247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9E6041FD-70E0-4287-9F3C-ED2A364F91BC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7315200" y="3238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D9FF884-2BA4-49D6-AADB-1000F1F794F2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7315200" y="3429000"/>
          <a:ext cx="1800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FA157624-3B69-4669-A2A7-07099F50646B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7315200" y="3619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AEDCC82D-47EA-44BE-AF79-1ED0B9254D59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7315200" y="3810000"/>
          <a:ext cx="1524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5171FD78-63CB-42B4-B6F9-487C4C0A8D7C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7315200" y="4000500"/>
          <a:ext cx="16859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9834F9B9-6BDD-4960-A262-527BBFD5369C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7315200" y="4191000"/>
          <a:ext cx="2466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9A2C8123-BF1A-4594-A1DE-4BA12D4B509C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7315200" y="4381500"/>
          <a:ext cx="22574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B8F38DEF-CE6D-4339-967E-8B3AADD68F3C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7315200" y="4572000"/>
          <a:ext cx="1152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117A1DED-D0E3-4242-83EC-63DFC7D43E01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7315200" y="4762500"/>
          <a:ext cx="1905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906D4224-552C-4486-BEB1-C81A245EA026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7315200" y="4953000"/>
          <a:ext cx="1657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15256606-D942-4405-92F2-EA3A4694628E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7315200" y="5143500"/>
          <a:ext cx="1038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3F2FCF2D-456E-4BB8-9CC0-D47A2EC5D7E2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7315200" y="5334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B0F5D38F-3EE7-4991-8034-64A5DE8ABF67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7315200" y="5524500"/>
          <a:ext cx="819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6A93FE6-182F-48AF-85BE-4E4729791D1E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7315200" y="5715000"/>
          <a:ext cx="2190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FFE5D11F-C360-46C1-9F8B-8D854F2B1711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7315200" y="5905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9BDF95CE-F5D1-453A-B111-35E5F0F56EBB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7315200" y="6096000"/>
          <a:ext cx="11715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EE1C87DE-7420-4FDF-8F13-1CADD1918C13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7315200" y="6286500"/>
          <a:ext cx="1828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8A304A5D-FAB1-4599-AF1F-A54D2CEB3CBA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7315200" y="6477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DA800AEE-D640-4924-8E12-9EB07543483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7315200" y="6667500"/>
          <a:ext cx="2333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E58A7E5-37CE-441A-A579-3C1B827F452E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7315200" y="6858000"/>
          <a:ext cx="11239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DE4ED54A-59C8-4A1E-8E02-84CDDB6900E5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7315200" y="7048500"/>
          <a:ext cx="1323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6B8F9D79-E47B-439A-80FC-12E709B43EAA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7315200" y="7239000"/>
          <a:ext cx="8858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96C3A398-9353-4FDD-B2EC-7763AF7FE82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7315200" y="7429500"/>
          <a:ext cx="6381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173F6350-FF62-4814-A4E9-182F101FF2A2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7315200" y="7620000"/>
          <a:ext cx="1190625" cy="14287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38416113-EF29-4D26-A68E-4388BBF997D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190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B139CA47-95A4-400A-AB0C-8079AF6F4625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5600" y="381000"/>
          <a:ext cx="18383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271D3B0A-6062-42B6-8A27-858E08E54D2E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05600" y="571500"/>
          <a:ext cx="1914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29BE8E8D-522C-47C0-9E26-F046A5BB95F3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05600" y="762000"/>
          <a:ext cx="6762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E79A298E-3352-49BD-86E5-35CBBA5DEB2E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05600" y="952500"/>
          <a:ext cx="1200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12723070-CC11-48B1-ABC0-52DB2C26D071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705600" y="1143000"/>
          <a:ext cx="895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A41030B-0AB1-4CF8-9A1F-A0FA182E2677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705600" y="1333500"/>
          <a:ext cx="2524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22468BA3-61BB-4A1A-9F25-DB3BF82D257F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705600" y="1524000"/>
          <a:ext cx="15430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513385C-0FFD-4CCC-880B-376C302570B8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705600" y="1714500"/>
          <a:ext cx="1428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90AEA6A1-7860-465F-A321-DA6779540C94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705600" y="1905000"/>
          <a:ext cx="16764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18212212-8774-44CE-BADC-E14612F49E66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705600" y="2095500"/>
          <a:ext cx="2209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3493B393-39E1-42F1-9E6B-37394FDAB8C8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705600" y="2286000"/>
          <a:ext cx="1581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C7B2022C-6489-4F58-8F86-B67F8249608C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6705600" y="2476500"/>
          <a:ext cx="1381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62D592AD-86B4-4477-8506-0B3547737BF1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705600" y="2667000"/>
          <a:ext cx="2009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E56B710-80CF-492D-B1CE-37C9F6E4D23B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6705600" y="2857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9E13551F-89B5-4079-B2E3-2FE67E43B745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705600" y="3048000"/>
          <a:ext cx="1247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6501E155-0017-4B2D-82C2-78FC10417D0C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705600" y="3238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BD37EB3C-42FA-4242-9155-980EFC60C701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6705600" y="3429000"/>
          <a:ext cx="1800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84A68CE1-E680-489A-85C4-553C807FB7E6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705600" y="3619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4DB5164F-07B3-461F-BDFA-469889F7AB9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6705600" y="3810000"/>
          <a:ext cx="1524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8FCC27E6-259A-4E6A-A291-2CD2E8B46F3E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6705600" y="4000500"/>
          <a:ext cx="16859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59BA231F-8DDF-4700-9189-CA2FAA874969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6705600" y="4191000"/>
          <a:ext cx="2466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CEC2716B-214E-404A-96E2-A87B4731F18B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6705600" y="4381500"/>
          <a:ext cx="22574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D3B2DF0B-8CE7-49A4-8D37-9EA588C8BDF2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6705600" y="4572000"/>
          <a:ext cx="1152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FEF3F1F3-0C4D-4AD7-8CBE-4B5539CFA29C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6705600" y="4762500"/>
          <a:ext cx="1905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6F4B26E8-EC62-4A88-A474-2523E00331DC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6705600" y="4953000"/>
          <a:ext cx="1657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8611472D-B6BB-472E-98F5-C4EE1A60B06D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6705600" y="5143500"/>
          <a:ext cx="1038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655C4833-0D2F-493F-AA9E-2EBFD58D56FC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6705600" y="5334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10A6A7F4-FE37-4CFE-9A5F-588F5651259E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6705600" y="5524500"/>
          <a:ext cx="819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8636E468-E071-4790-848E-953991D8ACF4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6705600" y="5715000"/>
          <a:ext cx="2190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699EEE5C-D08A-4A16-ADEA-727940BD922C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6705600" y="5905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3F398121-2F5E-4521-8B5C-91F7AB638455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6705600" y="6096000"/>
          <a:ext cx="11715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289C25AB-0B2A-4D27-9326-E1BF64A5E30F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6705600" y="6286500"/>
          <a:ext cx="1828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5CB83B06-1A43-42AC-A474-4847066A451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6705600" y="6477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1FF93B-E835-4F88-8D8C-E0FCD3A1B893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6705600" y="6667500"/>
          <a:ext cx="2333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3FA6CE1B-56D2-43E8-A525-C8DE89AAA0AB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6705600" y="6858000"/>
          <a:ext cx="11239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20D38786-0749-4F17-A356-69B04E64AE0A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6705600" y="7048500"/>
          <a:ext cx="1323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BAA8D2BB-9E64-4EB3-859D-0AC7D7668E5B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6705600" y="7239000"/>
          <a:ext cx="8858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D7FFCE11-DA7E-4BB6-BE08-018D4BC5B0DA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6705600" y="7429500"/>
          <a:ext cx="6381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7D5BAF00-2CFC-4751-9969-5F1230383ACC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6705600" y="7620000"/>
          <a:ext cx="1190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D1ED5E6D-B352-4500-A127-75D7E0292C71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7315200" y="190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B83967D7-6742-47EA-8AD0-52D5BE5F6A8B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7315200" y="381000"/>
          <a:ext cx="18383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8E2E5A2C-4DB0-498A-9565-28D0320549E4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7315200" y="571500"/>
          <a:ext cx="1914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6839FB76-7B95-4862-8492-55BBEA203363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7315200" y="762000"/>
          <a:ext cx="6762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F09CC114-C6F5-4A33-ADDD-D595EDA87942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7315200" y="952500"/>
          <a:ext cx="1200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B15518D2-C406-47C9-9F1D-1610DA57076A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7315200" y="1143000"/>
          <a:ext cx="895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8A662230-5F08-4C62-A3B8-CDC421E745FE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7315200" y="1333500"/>
          <a:ext cx="2524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8E3367F4-132B-4F42-A3DD-2744F47D527C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7315200" y="1524000"/>
          <a:ext cx="15430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D6EB38B4-D2D0-4C5B-B6E2-5A912A878252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7315200" y="1714500"/>
          <a:ext cx="1428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CB349A90-AB2D-4026-9089-9298BAF1ADF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7315200" y="1905000"/>
          <a:ext cx="16764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2BF075AB-B84C-4157-B367-F9767D549A2D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7315200" y="2095500"/>
          <a:ext cx="2209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2FB185C2-C6FF-4EA2-BDC9-87DDDF1C9A2B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7315200" y="2286000"/>
          <a:ext cx="1581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E415A3D2-8870-4420-9A88-6E9A2E0A2CDB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7315200" y="2476500"/>
          <a:ext cx="13811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EFB89D14-AF75-41F4-AA5C-FF0B1B5F6326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7315200" y="2667000"/>
          <a:ext cx="2009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79B0DC18-5D36-42FA-B4E1-4872BE85C8B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7315200" y="2857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6C280E49-A235-43DC-92BE-D7A9519476DD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7315200" y="3048000"/>
          <a:ext cx="12477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1A8B7270-F15E-4A25-A6B6-46F512478B5F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7315200" y="3238500"/>
          <a:ext cx="9906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C3513DBD-4620-4909-8845-5813714BC352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7315200" y="3429000"/>
          <a:ext cx="1800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B4D387B6-29B7-499F-A9AD-54398E0217E7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7315200" y="3619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7E9E207E-F33E-4731-964A-703968F9C336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7315200" y="3810000"/>
          <a:ext cx="1524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9C701001-F11E-4880-B03D-E952AAC619F2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7315200" y="4000500"/>
          <a:ext cx="16859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2CB46845-2625-48DD-9743-212E3A052D55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7315200" y="4191000"/>
          <a:ext cx="2466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ACFEAD14-371E-454F-A93D-1D9D4740BF91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7315200" y="4381500"/>
          <a:ext cx="22574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4E40C284-9009-4F48-B85C-0D7F8B43F198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7315200" y="4572000"/>
          <a:ext cx="11525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655E7D4A-1FF0-4E9B-B2E8-8DA875815089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7315200" y="4762500"/>
          <a:ext cx="19050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F82CBF3E-C4E3-4DD6-81D0-5100B70E236E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7315200" y="4953000"/>
          <a:ext cx="16573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ABCD195A-33DF-4DCE-83C3-D0BB88D01414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7315200" y="5143500"/>
          <a:ext cx="10382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49352741-F1CB-4FD0-83D9-0452E8FB7988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7315200" y="5334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995FBD03-0633-4D9F-95ED-BBCCE9620385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7315200" y="5524500"/>
          <a:ext cx="8191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7B790BA9-805B-4EC0-A8EE-9644E1BC1645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7315200" y="5715000"/>
          <a:ext cx="21907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B851CE22-79ED-4992-8429-E70E4D3243AE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7315200" y="5905500"/>
          <a:ext cx="14668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76421B93-28BF-4BFA-A94E-83F77BBA843D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7315200" y="6096000"/>
          <a:ext cx="11715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C2B47E55-D806-4F1B-9089-794FAC3B8BFF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7315200" y="6286500"/>
          <a:ext cx="18288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D4405EEF-FFA7-4C31-BFA4-1911FCF64E9A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7315200" y="6477000"/>
          <a:ext cx="179070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9BEECD52-91E8-4C26-835B-D898DF436BE9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7315200" y="6667500"/>
          <a:ext cx="23336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F76CA069-BC94-46B0-BE57-516487F8677F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7315200" y="6858000"/>
          <a:ext cx="1123950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CB99B2AB-453F-4778-8345-1AB0A21E82EF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7315200" y="7048500"/>
          <a:ext cx="13239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FFFF9C15-0246-42FE-BEA6-7A5DFAB163B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7315200" y="7239000"/>
          <a:ext cx="88582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DD863E25-35DD-4786-9F1A-AA25C47BEFBF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7315200" y="7429500"/>
          <a:ext cx="638175" cy="1428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F80E2BA1-7498-4DFC-93EC-CC5C5FCFA42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7315200" y="7620000"/>
          <a:ext cx="1190625" cy="14287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3" displayName="Tabella13" ref="B3:R7" totalsRowShown="0" headerRowDxfId="140" dataDxfId="139" tableBorderDxfId="138">
  <autoFilter ref="B3:R7" xr:uid="{00000000-0009-0000-0100-000001000000}"/>
  <sortState xmlns:xlrd2="http://schemas.microsoft.com/office/spreadsheetml/2017/richdata2" ref="B4:P7">
    <sortCondition ref="B3:B7"/>
  </sortState>
  <tableColumns count="17">
    <tableColumn id="1" xr3:uid="{00000000-0010-0000-0000-000001000000}" name="Esperimento/foglio" dataDxfId="137">
      <calculatedColumnFormula>SUBSTITUTE(_xlfn.CONCAT(IF(F4="Sì","filtered_","all_data_"),C4,"_",D4,"_",E4,),",","")</calculatedColumnFormula>
    </tableColumn>
    <tableColumn id="2" xr3:uid="{00000000-0010-0000-0000-000002000000}" name="Batch size" dataDxfId="136"/>
    <tableColumn id="3" xr3:uid="{00000000-0010-0000-0000-000003000000}" name="Peso classe 0" dataDxfId="135"/>
    <tableColumn id="4" xr3:uid="{00000000-0010-0000-0000-000004000000}" name="Peso classe 1" dataDxfId="134"/>
    <tableColumn id="8" xr3:uid="{00000000-0010-0000-0000-000008000000}" name="Filtro" dataDxfId="133"/>
    <tableColumn id="9" xr3:uid="{00000000-0010-0000-0000-000009000000}" name="Epoca" dataDxfId="132">
      <calculatedColumnFormula>INDEX(INDIRECT("'" &amp; B4 &amp; "'!A2:A1000"), MATCH(MAX(INDIRECT("'" &amp; B4 &amp; "'!Q2:Q1000")), INDIRECT("'" &amp; B4 &amp; "'!Q2:Q1000"), 0))</calculatedColumnFormula>
    </tableColumn>
    <tableColumn id="7" xr3:uid="{00000000-0010-0000-0000-000007000000}" name="TN" dataDxfId="131">
      <calculatedColumnFormula array="1">INDIRECT("'" &amp; $B4 &amp; "'!AG" &amp; $G4 + 1)</calculatedColumnFormula>
    </tableColumn>
    <tableColumn id="15" xr3:uid="{00000000-0010-0000-0000-00000F000000}" name="FP" dataDxfId="130">
      <calculatedColumnFormula array="1">INDIRECT("'" &amp; $B4 &amp; "'!AH" &amp; $G4 + 1)</calculatedColumnFormula>
    </tableColumn>
    <tableColumn id="6" xr3:uid="{00000000-0010-0000-0000-000006000000}" name="FN" dataDxfId="129">
      <calculatedColumnFormula array="1">INDIRECT("'" &amp; $B4 &amp; "'!AI" &amp; $G4 + 1)</calculatedColumnFormula>
    </tableColumn>
    <tableColumn id="5" xr3:uid="{00000000-0010-0000-0000-000005000000}" name="TP" dataDxfId="128">
      <calculatedColumnFormula array="1">INDIRECT("'" &amp; $B4 &amp; "'!AJ" &amp; $G4 + 1)</calculatedColumnFormula>
    </tableColumn>
    <tableColumn id="10" xr3:uid="{00000000-0010-0000-0000-00000A000000}" name="Somma campioni" dataDxfId="127">
      <calculatedColumnFormula>SUM(H4:K4)</calculatedColumnFormula>
    </tableColumn>
    <tableColumn id="11" xr3:uid="{00000000-0010-0000-0000-00000B000000}" name="Precision_0" dataDxfId="126">
      <calculatedColumnFormula array="1">INDIRECT("'" &amp; $B4 &amp; "'!AD" &amp; $G4 + 1)</calculatedColumnFormula>
    </tableColumn>
    <tableColumn id="12" xr3:uid="{00000000-0010-0000-0000-00000C000000}" name="Recall_0" dataDxfId="125">
      <calculatedColumnFormula array="1">INDIRECT("'" &amp; $B4 &amp; "'!AE" &amp; $G4 + 1)</calculatedColumnFormula>
    </tableColumn>
    <tableColumn id="13" xr3:uid="{00000000-0010-0000-0000-00000D000000}" name="F1_0" dataDxfId="124">
      <calculatedColumnFormula array="1">INDIRECT("'" &amp; $B4 &amp; "'!AF" &amp; $G4 + 1)</calculatedColumnFormula>
    </tableColumn>
    <tableColumn id="14" xr3:uid="{00000000-0010-0000-0000-00000E000000}" name="Precision_1" dataDxfId="123">
      <calculatedColumnFormula array="1">INDIRECT("'" &amp; $B4 &amp; "'!AA" &amp; $G4 + 1)</calculatedColumnFormula>
    </tableColumn>
    <tableColumn id="21" xr3:uid="{00000000-0010-0000-0000-000015000000}" name="Recall_1" dataDxfId="122">
      <calculatedColumnFormula array="1">INDIRECT("'" &amp; $B4 &amp; "'!AB" &amp; $G4 + 1)</calculatedColumnFormula>
    </tableColumn>
    <tableColumn id="22" xr3:uid="{00000000-0010-0000-0000-000016000000}" name="F1_1" dataDxfId="121">
      <calculatedColumnFormula array="1">INDIRECT("'" &amp; $B4 &amp; "'!AC" &amp; $G4 + 1)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7" displayName="Tabella17" ref="B11:R15" totalsRowShown="0">
  <autoFilter ref="B11:R15" xr:uid="{00000000-0009-0000-0100-000002000000}"/>
  <tableColumns count="17">
    <tableColumn id="1" xr3:uid="{00000000-0010-0000-0100-000001000000}" name="Test/foglio" dataDxfId="120">
      <calculatedColumnFormula>_xlfn.CONCAT("test_", B4)</calculatedColumnFormula>
    </tableColumn>
    <tableColumn id="20" xr3:uid="{00000000-0010-0000-0100-000014000000}" name="Batch size" dataDxfId="119">
      <calculatedColumnFormula>C4</calculatedColumnFormula>
    </tableColumn>
    <tableColumn id="19" xr3:uid="{00000000-0010-0000-0100-000013000000}" name="Peso classe 0" dataDxfId="118">
      <calculatedColumnFormula>D4</calculatedColumnFormula>
    </tableColumn>
    <tableColumn id="21" xr3:uid="{00000000-0010-0000-0100-000015000000}" name="Peso classe 1" dataDxfId="117">
      <calculatedColumnFormula>E4</calculatedColumnFormula>
    </tableColumn>
    <tableColumn id="18" xr3:uid="{00000000-0010-0000-0100-000012000000}" name="Filtro" dataDxfId="116">
      <calculatedColumnFormula>F4</calculatedColumnFormula>
    </tableColumn>
    <tableColumn id="17" xr3:uid="{00000000-0010-0000-0100-000011000000}" name="Epoca" dataDxfId="115">
      <calculatedColumnFormula>G4</calculatedColumnFormula>
    </tableColumn>
    <tableColumn id="2" xr3:uid="{00000000-0010-0000-0100-000002000000}" name="TN" dataDxfId="114">
      <calculatedColumnFormula>SUM(INDIRECT("'" &amp; $B12 &amp; "'!B:B"))</calculatedColumnFormula>
    </tableColumn>
    <tableColumn id="3" xr3:uid="{00000000-0010-0000-0100-000003000000}" name="FP" dataDxfId="113">
      <calculatedColumnFormula>SUM(INDIRECT("'" &amp; $B12 &amp; "'!C:C"))</calculatedColumnFormula>
    </tableColumn>
    <tableColumn id="4" xr3:uid="{00000000-0010-0000-0100-000004000000}" name="FN" dataDxfId="112">
      <calculatedColumnFormula>SUM(INDIRECT("'" &amp; $B12 &amp; "'!D:D"))</calculatedColumnFormula>
    </tableColumn>
    <tableColumn id="5" xr3:uid="{00000000-0010-0000-0100-000005000000}" name="TP" dataDxfId="111">
      <calculatedColumnFormula>SUM(INDIRECT("'" &amp; $B12 &amp; "'!E:E"))</calculatedColumnFormula>
    </tableColumn>
    <tableColumn id="12" xr3:uid="{00000000-0010-0000-0100-00000C000000}" name="Somma campioni" dataDxfId="110">
      <calculatedColumnFormula>SUM(H12:K12)</calculatedColumnFormula>
    </tableColumn>
    <tableColumn id="6" xr3:uid="{00000000-0010-0000-0100-000006000000}" name="Precision_0" dataDxfId="109">
      <calculatedColumnFormula>H12/(H12+J12)</calculatedColumnFormula>
    </tableColumn>
    <tableColumn id="7" xr3:uid="{00000000-0010-0000-0100-000007000000}" name="Recall_0" dataDxfId="108">
      <calculatedColumnFormula>H12/(H12+I12)</calculatedColumnFormula>
    </tableColumn>
    <tableColumn id="8" xr3:uid="{00000000-0010-0000-0100-000008000000}" name="F1_0" dataDxfId="107">
      <calculatedColumnFormula>2*M12*N12/(M12+N12)</calculatedColumnFormula>
    </tableColumn>
    <tableColumn id="9" xr3:uid="{00000000-0010-0000-0100-000009000000}" name="Precision_1" dataDxfId="106">
      <calculatedColumnFormula>K12/(K12+I12)</calculatedColumnFormula>
    </tableColumn>
    <tableColumn id="10" xr3:uid="{00000000-0010-0000-0100-00000A000000}" name="Recall_1" dataDxfId="105">
      <calculatedColumnFormula>K12/(K12+J12)</calculatedColumnFormula>
    </tableColumn>
    <tableColumn id="11" xr3:uid="{00000000-0010-0000-0100-00000B000000}" name="F1_1" dataDxfId="104">
      <calculatedColumnFormula>2*P12*Q12/(P12+Q12)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178" displayName="Tabella178" ref="B19:R23" totalsRowShown="0">
  <autoFilter ref="B19:R23" xr:uid="{00000000-0009-0000-0100-000003000000}"/>
  <tableColumns count="17">
    <tableColumn id="1" xr3:uid="{00000000-0010-0000-0200-000001000000}" name="Test/foglio" dataDxfId="103">
      <calculatedColumnFormula>_xlfn.CONCAT("dam-det_",IF(D20="Sì","filtered_","all_data_"),C20)</calculatedColumnFormula>
    </tableColumn>
    <tableColumn id="20" xr3:uid="{00000000-0010-0000-0200-000014000000}" name="Distanza" dataDxfId="102">
      <calculatedColumnFormula>C12</calculatedColumnFormula>
    </tableColumn>
    <tableColumn id="19" xr3:uid="{00000000-0010-0000-0200-000013000000}" name="Filtro" dataDxfId="101">
      <calculatedColumnFormula>D12</calculatedColumnFormula>
    </tableColumn>
    <tableColumn id="21" xr3:uid="{00000000-0010-0000-0200-000015000000}" name="." dataDxfId="100"/>
    <tableColumn id="18" xr3:uid="{00000000-0010-0000-0200-000012000000}" name=".." dataDxfId="99"/>
    <tableColumn id="17" xr3:uid="{00000000-0010-0000-0200-000011000000}" name="…" dataDxfId="98"/>
    <tableColumn id="2" xr3:uid="{00000000-0010-0000-0200-000002000000}" name="TN" dataDxfId="97">
      <calculatedColumnFormula>SUM(INDIRECT("'" &amp; $B20 &amp; "'!B:B"))</calculatedColumnFormula>
    </tableColumn>
    <tableColumn id="3" xr3:uid="{00000000-0010-0000-0200-000003000000}" name="FP" dataDxfId="96">
      <calculatedColumnFormula>SUM(INDIRECT("'" &amp; $B20 &amp; "'!C:C"))</calculatedColumnFormula>
    </tableColumn>
    <tableColumn id="4" xr3:uid="{00000000-0010-0000-0200-000004000000}" name="FN" dataDxfId="95">
      <calculatedColumnFormula>SUM(INDIRECT("'" &amp; $B20 &amp; "'!D:D"))</calculatedColumnFormula>
    </tableColumn>
    <tableColumn id="5" xr3:uid="{00000000-0010-0000-0200-000005000000}" name="TP" dataDxfId="94">
      <calculatedColumnFormula>SUM(INDIRECT("'" &amp; $B20 &amp; "'!E:E"))</calculatedColumnFormula>
    </tableColumn>
    <tableColumn id="12" xr3:uid="{00000000-0010-0000-0200-00000C000000}" name="Somma campioni" dataDxfId="93">
      <calculatedColumnFormula>SUM(H20:K20)</calculatedColumnFormula>
    </tableColumn>
    <tableColumn id="6" xr3:uid="{00000000-0010-0000-0200-000006000000}" name="Precision_0" dataDxfId="92">
      <calculatedColumnFormula>H20/(H20+I20)</calculatedColumnFormula>
    </tableColumn>
    <tableColumn id="7" xr3:uid="{00000000-0010-0000-0200-000007000000}" name="Recall_0" dataDxfId="91">
      <calculatedColumnFormula>H20/(H20+J20)</calculatedColumnFormula>
    </tableColumn>
    <tableColumn id="8" xr3:uid="{00000000-0010-0000-0200-000008000000}" name="F1_0" dataDxfId="90">
      <calculatedColumnFormula>2*M20*N20/(M20+N20)</calculatedColumnFormula>
    </tableColumn>
    <tableColumn id="9" xr3:uid="{00000000-0010-0000-0200-000009000000}" name="Precision_1" dataDxfId="89">
      <calculatedColumnFormula>K20/(K20+J20)</calculatedColumnFormula>
    </tableColumn>
    <tableColumn id="10" xr3:uid="{00000000-0010-0000-0200-00000A000000}" name="Recall_1" dataDxfId="88">
      <calculatedColumnFormula>K20/(K20+I20)</calculatedColumnFormula>
    </tableColumn>
    <tableColumn id="11" xr3:uid="{00000000-0010-0000-0200-00000B000000}" name="F1_1" dataDxfId="87">
      <calculatedColumnFormula>2*P20*Q20/(P20+Q20)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7" displayName="Tabella7" ref="A1:AK20" totalsRowShown="0" headerRowDxfId="86" headerRowBorderDxfId="85" tableBorderDxfId="84">
  <autoFilter ref="A1:AK20" xr:uid="{00000000-0009-0000-0100-000007000000}"/>
  <tableColumns count="37">
    <tableColumn id="1" xr3:uid="{00000000-0010-0000-0600-000001000000}" name="Epoch"/>
    <tableColumn id="2" xr3:uid="{00000000-0010-0000-0600-000002000000}" name="Train_Loss"/>
    <tableColumn id="3" xr3:uid="{00000000-0010-0000-0600-000003000000}" name="Train_Precision_1"/>
    <tableColumn id="4" xr3:uid="{00000000-0010-0000-0600-000004000000}" name="Train_Recall_1"/>
    <tableColumn id="5" xr3:uid="{00000000-0010-0000-0600-000005000000}" name="Train_F1_1"/>
    <tableColumn id="6" xr3:uid="{00000000-0010-0000-0600-000006000000}" name="Train_Precision_0"/>
    <tableColumn id="7" xr3:uid="{00000000-0010-0000-0600-000007000000}" name="Train_Recall_0"/>
    <tableColumn id="8" xr3:uid="{00000000-0010-0000-0600-000008000000}" name="Train_F1_0"/>
    <tableColumn id="9" xr3:uid="{00000000-0010-0000-0600-000009000000}" name="Train_TN"/>
    <tableColumn id="10" xr3:uid="{00000000-0010-0000-0600-00000A000000}" name="Train_FP"/>
    <tableColumn id="11" xr3:uid="{00000000-0010-0000-0600-00000B000000}" name="Train_FN"/>
    <tableColumn id="12" xr3:uid="{00000000-0010-0000-0600-00000C000000}" name="Train_TP"/>
    <tableColumn id="13" xr3:uid="{00000000-0010-0000-0600-00000D000000}" name="Train_Time"/>
    <tableColumn id="14" xr3:uid="{00000000-0010-0000-0600-00000E000000}" name="Val_Loss"/>
    <tableColumn id="15" xr3:uid="{00000000-0010-0000-0600-00000F000000}" name="Val_Precision_1"/>
    <tableColumn id="16" xr3:uid="{00000000-0010-0000-0600-000010000000}" name="Val_Recall_1"/>
    <tableColumn id="17" xr3:uid="{00000000-0010-0000-0600-000011000000}" name="Val_F1_1"/>
    <tableColumn id="18" xr3:uid="{00000000-0010-0000-0600-000012000000}" name="Val_Precision_0"/>
    <tableColumn id="19" xr3:uid="{00000000-0010-0000-0600-000013000000}" name="Val_Recall_0"/>
    <tableColumn id="20" xr3:uid="{00000000-0010-0000-0600-000014000000}" name="Val_F1_0"/>
    <tableColumn id="21" xr3:uid="{00000000-0010-0000-0600-000015000000}" name="Val_TN"/>
    <tableColumn id="22" xr3:uid="{00000000-0010-0000-0600-000016000000}" name="Val_FP"/>
    <tableColumn id="23" xr3:uid="{00000000-0010-0000-0600-000017000000}" name="Val_FN"/>
    <tableColumn id="24" xr3:uid="{00000000-0010-0000-0600-000018000000}" name="Val_TP"/>
    <tableColumn id="25" xr3:uid="{00000000-0010-0000-0600-000019000000}" name="Val_Time"/>
    <tableColumn id="26" xr3:uid="{00000000-0010-0000-0600-00001A000000}" name="Test_Loss"/>
    <tableColumn id="27" xr3:uid="{00000000-0010-0000-0600-00001B000000}" name="Test_Precision_1"/>
    <tableColumn id="28" xr3:uid="{00000000-0010-0000-0600-00001C000000}" name="Test_Recall_1"/>
    <tableColumn id="29" xr3:uid="{00000000-0010-0000-0600-00001D000000}" name="Test_F1_1"/>
    <tableColumn id="30" xr3:uid="{00000000-0010-0000-0600-00001E000000}" name="Test_Precision_0"/>
    <tableColumn id="31" xr3:uid="{00000000-0010-0000-0600-00001F000000}" name="Test_Recall_0"/>
    <tableColumn id="32" xr3:uid="{00000000-0010-0000-0600-000020000000}" name="Test_F1_0"/>
    <tableColumn id="33" xr3:uid="{00000000-0010-0000-0600-000021000000}" name="Test_TN"/>
    <tableColumn id="34" xr3:uid="{00000000-0010-0000-0600-000022000000}" name="Test_FP"/>
    <tableColumn id="35" xr3:uid="{00000000-0010-0000-0600-000023000000}" name="Test_FN"/>
    <tableColumn id="36" xr3:uid="{00000000-0010-0000-0600-000024000000}" name="Test_TP"/>
    <tableColumn id="37" xr3:uid="{00000000-0010-0000-0600-000025000000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14" displayName="Tabella14" ref="A1:AK22" totalsRowShown="0" headerRowDxfId="83" headerRowBorderDxfId="82" tableBorderDxfId="81">
  <autoFilter ref="A1:AK22" xr:uid="{00000000-0009-0000-0100-000004000000}"/>
  <tableColumns count="37">
    <tableColumn id="1" xr3:uid="{00000000-0010-0000-0300-000001000000}" name="Epoch"/>
    <tableColumn id="2" xr3:uid="{00000000-0010-0000-0300-000002000000}" name="Train_Loss"/>
    <tableColumn id="3" xr3:uid="{00000000-0010-0000-0300-000003000000}" name="Train_Precision_1"/>
    <tableColumn id="4" xr3:uid="{00000000-0010-0000-0300-000004000000}" name="Train_Recall_1"/>
    <tableColumn id="5" xr3:uid="{00000000-0010-0000-0300-000005000000}" name="Train_F1_1"/>
    <tableColumn id="6" xr3:uid="{00000000-0010-0000-0300-000006000000}" name="Train_Precision_0"/>
    <tableColumn id="7" xr3:uid="{00000000-0010-0000-0300-000007000000}" name="Train_Recall_0"/>
    <tableColumn id="8" xr3:uid="{00000000-0010-0000-0300-000008000000}" name="Train_F1_0"/>
    <tableColumn id="9" xr3:uid="{00000000-0010-0000-0300-000009000000}" name="Train_TN"/>
    <tableColumn id="10" xr3:uid="{00000000-0010-0000-0300-00000A000000}" name="Train_FP"/>
    <tableColumn id="11" xr3:uid="{00000000-0010-0000-0300-00000B000000}" name="Train_FN"/>
    <tableColumn id="12" xr3:uid="{00000000-0010-0000-0300-00000C000000}" name="Train_TP"/>
    <tableColumn id="13" xr3:uid="{00000000-0010-0000-0300-00000D000000}" name="Train_Time"/>
    <tableColumn id="14" xr3:uid="{00000000-0010-0000-0300-00000E000000}" name="Val_Loss"/>
    <tableColumn id="15" xr3:uid="{00000000-0010-0000-0300-00000F000000}" name="Val_Precision_1"/>
    <tableColumn id="16" xr3:uid="{00000000-0010-0000-0300-000010000000}" name="Val_Recall_1"/>
    <tableColumn id="17" xr3:uid="{00000000-0010-0000-0300-000011000000}" name="Val_F1_1"/>
    <tableColumn id="18" xr3:uid="{00000000-0010-0000-0300-000012000000}" name="Val_Precision_0"/>
    <tableColumn id="19" xr3:uid="{00000000-0010-0000-0300-000013000000}" name="Val_Recall_0"/>
    <tableColumn id="20" xr3:uid="{00000000-0010-0000-0300-000014000000}" name="Val_F1_0"/>
    <tableColumn id="21" xr3:uid="{00000000-0010-0000-0300-000015000000}" name="Val_TN"/>
    <tableColumn id="22" xr3:uid="{00000000-0010-0000-0300-000016000000}" name="Val_FP"/>
    <tableColumn id="23" xr3:uid="{00000000-0010-0000-0300-000017000000}" name="Val_FN"/>
    <tableColumn id="24" xr3:uid="{00000000-0010-0000-0300-000018000000}" name="Val_TP"/>
    <tableColumn id="25" xr3:uid="{00000000-0010-0000-0300-000019000000}" name="Val_Time"/>
    <tableColumn id="26" xr3:uid="{00000000-0010-0000-0300-00001A000000}" name="Test_Loss"/>
    <tableColumn id="27" xr3:uid="{00000000-0010-0000-0300-00001B000000}" name="Test_Precision_1"/>
    <tableColumn id="28" xr3:uid="{00000000-0010-0000-0300-00001C000000}" name="Test_Recall_1"/>
    <tableColumn id="29" xr3:uid="{00000000-0010-0000-0300-00001D000000}" name="Test_F1_1"/>
    <tableColumn id="30" xr3:uid="{00000000-0010-0000-0300-00001E000000}" name="Test_Precision_0"/>
    <tableColumn id="31" xr3:uid="{00000000-0010-0000-0300-00001F000000}" name="Test_Recall_0"/>
    <tableColumn id="32" xr3:uid="{00000000-0010-0000-0300-000020000000}" name="Test_F1_0"/>
    <tableColumn id="33" xr3:uid="{00000000-0010-0000-0300-000021000000}" name="Test_TN"/>
    <tableColumn id="34" xr3:uid="{00000000-0010-0000-0300-000022000000}" name="Test_FP"/>
    <tableColumn id="35" xr3:uid="{00000000-0010-0000-0300-000023000000}" name="Test_FN"/>
    <tableColumn id="36" xr3:uid="{00000000-0010-0000-0300-000024000000}" name="Test_TP"/>
    <tableColumn id="37" xr3:uid="{00000000-0010-0000-0300-000025000000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3" displayName="Tabella3" ref="A1:AK22" totalsRowShown="0" headerRowDxfId="80" headerRowBorderDxfId="79" tableBorderDxfId="78">
  <autoFilter ref="A1:AK22" xr:uid="{00000000-0009-0000-0100-000005000000}"/>
  <tableColumns count="37">
    <tableColumn id="1" xr3:uid="{00000000-0010-0000-0400-000001000000}" name="Epoch"/>
    <tableColumn id="2" xr3:uid="{00000000-0010-0000-0400-000002000000}" name="Train_Loss"/>
    <tableColumn id="3" xr3:uid="{00000000-0010-0000-0400-000003000000}" name="Train_Precision_1"/>
    <tableColumn id="4" xr3:uid="{00000000-0010-0000-0400-000004000000}" name="Train_Recall_1"/>
    <tableColumn id="5" xr3:uid="{00000000-0010-0000-0400-000005000000}" name="Train_F1_1"/>
    <tableColumn id="6" xr3:uid="{00000000-0010-0000-0400-000006000000}" name="Train_Precision_0"/>
    <tableColumn id="7" xr3:uid="{00000000-0010-0000-0400-000007000000}" name="Train_Recall_0"/>
    <tableColumn id="8" xr3:uid="{00000000-0010-0000-0400-000008000000}" name="Train_F1_0"/>
    <tableColumn id="9" xr3:uid="{00000000-0010-0000-0400-000009000000}" name="Train_TN"/>
    <tableColumn id="10" xr3:uid="{00000000-0010-0000-0400-00000A000000}" name="Train_FP"/>
    <tableColumn id="11" xr3:uid="{00000000-0010-0000-0400-00000B000000}" name="Train_FN"/>
    <tableColumn id="12" xr3:uid="{00000000-0010-0000-0400-00000C000000}" name="Train_TP"/>
    <tableColumn id="13" xr3:uid="{00000000-0010-0000-0400-00000D000000}" name="Train_Time"/>
    <tableColumn id="14" xr3:uid="{00000000-0010-0000-0400-00000E000000}" name="Val_Loss"/>
    <tableColumn id="15" xr3:uid="{00000000-0010-0000-0400-00000F000000}" name="Val_Precision_1"/>
    <tableColumn id="16" xr3:uid="{00000000-0010-0000-0400-000010000000}" name="Val_Recall_1"/>
    <tableColumn id="17" xr3:uid="{00000000-0010-0000-0400-000011000000}" name="Val_F1_1"/>
    <tableColumn id="18" xr3:uid="{00000000-0010-0000-0400-000012000000}" name="Val_Precision_0"/>
    <tableColumn id="19" xr3:uid="{00000000-0010-0000-0400-000013000000}" name="Val_Recall_0"/>
    <tableColumn id="20" xr3:uid="{00000000-0010-0000-0400-000014000000}" name="Val_F1_0"/>
    <tableColumn id="21" xr3:uid="{00000000-0010-0000-0400-000015000000}" name="Val_TN"/>
    <tableColumn id="22" xr3:uid="{00000000-0010-0000-0400-000016000000}" name="Val_FP"/>
    <tableColumn id="23" xr3:uid="{00000000-0010-0000-0400-000017000000}" name="Val_FN"/>
    <tableColumn id="24" xr3:uid="{00000000-0010-0000-0400-000018000000}" name="Val_TP"/>
    <tableColumn id="25" xr3:uid="{00000000-0010-0000-0400-000019000000}" name="Val_Time"/>
    <tableColumn id="26" xr3:uid="{00000000-0010-0000-0400-00001A000000}" name="Test_Loss"/>
    <tableColumn id="27" xr3:uid="{00000000-0010-0000-0400-00001B000000}" name="Test_Precision_1"/>
    <tableColumn id="28" xr3:uid="{00000000-0010-0000-0400-00001C000000}" name="Test_Recall_1"/>
    <tableColumn id="29" xr3:uid="{00000000-0010-0000-0400-00001D000000}" name="Test_F1_1"/>
    <tableColumn id="30" xr3:uid="{00000000-0010-0000-0400-00001E000000}" name="Test_Precision_0"/>
    <tableColumn id="31" xr3:uid="{00000000-0010-0000-0400-00001F000000}" name="Test_Recall_0"/>
    <tableColumn id="32" xr3:uid="{00000000-0010-0000-0400-000020000000}" name="Test_F1_0"/>
    <tableColumn id="33" xr3:uid="{00000000-0010-0000-0400-000021000000}" name="Test_TN"/>
    <tableColumn id="34" xr3:uid="{00000000-0010-0000-0400-000022000000}" name="Test_FP"/>
    <tableColumn id="35" xr3:uid="{00000000-0010-0000-0400-000023000000}" name="Test_FN"/>
    <tableColumn id="36" xr3:uid="{00000000-0010-0000-0400-000024000000}" name="Test_TP"/>
    <tableColumn id="37" xr3:uid="{00000000-0010-0000-0400-000025000000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11" displayName="Tabella11" ref="A1:AK17" totalsRowShown="0" headerRowDxfId="77" headerRowBorderDxfId="76" tableBorderDxfId="75">
  <autoFilter ref="A1:AK17" xr:uid="{00000000-0009-0000-0100-000006000000}"/>
  <tableColumns count="37">
    <tableColumn id="1" xr3:uid="{00000000-0010-0000-0500-000001000000}" name="Epoch"/>
    <tableColumn id="2" xr3:uid="{00000000-0010-0000-0500-000002000000}" name="Train_Loss"/>
    <tableColumn id="3" xr3:uid="{00000000-0010-0000-0500-000003000000}" name="Train_Precision_1"/>
    <tableColumn id="4" xr3:uid="{00000000-0010-0000-0500-000004000000}" name="Train_Recall_1"/>
    <tableColumn id="5" xr3:uid="{00000000-0010-0000-0500-000005000000}" name="Train_F1_1"/>
    <tableColumn id="6" xr3:uid="{00000000-0010-0000-0500-000006000000}" name="Train_Precision_0"/>
    <tableColumn id="7" xr3:uid="{00000000-0010-0000-0500-000007000000}" name="Train_Recall_0"/>
    <tableColumn id="8" xr3:uid="{00000000-0010-0000-0500-000008000000}" name="Train_F1_0"/>
    <tableColumn id="9" xr3:uid="{00000000-0010-0000-0500-000009000000}" name="Train_TN"/>
    <tableColumn id="10" xr3:uid="{00000000-0010-0000-0500-00000A000000}" name="Train_FP"/>
    <tableColumn id="11" xr3:uid="{00000000-0010-0000-0500-00000B000000}" name="Train_FN"/>
    <tableColumn id="12" xr3:uid="{00000000-0010-0000-0500-00000C000000}" name="Train_TP"/>
    <tableColumn id="13" xr3:uid="{00000000-0010-0000-0500-00000D000000}" name="Train_Time"/>
    <tableColumn id="14" xr3:uid="{00000000-0010-0000-0500-00000E000000}" name="Val_Loss"/>
    <tableColumn id="15" xr3:uid="{00000000-0010-0000-0500-00000F000000}" name="Val_Precision_1"/>
    <tableColumn id="16" xr3:uid="{00000000-0010-0000-0500-000010000000}" name="Val_Recall_1"/>
    <tableColumn id="17" xr3:uid="{00000000-0010-0000-0500-000011000000}" name="Val_F1_1"/>
    <tableColumn id="18" xr3:uid="{00000000-0010-0000-0500-000012000000}" name="Val_Precision_0"/>
    <tableColumn id="19" xr3:uid="{00000000-0010-0000-0500-000013000000}" name="Val_Recall_0"/>
    <tableColumn id="20" xr3:uid="{00000000-0010-0000-0500-000014000000}" name="Val_F1_0"/>
    <tableColumn id="21" xr3:uid="{00000000-0010-0000-0500-000015000000}" name="Val_TN"/>
    <tableColumn id="22" xr3:uid="{00000000-0010-0000-0500-000016000000}" name="Val_FP"/>
    <tableColumn id="23" xr3:uid="{00000000-0010-0000-0500-000017000000}" name="Val_FN"/>
    <tableColumn id="24" xr3:uid="{00000000-0010-0000-0500-000018000000}" name="Val_TP"/>
    <tableColumn id="25" xr3:uid="{00000000-0010-0000-0500-000019000000}" name="Val_Time"/>
    <tableColumn id="26" xr3:uid="{00000000-0010-0000-0500-00001A000000}" name="Test_Loss"/>
    <tableColumn id="27" xr3:uid="{00000000-0010-0000-0500-00001B000000}" name="Test_Precision_1"/>
    <tableColumn id="28" xr3:uid="{00000000-0010-0000-0500-00001C000000}" name="Test_Recall_1"/>
    <tableColumn id="29" xr3:uid="{00000000-0010-0000-0500-00001D000000}" name="Test_F1_1"/>
    <tableColumn id="30" xr3:uid="{00000000-0010-0000-0500-00001E000000}" name="Test_Precision_0"/>
    <tableColumn id="31" xr3:uid="{00000000-0010-0000-0500-00001F000000}" name="Test_Recall_0"/>
    <tableColumn id="32" xr3:uid="{00000000-0010-0000-0500-000020000000}" name="Test_F1_0"/>
    <tableColumn id="33" xr3:uid="{00000000-0010-0000-0500-000021000000}" name="Test_TN"/>
    <tableColumn id="34" xr3:uid="{00000000-0010-0000-0500-000022000000}" name="Test_FP"/>
    <tableColumn id="35" xr3:uid="{00000000-0010-0000-0500-000023000000}" name="Test_FN"/>
    <tableColumn id="36" xr3:uid="{00000000-0010-0000-0500-000024000000}" name="Test_TP"/>
    <tableColumn id="37" xr3:uid="{00000000-0010-0000-0500-000025000000}" name="Test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7A292B-C220-418D-A329-D7863A6B3521}" name="Tabella6" displayName="Tabella6" ref="A1:M41" totalsRowShown="0" headerRowDxfId="74">
  <autoFilter ref="A1:M41" xr:uid="{44FFDC31-1E4C-4E2A-869E-C5654C4E34D1}"/>
  <tableColumns count="13">
    <tableColumn id="1" xr3:uid="{3A585FBF-33F6-4720-A4A8-E0D1AB0F921A}" name="Image_ID"/>
    <tableColumn id="2" xr3:uid="{5F3BF1B1-8F42-47EB-9964-746B07101C23}" name="TN"/>
    <tableColumn id="3" xr3:uid="{D600BAA2-A9CA-47CF-A244-D7467732D6AC}" name="FP"/>
    <tableColumn id="4" xr3:uid="{3E769E39-B5C2-4FA4-8133-FEB3C4503FB8}" name="FN"/>
    <tableColumn id="5" xr3:uid="{D5F6BCEB-6401-47FD-A41A-2131AE58AE4E}" name="TP"/>
    <tableColumn id="6" xr3:uid="{424C5A4B-FDE6-4AAD-9164-43A28822C2B7}" name="Precision_0" dataDxfId="73"/>
    <tableColumn id="7" xr3:uid="{CBBBEFA9-F33F-4B58-9198-BF7EE2E7E61E}" name="Recall_0" dataDxfId="72"/>
    <tableColumn id="8" xr3:uid="{64A21370-BD73-48D8-942A-8253647FF305}" name="F1_0" dataDxfId="71"/>
    <tableColumn id="9" xr3:uid="{FA45093A-790E-44AC-8921-F99AD6062C42}" name="Precision_1" dataDxfId="70"/>
    <tableColumn id="10" xr3:uid="{E474DF1D-002C-4A0B-A395-4EE756D4353B}" name="Recall_1" dataDxfId="69"/>
    <tableColumn id="11" xr3:uid="{DA48619E-3D9F-477D-B005-FF241476B85C}" name="F1_1" dataDxfId="68"/>
    <tableColumn id="12" xr3:uid="{7380352F-46E3-4FE9-9870-C6A3E4DFDF62}" name="Predictions"/>
    <tableColumn id="13" xr3:uid="{66B913B3-079B-4629-B2DA-0E777A431625}" name="Ground_truth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4A1045-1151-4F07-B16B-AD1AB2ECFC2F}" name="Tabella5" displayName="Tabella5" ref="A1:M41" totalsRowShown="0" headerRowDxfId="67">
  <autoFilter ref="A1:M41" xr:uid="{5FD1F809-C270-425F-9C5F-3393E3E9A36F}"/>
  <tableColumns count="13">
    <tableColumn id="1" xr3:uid="{3C6B4A03-74D4-4A09-B5C5-233CE984EF9F}" name="Image_ID"/>
    <tableColumn id="2" xr3:uid="{D4C91BCD-45BE-422A-B3D3-089537B545B9}" name="TN"/>
    <tableColumn id="3" xr3:uid="{F7062401-A44A-42EA-85EF-D0ED82350275}" name="FP"/>
    <tableColumn id="4" xr3:uid="{A48E6A8B-CAF5-4FEA-8D46-4554D25C3D14}" name="FN"/>
    <tableColumn id="5" xr3:uid="{418A7F59-58D9-4010-A948-C20DB88375EC}" name="TP"/>
    <tableColumn id="6" xr3:uid="{990B4B1A-382D-4A61-997A-D94FFD3CFD44}" name="Precision_0" dataDxfId="66"/>
    <tableColumn id="7" xr3:uid="{8BB2E8A3-1894-4436-9E9E-AB907B6360D7}" name="Recall_0" dataDxfId="65"/>
    <tableColumn id="8" xr3:uid="{3FDC6973-0704-4881-8E3C-C8ECC948D0E2}" name="F1_0" dataDxfId="64"/>
    <tableColumn id="9" xr3:uid="{C008CBB2-5E3B-4818-BD02-FC9FE3DF8F36}" name="Precision_1" dataDxfId="63"/>
    <tableColumn id="10" xr3:uid="{20A2827D-669C-4A1A-8152-F2EEA3CA3970}" name="Recall_1" dataDxfId="62"/>
    <tableColumn id="11" xr3:uid="{3E653B67-8F55-4C4E-AD49-D79377A7A5E5}" name="F1_1" dataDxfId="61"/>
    <tableColumn id="12" xr3:uid="{A800AE04-7B38-44F5-8962-E685204FBC9E}" name="Predictions"/>
    <tableColumn id="13" xr3:uid="{F56DB2C8-1750-4230-B56A-8E02F865B8CB}" name="Ground_truth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0F70BB-D33D-4CB1-B2C3-92E9D4E83DF7}" name="Tabella710" displayName="Tabella710" ref="A1:M41" totalsRowShown="0" headerRowDxfId="60">
  <autoFilter ref="A1:M41" xr:uid="{97E4E694-B998-4C79-8378-DEBBB25496A0}"/>
  <tableColumns count="13">
    <tableColumn id="1" xr3:uid="{5317CF38-629D-4728-BB0B-83AC033DC2C2}" name="Image_ID"/>
    <tableColumn id="2" xr3:uid="{382D9F80-CFC1-4ABA-ADC6-84165B4A2D67}" name="TN"/>
    <tableColumn id="3" xr3:uid="{C12B49C3-235C-4ED7-9A11-A548D1124887}" name="FP"/>
    <tableColumn id="4" xr3:uid="{ECED52ED-4383-4FF2-8936-76BC59AE02F1}" name="FN"/>
    <tableColumn id="5" xr3:uid="{2527E1E9-43DE-48C4-9BD4-6875AF6ADC49}" name="TP"/>
    <tableColumn id="6" xr3:uid="{41CC0585-F01E-493C-83ED-206597DB0800}" name="Precision_0" dataDxfId="59"/>
    <tableColumn id="7" xr3:uid="{2F1CA3C1-2008-4F7E-94A7-2A85D760A5D7}" name="Recall_0" dataDxfId="58"/>
    <tableColumn id="8" xr3:uid="{6A0A7A8C-98C1-47B6-9ABA-95D883AB8FC6}" name="F1_0" dataDxfId="57"/>
    <tableColumn id="9" xr3:uid="{85F267C9-5833-4051-A8BF-EAD0DF0E5196}" name="Precision_1" dataDxfId="56"/>
    <tableColumn id="10" xr3:uid="{7BD5D58C-F912-47CE-B849-21B7794E607E}" name="Recall_1" dataDxfId="55"/>
    <tableColumn id="11" xr3:uid="{883E97CD-2849-4701-AD49-85E2D43F3909}" name="F1_1" dataDxfId="54"/>
    <tableColumn id="12" xr3:uid="{B1BD9B26-2245-44D2-89AD-B045FAB56884}" name="Predictions"/>
    <tableColumn id="13" xr3:uid="{4A7E58FF-04EB-439F-A645-21321B437F16}" name="Ground_truth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CAF335-63BF-4DD2-AD74-A94FA60DC47C}" name="Tabella4" displayName="Tabella4" ref="A1:M41" totalsRowShown="0" headerRowDxfId="53">
  <autoFilter ref="A1:M41" xr:uid="{5D8E5AA0-3248-4D24-A2BE-06DEF9B27F34}"/>
  <tableColumns count="13">
    <tableColumn id="1" xr3:uid="{8DD21B74-DD72-4DD7-BDFF-D48DA4405DED}" name="Image_ID"/>
    <tableColumn id="2" xr3:uid="{B3FE304B-8B75-485F-8640-AE38CFCFD683}" name="TN"/>
    <tableColumn id="3" xr3:uid="{156E6E73-F4FE-4FAA-8749-F6CB514B4E14}" name="FP"/>
    <tableColumn id="4" xr3:uid="{737ADD2D-15BB-4FC4-8600-9B801A074E29}" name="FN"/>
    <tableColumn id="5" xr3:uid="{3A13E2CB-76ED-41A9-AA8F-E605A712A582}" name="TP"/>
    <tableColumn id="6" xr3:uid="{93349A24-AB9A-4BD4-85DA-AF3DF2043B15}" name="Precision_0" dataDxfId="52"/>
    <tableColumn id="7" xr3:uid="{012BB8CB-D831-48FB-9587-E14069844E3B}" name="Recall_0" dataDxfId="51"/>
    <tableColumn id="8" xr3:uid="{6CABF7B1-C7DA-40D0-9D04-11974867906A}" name="F1_0" dataDxfId="50"/>
    <tableColumn id="9" xr3:uid="{79FDC81A-DDA5-4004-85E6-B0B22BB59655}" name="Precision_1" dataDxfId="49"/>
    <tableColumn id="10" xr3:uid="{3449951E-98B3-4B39-ABED-9996358A9603}" name="Recall_1" dataDxfId="48"/>
    <tableColumn id="11" xr3:uid="{C23DA4F7-EB4C-4591-9C7F-14F3FF72E1C0}" name="F1_1" dataDxfId="47"/>
    <tableColumn id="12" xr3:uid="{B24CE964-BA14-4C2F-93EF-99F627F0206F}" name="Predictions"/>
    <tableColumn id="13" xr3:uid="{A5CE1E9C-BB04-482B-A1AD-A0F287B47A48}" name="Ground_truth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246B2E-B1AE-4AFF-888E-3675E2258DA8}" name="Tabella15" displayName="Tabella15" ref="A1:M41" totalsRowShown="0" headerRowDxfId="46">
  <autoFilter ref="A1:M41" xr:uid="{E5246B2E-B1AE-4AFF-888E-3675E2258DA8}"/>
  <tableColumns count="13">
    <tableColumn id="1" xr3:uid="{4E08C2FB-4A99-4F4A-AA7A-3B58A5574C80}" name="Image_ID"/>
    <tableColumn id="2" xr3:uid="{817FD33D-52D3-484C-ACDB-23E534DF3BE5}" name="TN"/>
    <tableColumn id="3" xr3:uid="{B99ABFB8-E419-4068-BAFD-581BA1899CA2}" name="FP"/>
    <tableColumn id="4" xr3:uid="{463691E9-2519-414C-A49F-7793E3F4839B}" name="FN"/>
    <tableColumn id="5" xr3:uid="{0911142D-2F7C-49CF-89C2-8155E0D47BD8}" name="TP"/>
    <tableColumn id="6" xr3:uid="{69DD9046-1FD5-4E2F-99FC-B90BA37FFAA8}" name="Precision_0" dataDxfId="45"/>
    <tableColumn id="7" xr3:uid="{1996C9F7-233A-4CEE-B4E7-F845DA38625D}" name="Recall_0" dataDxfId="44"/>
    <tableColumn id="8" xr3:uid="{FCE04F52-B760-4A3D-9CF8-DB45ACFD6830}" name="F1_0" dataDxfId="43"/>
    <tableColumn id="9" xr3:uid="{81A258B8-4DAE-4773-BCC8-06A6954F2207}" name="Precision_1" dataDxfId="42"/>
    <tableColumn id="10" xr3:uid="{CFF78ECE-143B-4B56-AE62-A2ABFA4AA259}" name="Recall_1" dataDxfId="41"/>
    <tableColumn id="11" xr3:uid="{DF3A15AC-7C80-4F57-808C-8FD52518F471}" name="F1_1" dataDxfId="40"/>
    <tableColumn id="12" xr3:uid="{B310F7B3-881F-4C83-962B-F857732A949B}" name="Predictions"/>
    <tableColumn id="13" xr3:uid="{9E2324A5-202C-4E17-8A3D-253E336B35F4}" name="Ground_truth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AF907C8-22ED-4C14-AF38-DAABB040552A}" name="Tabella19" displayName="Tabella19" ref="A1:M41" totalsRowShown="0" headerRowDxfId="39" headerRowBorderDxfId="38" tableBorderDxfId="37">
  <autoFilter ref="A1:M41" xr:uid="{9AF907C8-22ED-4C14-AF38-DAABB040552A}"/>
  <tableColumns count="13">
    <tableColumn id="1" xr3:uid="{203764BB-52CD-459D-A34B-F2549184B86B}" name="Image_ID"/>
    <tableColumn id="2" xr3:uid="{78C2D93B-F9B1-4760-A9E1-7ED5E70069B5}" name="TN"/>
    <tableColumn id="3" xr3:uid="{4C6591BE-77BD-42F8-B108-582B8D73DF32}" name="FP"/>
    <tableColumn id="4" xr3:uid="{152A6057-97C8-4E19-896B-FBEEE6D916F3}" name="FN"/>
    <tableColumn id="5" xr3:uid="{04952C0B-D60C-4989-82EB-D6428ECEDCEC}" name="TP"/>
    <tableColumn id="6" xr3:uid="{7D09A8EB-3788-4AB4-A0AC-A2297D22116C}" name="Precision_0" dataDxfId="36"/>
    <tableColumn id="7" xr3:uid="{992B5B90-EDDA-46FD-8DDD-499BAD2FC7AC}" name="Recall_0" dataDxfId="35"/>
    <tableColumn id="8" xr3:uid="{DB24C22F-1B0C-40DE-BF91-C872D3FAA4DE}" name="F1_0" dataDxfId="34"/>
    <tableColumn id="9" xr3:uid="{BE2BE74C-4664-45D7-8BD7-F8A01B1AFB38}" name="Precision_1" dataDxfId="33"/>
    <tableColumn id="10" xr3:uid="{7A26AF04-5197-4217-852B-67C4E990A38F}" name="Recall_1" dataDxfId="32"/>
    <tableColumn id="11" xr3:uid="{84D8A130-1918-4272-B1C1-070F842F871A}" name="F1_1" dataDxfId="31"/>
    <tableColumn id="12" xr3:uid="{B9DD5E19-48DB-4B05-897B-E98BB3734DF2}" name="Predictions"/>
    <tableColumn id="13" xr3:uid="{C6CFE360-7999-4314-B607-85C392F39E32}" name="Ground_truth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F9C5E9-BF89-477C-AE96-07B7AC0463DC}" name="Tabella18" displayName="Tabella18" ref="A1:M41" totalsRowShown="0" headerRowDxfId="30" headerRowBorderDxfId="29" tableBorderDxfId="28">
  <autoFilter ref="A1:M41" xr:uid="{8FF9C5E9-BF89-477C-AE96-07B7AC0463DC}"/>
  <tableColumns count="13">
    <tableColumn id="1" xr3:uid="{564A8690-1E9F-4A93-9807-3CE8C3EE1D82}" name="Image_ID"/>
    <tableColumn id="2" xr3:uid="{DE748263-FFA4-4366-BF57-7B63650A2E9C}" name="TN"/>
    <tableColumn id="3" xr3:uid="{C8218252-D6F6-4125-85B3-F37F9844E060}" name="FP"/>
    <tableColumn id="4" xr3:uid="{3DF5833C-386F-41CA-9F4B-81ECAD060827}" name="FN"/>
    <tableColumn id="5" xr3:uid="{4F7F7689-2778-42A3-8F39-B0C43673D14A}" name="TP"/>
    <tableColumn id="6" xr3:uid="{70343D3F-D494-4D13-8FBB-322EF49279D0}" name="Precision_0" dataDxfId="27"/>
    <tableColumn id="7" xr3:uid="{FA60163D-5D28-467B-9266-49CF91CA1B45}" name="Recall_0" dataDxfId="26"/>
    <tableColumn id="8" xr3:uid="{6AD1C834-9912-4C0C-8081-29B9FCC1D10E}" name="F1_0" dataDxfId="25"/>
    <tableColumn id="9" xr3:uid="{2D6520E9-36DF-43C0-8461-9BAD2E73F72F}" name="Precision_1" dataDxfId="24"/>
    <tableColumn id="10" xr3:uid="{7155F12B-2A24-4885-8473-40C87B8AAD7F}" name="Recall_1" dataDxfId="23"/>
    <tableColumn id="11" xr3:uid="{DA0D3F58-BEF4-4501-B4CC-C3C7929EA22D}" name="F1_1" dataDxfId="22"/>
    <tableColumn id="12" xr3:uid="{28752721-BD00-4F1C-845C-86B647250790}" name="Predictions"/>
    <tableColumn id="13" xr3:uid="{45BF29F6-E7CF-493D-AB99-225996BE9B05}" name="Ground_truth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0DFE3D-FC18-4519-8751-254B3B20C088}" name="Tabella16" displayName="Tabella16" ref="A1:M41" totalsRowShown="0" headerRowDxfId="21" headerRowBorderDxfId="20" tableBorderDxfId="19">
  <autoFilter ref="A1:M41" xr:uid="{950DFE3D-FC18-4519-8751-254B3B20C088}"/>
  <tableColumns count="13">
    <tableColumn id="1" xr3:uid="{0068C941-1534-4B81-8BC8-FFB2CEBBA4B8}" name="Image_ID"/>
    <tableColumn id="2" xr3:uid="{D387C93C-E6BF-4391-A044-EAB506195B65}" name="TN"/>
    <tableColumn id="3" xr3:uid="{A5F0628A-D789-4E58-B245-2E6508BD107C}" name="FP"/>
    <tableColumn id="4" xr3:uid="{3A538C93-FC52-4484-B442-CA9A3F16041C}" name="FN"/>
    <tableColumn id="5" xr3:uid="{D24BCF2B-525A-4A57-9BA6-5C37F8EEF8C2}" name="TP"/>
    <tableColumn id="6" xr3:uid="{101B2DF2-C307-4F28-970E-A3CF44AD2545}" name="Precision_0" dataDxfId="18"/>
    <tableColumn id="7" xr3:uid="{6EBBCAFF-F4F8-4E09-B544-199753C3079B}" name="Recall_0" dataDxfId="17"/>
    <tableColumn id="8" xr3:uid="{B69D0D83-1215-4E7F-AEFD-8EDD26DAD8C1}" name="F1_0" dataDxfId="16"/>
    <tableColumn id="9" xr3:uid="{2EBC08B1-D626-4011-AA6D-F25BCA037F27}" name="Precision_1" dataDxfId="15"/>
    <tableColumn id="10" xr3:uid="{D4034602-182B-465B-AE21-E708392A7598}" name="Recall_1" dataDxfId="14"/>
    <tableColumn id="11" xr3:uid="{DA9B44EF-2F6E-4685-86D7-FDD1AE631D80}" name="F1_1" dataDxfId="13"/>
    <tableColumn id="12" xr3:uid="{1AD83B40-74D9-4F74-BE70-FD113E37F322}" name="Predictions"/>
    <tableColumn id="13" xr3:uid="{9CE2FD2A-5A32-400C-AD75-AA51417022CE}" name="Ground_tru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rgb="FF00B0F0"/>
  </sheetPr>
  <dimension ref="B1:R23"/>
  <sheetViews>
    <sheetView tabSelected="1" zoomScale="130" zoomScaleNormal="130" workbookViewId="0">
      <selection activeCell="M12" sqref="M12"/>
    </sheetView>
  </sheetViews>
  <sheetFormatPr defaultRowHeight="15" x14ac:dyDescent="0.25"/>
  <cols>
    <col min="2" max="2" width="26.85546875" bestFit="1" customWidth="1"/>
    <col min="3" max="3" width="12" bestFit="1" customWidth="1"/>
    <col min="4" max="5" width="14.7109375" bestFit="1" customWidth="1"/>
    <col min="6" max="6" width="8" bestFit="1" customWidth="1"/>
    <col min="7" max="7" width="8.42578125" bestFit="1" customWidth="1"/>
    <col min="8" max="8" width="7.5703125" bestFit="1" customWidth="1"/>
    <col min="9" max="11" width="6.5703125" bestFit="1" customWidth="1"/>
    <col min="12" max="12" width="18.5703125" bestFit="1" customWidth="1"/>
    <col min="13" max="13" width="13.42578125" bestFit="1" customWidth="1"/>
    <col min="14" max="14" width="10.5703125" bestFit="1" customWidth="1"/>
    <col min="15" max="15" width="7.28515625" bestFit="1" customWidth="1"/>
    <col min="16" max="16" width="13.42578125" bestFit="1" customWidth="1"/>
    <col min="17" max="17" width="10.5703125" bestFit="1" customWidth="1"/>
    <col min="18" max="18" width="7.28515625" bestFit="1" customWidth="1"/>
  </cols>
  <sheetData>
    <row r="1" spans="2:18" ht="15.75" customHeight="1" thickBot="1" x14ac:dyDescent="0.3"/>
    <row r="2" spans="2:18" ht="15.75" customHeight="1" thickBot="1" x14ac:dyDescent="0.3">
      <c r="B2" s="36" t="s">
        <v>0</v>
      </c>
      <c r="C2" s="37"/>
      <c r="D2" s="37"/>
      <c r="E2" s="37"/>
      <c r="F2" s="38"/>
      <c r="G2" s="33" t="s">
        <v>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2:18" x14ac:dyDescent="0.25">
      <c r="B3" s="8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10" t="s">
        <v>7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12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4" t="s">
        <v>32</v>
      </c>
    </row>
    <row r="4" spans="2:18" x14ac:dyDescent="0.25">
      <c r="B4" s="9" t="str">
        <f>SUBSTITUTE(_xlfn.CONCAT(IF(F4="Sì","filtered_","all_data_"),C4,"_",D4,"_",E4,),",","")</f>
        <v>all_data_128_05_05</v>
      </c>
      <c r="C4" s="5">
        <v>128</v>
      </c>
      <c r="D4" s="1">
        <v>0.5</v>
      </c>
      <c r="E4" s="1">
        <v>0.5</v>
      </c>
      <c r="F4" s="13" t="s">
        <v>19</v>
      </c>
      <c r="G4" s="11">
        <f ca="1">INDEX(INDIRECT("'" &amp; B4 &amp; "'!A2:A1000"), MATCH(MAX(INDIRECT("'" &amp; B4 &amp; "'!Q2:Q1000")), INDIRECT("'" &amp; B4 &amp; "'!Q2:Q1000"), 0))</f>
        <v>4</v>
      </c>
      <c r="H4" s="1">
        <f t="array" aca="1" ref="H4" ca="1">INDIRECT("'" &amp; $B4 &amp; "'!AG" &amp; $G4 + 1)</f>
        <v>154980</v>
      </c>
      <c r="I4" s="1">
        <f t="array" aca="1" ref="I4" ca="1">INDIRECT("'" &amp; $B4 &amp; "'!AH" &amp; $G4 + 1)</f>
        <v>7464</v>
      </c>
      <c r="J4" s="1">
        <f t="array" aca="1" ref="J4" ca="1">INDIRECT("'" &amp; $B4 &amp; "'!AI" &amp; $G4 + 1)</f>
        <v>11665</v>
      </c>
      <c r="K4" s="1">
        <f t="array" aca="1" ref="K4" ca="1">INDIRECT("'" &amp; $B4 &amp; "'!AJ" &amp; $G4 + 1)</f>
        <v>24144</v>
      </c>
      <c r="L4" s="1">
        <f ca="1">SUM(H4:K4)</f>
        <v>198253</v>
      </c>
      <c r="M4" s="15" cm="1">
        <f t="array" aca="1" ref="M4" ca="1">INDIRECT("'" &amp; $B4 &amp; "'!AD" &amp; $G4 + 1)</f>
        <v>0.93</v>
      </c>
      <c r="N4" s="15">
        <f t="array" aca="1" ref="N4" ca="1">INDIRECT("'" &amp; $B4 &amp; "'!AE" &amp; $G4 + 1)</f>
        <v>0.95409999999999995</v>
      </c>
      <c r="O4" s="15">
        <f t="array" aca="1" ref="O4" ca="1">INDIRECT("'" &amp; $B4 &amp; "'!AF" &amp; $G4 + 1)</f>
        <v>0.94189999999999996</v>
      </c>
      <c r="P4" s="15">
        <f t="array" aca="1" ref="P4" ca="1">INDIRECT("'" &amp; $B4 &amp; "'!AA" &amp; $G4 + 1)</f>
        <v>0.76390000000000002</v>
      </c>
      <c r="Q4" s="15">
        <f t="array" aca="1" ref="Q4" ca="1">INDIRECT("'" &amp; $B4 &amp; "'!AB" &amp; $G4 + 1)</f>
        <v>0.67420000000000002</v>
      </c>
      <c r="R4" s="16">
        <f t="array" aca="1" ref="R4" ca="1">INDIRECT("'" &amp; $B4 &amp; "'!AC" &amp; $G4 + 1)</f>
        <v>0.71630000000000005</v>
      </c>
    </row>
    <row r="5" spans="2:18" x14ac:dyDescent="0.25">
      <c r="B5" s="9" t="str">
        <f t="shared" ref="B5:B7" si="0">SUBSTITUTE(_xlfn.CONCAT(IF(F5="Sì","filtered_","all_data_"),C5,"_",D5,"_",E5,),",","")</f>
        <v>all_data_256_05_05</v>
      </c>
      <c r="C5" s="5">
        <v>256</v>
      </c>
      <c r="D5" s="1">
        <v>0.5</v>
      </c>
      <c r="E5" s="1">
        <v>0.5</v>
      </c>
      <c r="F5" s="13" t="s">
        <v>19</v>
      </c>
      <c r="G5" s="11">
        <f ca="1">INDEX(INDIRECT("'" &amp; B5 &amp; "'!A2:A1000"), MATCH(MAX(INDIRECT("'" &amp; B5 &amp; "'!Q2:Q1000")), INDIRECT("'" &amp; B5 &amp; "'!Q2:Q1000"), 0))</f>
        <v>6</v>
      </c>
      <c r="H5" s="1">
        <f t="array" aca="1" ref="H5" ca="1">INDIRECT("'" &amp; $B5 &amp; "'!AG" &amp; $G5 + 1)</f>
        <v>155088</v>
      </c>
      <c r="I5" s="1">
        <f t="array" aca="1" ref="I5" ca="1">INDIRECT("'" &amp; $B5 &amp; "'!AH" &amp; $G5 + 1)</f>
        <v>7356</v>
      </c>
      <c r="J5" s="1">
        <f t="array" aca="1" ref="J5" ca="1">INDIRECT("'" &amp; $B5 &amp; "'!AI" &amp; $G5 + 1)</f>
        <v>12695</v>
      </c>
      <c r="K5" s="1">
        <f t="array" aca="1" ref="K5" ca="1">INDIRECT("'" &amp; $B5 &amp; "'!AJ" &amp; $G5 + 1)</f>
        <v>23114</v>
      </c>
      <c r="L5" s="1">
        <f ca="1">SUM(H5:K5)</f>
        <v>198253</v>
      </c>
      <c r="M5" s="15">
        <f t="array" aca="1" ref="M5" ca="1">INDIRECT("'" &amp; $B5 &amp; "'!AD" &amp; $G5 + 1)</f>
        <v>0.92430000000000001</v>
      </c>
      <c r="N5" s="15">
        <f t="array" aca="1" ref="N5" ca="1">INDIRECT("'" &amp; $B5 &amp; "'!AE" &amp; $G5 + 1)</f>
        <v>0.95469999999999999</v>
      </c>
      <c r="O5" s="15">
        <f t="array" aca="1" ref="O5" ca="1">INDIRECT("'" &amp; $B5 &amp; "'!AF" &amp; $G5 + 1)</f>
        <v>0.93930000000000002</v>
      </c>
      <c r="P5" s="15">
        <f t="array" aca="1" ref="P5" ca="1">INDIRECT("'" &amp; $B5 &amp; "'!AA" &amp; $G5 + 1)</f>
        <v>0.75860000000000005</v>
      </c>
      <c r="Q5" s="15">
        <f t="array" aca="1" ref="Q5" ca="1">INDIRECT("'" &amp; $B5 &amp; "'!AB" &amp; $G5 + 1)</f>
        <v>0.64549999999999996</v>
      </c>
      <c r="R5" s="16">
        <f t="array" aca="1" ref="R5" ca="1">INDIRECT("'" &amp; $B5 &amp; "'!AC" &amp; $G5 + 1)</f>
        <v>0.69750000000000001</v>
      </c>
    </row>
    <row r="6" spans="2:18" x14ac:dyDescent="0.25">
      <c r="B6" s="9" t="str">
        <f t="shared" si="0"/>
        <v>filtered_128_05_05</v>
      </c>
      <c r="C6" s="5">
        <v>128</v>
      </c>
      <c r="D6" s="1">
        <v>0.5</v>
      </c>
      <c r="E6" s="1">
        <v>0.5</v>
      </c>
      <c r="F6" s="13" t="s">
        <v>20</v>
      </c>
      <c r="G6" s="11">
        <f ca="1">INDEX(INDIRECT("'" &amp; B6 &amp; "'!A2:A1000"), MATCH(MAX(INDIRECT("'" &amp; B6 &amp; "'!Q2:Q1000")), INDIRECT("'" &amp; B6 &amp; "'!Q2:Q1000"), 0))</f>
        <v>6</v>
      </c>
      <c r="H6" s="1">
        <f t="array" aca="1" ref="H6" ca="1">INDIRECT("'" &amp; $B6 &amp; "'!AG" &amp; $G6 + 1)</f>
        <v>68844</v>
      </c>
      <c r="I6" s="1">
        <f t="array" aca="1" ref="I6" ca="1">INDIRECT("'" &amp; $B6 &amp; "'!AH" &amp; $G6 + 1)</f>
        <v>2220</v>
      </c>
      <c r="J6" s="1">
        <f t="array" aca="1" ref="J6" ca="1">INDIRECT("'" &amp; $B6 &amp; "'!AI" &amp; $G6 + 1)</f>
        <v>3105</v>
      </c>
      <c r="K6" s="1">
        <f t="array" aca="1" ref="K6" ca="1">INDIRECT("'" &amp; $B6 &amp; "'!AJ" &amp; $G6 + 1)</f>
        <v>32704</v>
      </c>
      <c r="L6" s="1">
        <f ca="1">SUM(H6:K6)</f>
        <v>106873</v>
      </c>
      <c r="M6" s="15">
        <f t="array" aca="1" ref="M6" ca="1">INDIRECT("'" &amp; $B6 &amp; "'!AD" &amp; $G6 + 1)</f>
        <v>0.95679999999999998</v>
      </c>
      <c r="N6" s="15">
        <f t="array" aca="1" ref="N6" ca="1">INDIRECT("'" &amp; $B6 &amp; "'!AE" &amp; $G6 + 1)</f>
        <v>0.96879999999999999</v>
      </c>
      <c r="O6" s="15">
        <f t="array" aca="1" ref="O6" ca="1">INDIRECT("'" &amp; $B6 &amp; "'!AF" &amp; $G6 + 1)</f>
        <v>0.96279999999999999</v>
      </c>
      <c r="P6" s="15">
        <f t="array" aca="1" ref="P6" ca="1">INDIRECT("'" &amp; $B6 &amp; "'!AA" &amp; $G6 + 1)</f>
        <v>0.93640000000000001</v>
      </c>
      <c r="Q6" s="15">
        <f t="array" aca="1" ref="Q6" ca="1">INDIRECT("'" &amp; $B6 &amp; "'!AB" &amp; $G6 + 1)</f>
        <v>0.9133</v>
      </c>
      <c r="R6" s="16">
        <f t="array" aca="1" ref="R6" ca="1">INDIRECT("'" &amp; $B6 &amp; "'!AC" &amp; $G6 + 1)</f>
        <v>0.92469999999999997</v>
      </c>
    </row>
    <row r="7" spans="2:18" ht="15.75" customHeight="1" thickBot="1" x14ac:dyDescent="0.3">
      <c r="B7" s="9" t="str">
        <f t="shared" si="0"/>
        <v>filtered_256_05_05</v>
      </c>
      <c r="C7" s="6">
        <v>256</v>
      </c>
      <c r="D7" s="7">
        <v>0.5</v>
      </c>
      <c r="E7" s="7">
        <v>0.5</v>
      </c>
      <c r="F7" s="14" t="s">
        <v>20</v>
      </c>
      <c r="G7" s="12">
        <f ca="1">INDEX(INDIRECT("'" &amp; B7 &amp; "'!A2:A1000"), MATCH(MAX(INDIRECT("'" &amp; B7 &amp; "'!Q2:Q1000")), INDIRECT("'" &amp; B7 &amp; "'!Q2:Q1000"), 0))</f>
        <v>1</v>
      </c>
      <c r="H7" s="7">
        <f t="array" aca="1" ref="H7" ca="1">INDIRECT("'" &amp; $B7 &amp; "'!AG" &amp; $G7 + 1)</f>
        <v>68627</v>
      </c>
      <c r="I7" s="7">
        <f t="array" aca="1" ref="I7" ca="1">INDIRECT("'" &amp; $B7 &amp; "'!AH" &amp; $G7 + 1)</f>
        <v>2437</v>
      </c>
      <c r="J7" s="7">
        <f t="array" aca="1" ref="J7" ca="1">INDIRECT("'" &amp; $B7 &amp; "'!AI" &amp; $G7 + 1)</f>
        <v>2967</v>
      </c>
      <c r="K7" s="7">
        <f t="array" aca="1" ref="K7" ca="1">INDIRECT("'" &amp; $B7 &amp; "'!AJ" &amp; $G7 + 1)</f>
        <v>32842</v>
      </c>
      <c r="L7" s="7">
        <f ca="1">SUM(H7:K7)</f>
        <v>106873</v>
      </c>
      <c r="M7" s="17">
        <f t="array" aca="1" ref="M7" ca="1">INDIRECT("'" &amp; $B7 &amp; "'!AD" &amp; $G7 + 1)</f>
        <v>0.95860000000000001</v>
      </c>
      <c r="N7" s="17">
        <f t="array" aca="1" ref="N7" ca="1">INDIRECT("'" &amp; $B7 &amp; "'!AE" &amp; $G7 + 1)</f>
        <v>0.9657</v>
      </c>
      <c r="O7" s="17">
        <f t="array" aca="1" ref="O7" ca="1">INDIRECT("'" &amp; $B7 &amp; "'!AF" &amp; $G7 + 1)</f>
        <v>0.96209999999999996</v>
      </c>
      <c r="P7" s="17">
        <f t="array" aca="1" ref="P7" ca="1">INDIRECT("'" &amp; $B7 &amp; "'!AA" &amp; $G7 + 1)</f>
        <v>0.93089999999999995</v>
      </c>
      <c r="Q7" s="17">
        <f t="array" aca="1" ref="Q7" ca="1">INDIRECT("'" &amp; $B7 &amp; "'!AB" &amp; $G7 + 1)</f>
        <v>0.91710000000000003</v>
      </c>
      <c r="R7" s="18">
        <f t="array" aca="1" ref="R7" ca="1">INDIRECT("'" &amp; $B7 &amp; "'!AC" &amp; $G7 + 1)</f>
        <v>0.92400000000000004</v>
      </c>
    </row>
    <row r="9" spans="2:18" ht="15.75" customHeight="1" thickBot="1" x14ac:dyDescent="0.3"/>
    <row r="10" spans="2:18" ht="15.75" customHeight="1" thickBot="1" x14ac:dyDescent="0.3">
      <c r="B10" s="40" t="s">
        <v>21</v>
      </c>
      <c r="C10" s="37"/>
      <c r="D10" s="37"/>
      <c r="E10" s="37"/>
      <c r="F10" s="38"/>
      <c r="G10" s="39" t="s">
        <v>1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5"/>
    </row>
    <row r="11" spans="2:18" x14ac:dyDescent="0.25">
      <c r="B11" s="21" t="s">
        <v>22</v>
      </c>
      <c r="C11" s="2" t="s">
        <v>3</v>
      </c>
      <c r="D11" s="3" t="s">
        <v>4</v>
      </c>
      <c r="E11" s="3" t="s">
        <v>5</v>
      </c>
      <c r="F11" s="4" t="s">
        <v>6</v>
      </c>
      <c r="G11" s="10" t="s">
        <v>7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12</v>
      </c>
      <c r="M11" s="3" t="s">
        <v>27</v>
      </c>
      <c r="N11" s="3" t="s">
        <v>28</v>
      </c>
      <c r="O11" s="3" t="s">
        <v>29</v>
      </c>
      <c r="P11" s="3" t="s">
        <v>30</v>
      </c>
      <c r="Q11" s="3" t="s">
        <v>31</v>
      </c>
      <c r="R11" s="4" t="s">
        <v>32</v>
      </c>
    </row>
    <row r="12" spans="2:18" x14ac:dyDescent="0.25">
      <c r="B12" s="22" t="str">
        <f>_xlfn.CONCAT("test_", B4)</f>
        <v>test_all_data_128_05_05</v>
      </c>
      <c r="C12" s="5">
        <f t="shared" ref="C12:G15" si="1">C4</f>
        <v>128</v>
      </c>
      <c r="D12" s="1">
        <f t="shared" si="1"/>
        <v>0.5</v>
      </c>
      <c r="E12" s="1">
        <f t="shared" si="1"/>
        <v>0.5</v>
      </c>
      <c r="F12" s="13" t="str">
        <f t="shared" si="1"/>
        <v>No</v>
      </c>
      <c r="G12" s="11">
        <f t="shared" ca="1" si="1"/>
        <v>4</v>
      </c>
      <c r="H12" s="1">
        <f ca="1">SUM(INDIRECT("'" &amp; $B12 &amp; "'!B:B"))</f>
        <v>154980</v>
      </c>
      <c r="I12" s="1">
        <f ca="1">SUM(INDIRECT("'" &amp; $B12 &amp; "'!C:C"))</f>
        <v>7464</v>
      </c>
      <c r="J12" s="1">
        <f ca="1">SUM(INDIRECT("'" &amp; $B12 &amp; "'!D:D"))</f>
        <v>11665</v>
      </c>
      <c r="K12" s="1">
        <f ca="1">SUM(INDIRECT("'" &amp; $B12 &amp; "'!E:E"))</f>
        <v>24144</v>
      </c>
      <c r="L12" s="1">
        <f ca="1">SUM(H12:K12)</f>
        <v>198253</v>
      </c>
      <c r="M12" s="15">
        <f t="shared" ref="M12:M15" ca="1" si="2">H12/(H12+J12)</f>
        <v>0.93000090011701519</v>
      </c>
      <c r="N12" s="15">
        <f t="shared" ref="N12:N15" ca="1" si="3">H12/(H12+I12)</f>
        <v>0.9540518578710202</v>
      </c>
      <c r="O12" s="15">
        <f ca="1">2*M12*N12/(M12+N12)</f>
        <v>0.94187286721829044</v>
      </c>
      <c r="P12" s="15">
        <f t="shared" ref="P12:P15" ca="1" si="4">K12/(K12+I12)</f>
        <v>0.76385725132877758</v>
      </c>
      <c r="Q12" s="15">
        <f t="shared" ref="Q12:Q15" ca="1" si="5">K12/(K12+J12)</f>
        <v>0.67424390516350641</v>
      </c>
      <c r="R12" s="16">
        <f ca="1">2*P12*Q12/(P12+Q12)</f>
        <v>0.71625851046471956</v>
      </c>
    </row>
    <row r="13" spans="2:18" x14ac:dyDescent="0.25">
      <c r="B13" s="22" t="str">
        <f>_xlfn.CONCAT("test_", B5)</f>
        <v>test_all_data_256_05_05</v>
      </c>
      <c r="C13" s="5">
        <f t="shared" si="1"/>
        <v>256</v>
      </c>
      <c r="D13" s="1">
        <f t="shared" si="1"/>
        <v>0.5</v>
      </c>
      <c r="E13" s="1">
        <f t="shared" si="1"/>
        <v>0.5</v>
      </c>
      <c r="F13" s="13" t="str">
        <f t="shared" si="1"/>
        <v>No</v>
      </c>
      <c r="G13" s="11">
        <f t="shared" ca="1" si="1"/>
        <v>6</v>
      </c>
      <c r="H13" s="1">
        <f ca="1">SUM(INDIRECT("'" &amp; $B13 &amp; "'!B:B"))</f>
        <v>155088</v>
      </c>
      <c r="I13" s="1">
        <f ca="1">SUM(INDIRECT("'" &amp; $B13 &amp; "'!C:C"))</f>
        <v>7356</v>
      </c>
      <c r="J13" s="1">
        <f ca="1">SUM(INDIRECT("'" &amp; $B13 &amp; "'!D:D"))</f>
        <v>12695</v>
      </c>
      <c r="K13" s="1">
        <f ca="1">SUM(INDIRECT("'" &amp; $B13 &amp; "'!E:E"))</f>
        <v>23114</v>
      </c>
      <c r="L13" s="19">
        <f ca="1">SUM(H13:K13)</f>
        <v>198253</v>
      </c>
      <c r="M13" s="15">
        <f t="shared" ca="1" si="2"/>
        <v>0.92433679216607167</v>
      </c>
      <c r="N13" s="15">
        <f t="shared" ca="1" si="3"/>
        <v>0.9547167023712787</v>
      </c>
      <c r="O13" s="15">
        <f ca="1">2*M13*N13/(M13+N13)</f>
        <v>0.93928116114066984</v>
      </c>
      <c r="P13" s="15">
        <f t="shared" ca="1" si="4"/>
        <v>0.75858221201181486</v>
      </c>
      <c r="Q13" s="15">
        <f t="shared" ca="1" si="5"/>
        <v>0.64548018654528194</v>
      </c>
      <c r="R13" s="16">
        <f ca="1">2*P13*Q13/(P13+Q13)</f>
        <v>0.69747582190437396</v>
      </c>
    </row>
    <row r="14" spans="2:18" x14ac:dyDescent="0.25">
      <c r="B14" s="22" t="str">
        <f>_xlfn.CONCAT("test_", B6)</f>
        <v>test_filtered_128_05_05</v>
      </c>
      <c r="C14" s="5">
        <f t="shared" si="1"/>
        <v>128</v>
      </c>
      <c r="D14" s="1">
        <f t="shared" si="1"/>
        <v>0.5</v>
      </c>
      <c r="E14" s="1">
        <f t="shared" si="1"/>
        <v>0.5</v>
      </c>
      <c r="F14" s="13" t="str">
        <f t="shared" si="1"/>
        <v>Sì</v>
      </c>
      <c r="G14" s="11">
        <f t="shared" ca="1" si="1"/>
        <v>6</v>
      </c>
      <c r="H14" s="1">
        <f ca="1">SUM(INDIRECT("'" &amp; $B14 &amp; "'!B:B"))</f>
        <v>68844</v>
      </c>
      <c r="I14" s="1">
        <f ca="1">SUM(INDIRECT("'" &amp; $B14 &amp; "'!C:C"))</f>
        <v>2220</v>
      </c>
      <c r="J14" s="1">
        <f ca="1">SUM(INDIRECT("'" &amp; $B14 &amp; "'!D:D"))</f>
        <v>3105</v>
      </c>
      <c r="K14" s="1">
        <f ca="1">SUM(INDIRECT("'" &amp; $B14 &amp; "'!E:E"))</f>
        <v>32704</v>
      </c>
      <c r="L14" s="19">
        <f ca="1">SUM(H14:K14)</f>
        <v>106873</v>
      </c>
      <c r="M14" s="15">
        <f t="shared" ca="1" si="2"/>
        <v>0.95684443147229292</v>
      </c>
      <c r="N14" s="15">
        <f t="shared" ca="1" si="3"/>
        <v>0.96876055386693682</v>
      </c>
      <c r="O14" s="15">
        <f ca="1">2*M14*N14/(M14+N14)</f>
        <v>0.96276562270562827</v>
      </c>
      <c r="P14" s="15">
        <f t="shared" ca="1" si="4"/>
        <v>0.93643339823617</v>
      </c>
      <c r="Q14" s="15">
        <f t="shared" ca="1" si="5"/>
        <v>0.91328995503923593</v>
      </c>
      <c r="R14" s="16">
        <f ca="1">2*P14*Q14/(P14+Q14)</f>
        <v>0.92471689310505711</v>
      </c>
    </row>
    <row r="15" spans="2:18" ht="15.75" customHeight="1" thickBot="1" x14ac:dyDescent="0.3">
      <c r="B15" s="23" t="str">
        <f>_xlfn.CONCAT("test_", B7)</f>
        <v>test_filtered_256_05_05</v>
      </c>
      <c r="C15" s="6">
        <f t="shared" si="1"/>
        <v>256</v>
      </c>
      <c r="D15" s="7">
        <f t="shared" si="1"/>
        <v>0.5</v>
      </c>
      <c r="E15" s="7">
        <f t="shared" si="1"/>
        <v>0.5</v>
      </c>
      <c r="F15" s="14" t="str">
        <f t="shared" si="1"/>
        <v>Sì</v>
      </c>
      <c r="G15" s="12">
        <f t="shared" ca="1" si="1"/>
        <v>1</v>
      </c>
      <c r="H15" s="7">
        <f ca="1">SUM(INDIRECT("'" &amp; $B15 &amp; "'!B:B"))</f>
        <v>68627</v>
      </c>
      <c r="I15" s="7">
        <f ca="1">SUM(INDIRECT("'" &amp; $B15 &amp; "'!C:C"))</f>
        <v>2437</v>
      </c>
      <c r="J15" s="7">
        <f ca="1">SUM(INDIRECT("'" &amp; $B15 &amp; "'!D:D"))</f>
        <v>2967</v>
      </c>
      <c r="K15" s="7">
        <f ca="1">SUM(INDIRECT("'" &amp; $B15 &amp; "'!E:E"))</f>
        <v>32842</v>
      </c>
      <c r="L15" s="20">
        <f ca="1">SUM(H15:K15)</f>
        <v>106873</v>
      </c>
      <c r="M15" s="17">
        <f t="shared" ca="1" si="2"/>
        <v>0.95855797971897083</v>
      </c>
      <c r="N15" s="17">
        <f t="shared" ca="1" si="3"/>
        <v>0.9657069683665428</v>
      </c>
      <c r="O15" s="17">
        <f ca="1">2*M15*N15/(M15+N15)</f>
        <v>0.96211919415665426</v>
      </c>
      <c r="P15" s="17">
        <f t="shared" ca="1" si="4"/>
        <v>0.93092207829020102</v>
      </c>
      <c r="Q15" s="17">
        <f t="shared" ca="1" si="5"/>
        <v>0.9171437348152699</v>
      </c>
      <c r="R15" s="18">
        <f ca="1">2*P15*Q15/(P15+Q15)</f>
        <v>0.92398154400180055</v>
      </c>
    </row>
    <row r="17" spans="2:18" ht="15.75" customHeight="1" thickBot="1" x14ac:dyDescent="0.3"/>
    <row r="18" spans="2:18" ht="15.75" customHeight="1" thickBot="1" x14ac:dyDescent="0.3">
      <c r="B18" s="42" t="s">
        <v>33</v>
      </c>
      <c r="C18" s="37"/>
      <c r="D18" s="37"/>
      <c r="E18" s="37"/>
      <c r="F18" s="38"/>
      <c r="G18" s="41" t="s">
        <v>1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5"/>
    </row>
    <row r="19" spans="2:18" x14ac:dyDescent="0.25">
      <c r="B19" s="21" t="s">
        <v>22</v>
      </c>
      <c r="C19" s="2" t="s">
        <v>34</v>
      </c>
      <c r="D19" s="3" t="s">
        <v>6</v>
      </c>
      <c r="E19" s="3" t="s">
        <v>123</v>
      </c>
      <c r="F19" s="4" t="s">
        <v>124</v>
      </c>
      <c r="G19" s="10" t="s">
        <v>125</v>
      </c>
      <c r="H19" s="3" t="s">
        <v>23</v>
      </c>
      <c r="I19" s="3" t="s">
        <v>24</v>
      </c>
      <c r="J19" s="3" t="s">
        <v>25</v>
      </c>
      <c r="K19" s="3" t="s">
        <v>26</v>
      </c>
      <c r="L19" s="3" t="s">
        <v>12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31</v>
      </c>
      <c r="R19" s="4" t="s">
        <v>32</v>
      </c>
    </row>
    <row r="20" spans="2:18" x14ac:dyDescent="0.25">
      <c r="B20" s="22" t="str">
        <f>_xlfn.CONCAT("dam-det_",IF(D20="Sì","filtered_","all_data_"),C20)</f>
        <v>dam-det_all_data_euclidean</v>
      </c>
      <c r="C20" s="29" t="s">
        <v>35</v>
      </c>
      <c r="D20" s="30" t="s">
        <v>19</v>
      </c>
      <c r="E20" s="1"/>
      <c r="F20" s="13"/>
      <c r="G20" s="11"/>
      <c r="H20" s="1">
        <f ca="1">SUM(INDIRECT("'" &amp; $B20 &amp; "'!B:B"))</f>
        <v>124918</v>
      </c>
      <c r="I20" s="1">
        <f ca="1">SUM(INDIRECT("'" &amp; $B20 &amp; "'!C:C"))</f>
        <v>37526</v>
      </c>
      <c r="J20" s="1">
        <f ca="1">SUM(INDIRECT("'" &amp; $B20 &amp; "'!D:D"))</f>
        <v>7441</v>
      </c>
      <c r="K20" s="1">
        <f ca="1">SUM(INDIRECT("'" &amp; $B20 &amp; "'!E:E"))</f>
        <v>28368</v>
      </c>
      <c r="L20" s="1">
        <f ca="1">SUM(H20:K20)</f>
        <v>198253</v>
      </c>
      <c r="M20" s="15">
        <f ca="1">H20/(H20+I20)</f>
        <v>0.76899116003053358</v>
      </c>
      <c r="N20" s="15">
        <f ca="1">H20/(H20+J20)</f>
        <v>0.9437816846606577</v>
      </c>
      <c r="O20" s="15">
        <f ca="1">2*M20*N20/(M20+N20)</f>
        <v>0.84746763092641519</v>
      </c>
      <c r="P20" s="15">
        <f ca="1">K20/(K20+J20)</f>
        <v>0.79220307743863272</v>
      </c>
      <c r="Q20" s="15">
        <f ca="1">K20/(K20+I20)</f>
        <v>0.43050960633745106</v>
      </c>
      <c r="R20" s="16">
        <f ca="1">2*P20*Q20/(P20+Q20)</f>
        <v>0.55785965015781247</v>
      </c>
    </row>
    <row r="21" spans="2:18" x14ac:dyDescent="0.25">
      <c r="B21" s="22" t="str">
        <f>_xlfn.CONCAT("dam-det_",IF(D21="Sì","filtered_","all_data_"),C21)</f>
        <v>dam-det_all_data_sam</v>
      </c>
      <c r="C21" s="29" t="s">
        <v>36</v>
      </c>
      <c r="D21" s="30" t="s">
        <v>19</v>
      </c>
      <c r="E21" s="1"/>
      <c r="F21" s="13"/>
      <c r="G21" s="11"/>
      <c r="H21" s="1">
        <f ca="1">SUM(INDIRECT("'" &amp; $B21 &amp; "'!B:B"))</f>
        <v>129659</v>
      </c>
      <c r="I21" s="1">
        <f ca="1">SUM(INDIRECT("'" &amp; $B21 &amp; "'!C:C"))</f>
        <v>32785</v>
      </c>
      <c r="J21" s="1">
        <f ca="1">SUM(INDIRECT("'" &amp; $B21 &amp; "'!D:D"))</f>
        <v>8559</v>
      </c>
      <c r="K21" s="1">
        <f ca="1">SUM(INDIRECT("'" &amp; $B21 &amp; "'!E:E"))</f>
        <v>27250</v>
      </c>
      <c r="L21" s="19">
        <f ca="1">SUM(H21:K21)</f>
        <v>198253</v>
      </c>
      <c r="M21" s="15">
        <f ca="1">H21/(H21+I21)</f>
        <v>0.79817660239836496</v>
      </c>
      <c r="N21" s="15">
        <f ca="1">H21/(H21+J21)</f>
        <v>0.93807608270992204</v>
      </c>
      <c r="O21" s="15">
        <f ca="1">2*M21*N21/(M21+N21)</f>
        <v>0.86249010516792946</v>
      </c>
      <c r="P21" s="15">
        <f ca="1">K21/(K21+J21)</f>
        <v>0.76098187606467649</v>
      </c>
      <c r="Q21" s="15">
        <f ca="1">K21/(K21+I21)</f>
        <v>0.45390189056383778</v>
      </c>
      <c r="R21" s="16">
        <f ca="1">2*P21*Q21/(P21+Q21)</f>
        <v>0.56863236091982805</v>
      </c>
    </row>
    <row r="22" spans="2:18" x14ac:dyDescent="0.25">
      <c r="B22" s="22" t="str">
        <f>_xlfn.CONCAT("dam-det_",IF(D22="Sì","filtered_","all_data_"),C22)</f>
        <v>dam-det_filtered_euclidean</v>
      </c>
      <c r="C22" s="29" t="s">
        <v>35</v>
      </c>
      <c r="D22" s="30" t="s">
        <v>20</v>
      </c>
      <c r="E22" s="1"/>
      <c r="F22" s="13"/>
      <c r="G22" s="11"/>
      <c r="H22" s="1">
        <f ca="1">SUM(INDIRECT("'" &amp; $B22 &amp; "'!B:B"))</f>
        <v>65443</v>
      </c>
      <c r="I22" s="1">
        <f ca="1">SUM(INDIRECT("'" &amp; $B22 &amp; "'!C:C"))</f>
        <v>5621</v>
      </c>
      <c r="J22" s="1">
        <f ca="1">SUM(INDIRECT("'" &amp; $B22 &amp; "'!D:D"))</f>
        <v>7188</v>
      </c>
      <c r="K22" s="1">
        <f ca="1">SUM(INDIRECT("'" &amp; $B22 &amp; "'!E:E"))</f>
        <v>28621</v>
      </c>
      <c r="L22" s="19">
        <f ca="1">SUM(H22:K22)</f>
        <v>106873</v>
      </c>
      <c r="M22" s="15">
        <f ca="1">H22/(H22+I22)</f>
        <v>0.92090228526398743</v>
      </c>
      <c r="N22" s="15">
        <f ca="1">H22/(H22+J22)</f>
        <v>0.90103399374922555</v>
      </c>
      <c r="O22" s="15">
        <f ca="1">2*M22*N22/(M22+N22)</f>
        <v>0.91085980723059268</v>
      </c>
      <c r="P22" s="15">
        <f ca="1">K22/(K22+J22)</f>
        <v>0.79926834036136163</v>
      </c>
      <c r="Q22" s="15">
        <f ca="1">K22/(K22+I22)</f>
        <v>0.83584486887448162</v>
      </c>
      <c r="R22" s="16">
        <f ca="1">2*P22*Q22/(P22+Q22)</f>
        <v>0.81714750681646231</v>
      </c>
    </row>
    <row r="23" spans="2:18" ht="15.75" customHeight="1" thickBot="1" x14ac:dyDescent="0.3">
      <c r="B23" s="23" t="str">
        <f>_xlfn.CONCAT("dam-det_",IF(D23="Sì","filtered_","all_data_"),C23)</f>
        <v>dam-det_filtered_sam</v>
      </c>
      <c r="C23" s="31" t="s">
        <v>36</v>
      </c>
      <c r="D23" s="32" t="s">
        <v>20</v>
      </c>
      <c r="E23" s="7"/>
      <c r="F23" s="14"/>
      <c r="G23" s="12"/>
      <c r="H23" s="7">
        <f ca="1">SUM(INDIRECT("'" &amp; $B23 &amp; "'!B:B"))</f>
        <v>66835</v>
      </c>
      <c r="I23" s="7">
        <f ca="1">SUM(INDIRECT("'" &amp; $B23 &amp; "'!C:C"))</f>
        <v>4229</v>
      </c>
      <c r="J23" s="7">
        <f ca="1">SUM(INDIRECT("'" &amp; $B23 &amp; "'!D:D"))</f>
        <v>7940</v>
      </c>
      <c r="K23" s="7">
        <f ca="1">SUM(INDIRECT("'" &amp; $B23 &amp; "'!E:E"))</f>
        <v>27869</v>
      </c>
      <c r="L23" s="20">
        <f ca="1">SUM(H23:K23)</f>
        <v>106873</v>
      </c>
      <c r="M23" s="17">
        <f ca="1">H23/(H23+I23)</f>
        <v>0.94049026229877297</v>
      </c>
      <c r="N23" s="17">
        <f ca="1">H23/(H23+J23)</f>
        <v>0.89381477766633233</v>
      </c>
      <c r="O23" s="17">
        <f ca="1">2*M23*N23/(M23+N23)</f>
        <v>0.91655867086307496</v>
      </c>
      <c r="P23" s="17">
        <f ca="1">K23/(K23+J23)</f>
        <v>0.77826803317601723</v>
      </c>
      <c r="Q23" s="17">
        <f ca="1">K23/(K23+I23)</f>
        <v>0.86824724281886723</v>
      </c>
      <c r="R23" s="18">
        <f ca="1">2*P23*Q23/(P23+Q23)</f>
        <v>0.82079903397293352</v>
      </c>
    </row>
  </sheetData>
  <mergeCells count="6">
    <mergeCell ref="G2:R2"/>
    <mergeCell ref="B2:F2"/>
    <mergeCell ref="G10:R10"/>
    <mergeCell ref="B10:F10"/>
    <mergeCell ref="G18:R18"/>
    <mergeCell ref="B18:F18"/>
  </mergeCells>
  <conditionalFormatting sqref="B12:B15">
    <cfRule type="expression" dxfId="12" priority="5">
      <formula>#REF!=MAX(#REF!)</formula>
    </cfRule>
  </conditionalFormatting>
  <conditionalFormatting sqref="B20:B23">
    <cfRule type="expression" dxfId="11" priority="1">
      <formula>#REF!=MAX(#REF!)</formula>
    </cfRule>
  </conditionalFormatting>
  <conditionalFormatting sqref="B4:S7">
    <cfRule type="expression" dxfId="10" priority="19">
      <formula>#REF!=MAX(#REF!)</formula>
    </cfRule>
  </conditionalFormatting>
  <conditionalFormatting sqref="C12:F15">
    <cfRule type="expression" dxfId="9" priority="6">
      <formula>#REF!=MAX(#REF!)</formula>
    </cfRule>
  </conditionalFormatting>
  <conditionalFormatting sqref="C20:F23">
    <cfRule type="expression" dxfId="8" priority="2">
      <formula>#REF!=MAX(#REF!)</formula>
    </cfRule>
  </conditionalFormatting>
  <conditionalFormatting sqref="G12:G15">
    <cfRule type="expression" dxfId="7" priority="7">
      <formula>#REF!=MAX(#REF!)</formula>
    </cfRule>
  </conditionalFormatting>
  <conditionalFormatting sqref="G20:G23">
    <cfRule type="expression" dxfId="6" priority="3">
      <formula>#REF!=MAX(#REF!)</formula>
    </cfRule>
  </conditionalFormatting>
  <conditionalFormatting sqref="H12:R15">
    <cfRule type="expression" dxfId="5" priority="10">
      <formula>#REF!=MAX(#REF!)</formula>
    </cfRule>
  </conditionalFormatting>
  <conditionalFormatting sqref="H20:R23">
    <cfRule type="expression" dxfId="4" priority="4">
      <formula>#REF!=MAX(#REF!)</formula>
    </cfRule>
  </conditionalFormatting>
  <pageMargins left="0.7" right="0.7" top="0.75" bottom="0.75" header="0.3" footer="0.3"/>
  <pageSetup orientation="portrait"/>
  <ignoredErrors>
    <ignoredError sqref="C20:D21 D23 D22 C22:C23" calculatedColumn="1"/>
  </ignoredErrors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K20"/>
  <sheetViews>
    <sheetView workbookViewId="0">
      <selection activeCell="I26" sqref="I2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1.28515625" bestFit="1" customWidth="1"/>
    <col min="4" max="4" width="18.42578125" bestFit="1" customWidth="1"/>
    <col min="5" max="5" width="15" bestFit="1" customWidth="1"/>
    <col min="6" max="6" width="21.28515625" bestFit="1" customWidth="1"/>
    <col min="7" max="7" width="18.42578125" bestFit="1" customWidth="1"/>
    <col min="8" max="8" width="15" bestFit="1" customWidth="1"/>
    <col min="9" max="9" width="13.42578125" bestFit="1" customWidth="1"/>
    <col min="10" max="10" width="13.140625" bestFit="1" customWidth="1"/>
    <col min="11" max="11" width="13.42578125" bestFit="1" customWidth="1"/>
    <col min="12" max="12" width="13.140625" bestFit="1" customWidth="1"/>
    <col min="13" max="13" width="15.42578125" bestFit="1" customWidth="1"/>
    <col min="14" max="14" width="13.140625" bestFit="1" customWidth="1"/>
    <col min="15" max="15" width="19.7109375" bestFit="1" customWidth="1"/>
    <col min="16" max="16" width="16.7109375" bestFit="1" customWidth="1"/>
    <col min="17" max="17" width="13.42578125" bestFit="1" customWidth="1"/>
    <col min="18" max="18" width="19.7109375" bestFit="1" customWidth="1"/>
    <col min="19" max="19" width="16.7109375" bestFit="1" customWidth="1"/>
    <col min="20" max="20" width="13.42578125" bestFit="1" customWidth="1"/>
    <col min="21" max="21" width="11.85546875" bestFit="1" customWidth="1"/>
    <col min="22" max="22" width="11.5703125" bestFit="1" customWidth="1"/>
    <col min="23" max="23" width="11.85546875" bestFit="1" customWidth="1"/>
    <col min="24" max="24" width="11.5703125" bestFit="1" customWidth="1"/>
    <col min="25" max="25" width="13.85546875" bestFit="1" customWidth="1"/>
    <col min="26" max="26" width="14" bestFit="1" customWidth="1"/>
    <col min="27" max="27" width="20.5703125" bestFit="1" customWidth="1"/>
    <col min="28" max="28" width="17.7109375" bestFit="1" customWidth="1"/>
    <col min="29" max="29" width="14.28515625" bestFit="1" customWidth="1"/>
    <col min="30" max="30" width="20.5703125" bestFit="1" customWidth="1"/>
    <col min="31" max="31" width="17.7109375" bestFit="1" customWidth="1"/>
    <col min="32" max="32" width="14.28515625" bestFit="1" customWidth="1"/>
    <col min="33" max="33" width="12.7109375" bestFit="1" customWidth="1"/>
    <col min="34" max="34" width="12.42578125" bestFit="1" customWidth="1"/>
    <col min="35" max="35" width="12.7109375" bestFit="1" customWidth="1"/>
    <col min="36" max="36" width="12.42578125" bestFit="1" customWidth="1"/>
    <col min="37" max="37" width="14.7109375" bestFit="1" customWidth="1"/>
  </cols>
  <sheetData>
    <row r="1" spans="1:37" x14ac:dyDescent="0.25">
      <c r="A1" s="28" t="s">
        <v>37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42</v>
      </c>
      <c r="G1" s="28" t="s">
        <v>43</v>
      </c>
      <c r="H1" s="28" t="s">
        <v>44</v>
      </c>
      <c r="I1" s="28" t="s">
        <v>45</v>
      </c>
      <c r="J1" s="28" t="s">
        <v>46</v>
      </c>
      <c r="K1" s="28" t="s">
        <v>47</v>
      </c>
      <c r="L1" s="28" t="s">
        <v>48</v>
      </c>
      <c r="M1" s="28" t="s">
        <v>49</v>
      </c>
      <c r="N1" s="28" t="s">
        <v>50</v>
      </c>
      <c r="O1" s="28" t="s">
        <v>51</v>
      </c>
      <c r="P1" s="28" t="s">
        <v>52</v>
      </c>
      <c r="Q1" s="28" t="s">
        <v>53</v>
      </c>
      <c r="R1" s="28" t="s">
        <v>54</v>
      </c>
      <c r="S1" s="28" t="s">
        <v>55</v>
      </c>
      <c r="T1" s="28" t="s">
        <v>56</v>
      </c>
      <c r="U1" s="28" t="s">
        <v>57</v>
      </c>
      <c r="V1" s="28" t="s">
        <v>58</v>
      </c>
      <c r="W1" s="28" t="s">
        <v>59</v>
      </c>
      <c r="X1" s="28" t="s">
        <v>60</v>
      </c>
      <c r="Y1" s="28" t="s">
        <v>61</v>
      </c>
      <c r="Z1" s="28" t="s">
        <v>62</v>
      </c>
      <c r="AA1" s="28" t="s">
        <v>16</v>
      </c>
      <c r="AB1" s="28" t="s">
        <v>17</v>
      </c>
      <c r="AC1" s="28" t="s">
        <v>18</v>
      </c>
      <c r="AD1" s="28" t="s">
        <v>13</v>
      </c>
      <c r="AE1" s="28" t="s">
        <v>14</v>
      </c>
      <c r="AF1" s="28" t="s">
        <v>15</v>
      </c>
      <c r="AG1" s="28" t="s">
        <v>8</v>
      </c>
      <c r="AH1" s="28" t="s">
        <v>9</v>
      </c>
      <c r="AI1" s="28" t="s">
        <v>10</v>
      </c>
      <c r="AJ1" s="28" t="s">
        <v>11</v>
      </c>
      <c r="AK1" s="28" t="s">
        <v>63</v>
      </c>
    </row>
    <row r="2" spans="1:37" x14ac:dyDescent="0.25">
      <c r="A2">
        <v>1</v>
      </c>
      <c r="B2">
        <v>0.19769999999999999</v>
      </c>
      <c r="C2">
        <v>0.73680000000000001</v>
      </c>
      <c r="D2">
        <v>0.59530000000000005</v>
      </c>
      <c r="E2">
        <v>0.65859999999999996</v>
      </c>
      <c r="F2">
        <v>0.93759999999999999</v>
      </c>
      <c r="G2">
        <v>0.96619999999999995</v>
      </c>
      <c r="H2">
        <v>0.95169999999999999</v>
      </c>
      <c r="I2">
        <v>676710</v>
      </c>
      <c r="J2">
        <v>23685</v>
      </c>
      <c r="K2">
        <v>45067</v>
      </c>
      <c r="L2">
        <v>66304</v>
      </c>
      <c r="M2" t="s">
        <v>173</v>
      </c>
      <c r="N2">
        <v>0.21809999999999999</v>
      </c>
      <c r="O2">
        <v>0.79820000000000002</v>
      </c>
      <c r="P2">
        <v>0.54600000000000004</v>
      </c>
      <c r="Q2">
        <v>0.64849999999999997</v>
      </c>
      <c r="R2">
        <v>0.92559999999999998</v>
      </c>
      <c r="S2">
        <v>0.97609999999999997</v>
      </c>
      <c r="T2">
        <v>0.95020000000000004</v>
      </c>
      <c r="U2">
        <v>168912</v>
      </c>
      <c r="V2">
        <v>4128</v>
      </c>
      <c r="W2">
        <v>13575</v>
      </c>
      <c r="X2">
        <v>16327</v>
      </c>
      <c r="Y2" t="s">
        <v>131</v>
      </c>
      <c r="Z2">
        <v>0.2442</v>
      </c>
      <c r="AA2">
        <v>0.82530000000000003</v>
      </c>
      <c r="AB2">
        <v>0.59040000000000004</v>
      </c>
      <c r="AC2">
        <v>0.68840000000000001</v>
      </c>
      <c r="AD2">
        <v>0.91500000000000004</v>
      </c>
      <c r="AE2">
        <v>0.97250000000000003</v>
      </c>
      <c r="AF2">
        <v>0.94289999999999996</v>
      </c>
      <c r="AG2">
        <v>157969</v>
      </c>
      <c r="AH2">
        <v>4475</v>
      </c>
      <c r="AI2">
        <v>14668</v>
      </c>
      <c r="AJ2">
        <v>21141</v>
      </c>
      <c r="AK2" t="s">
        <v>131</v>
      </c>
    </row>
    <row r="3" spans="1:37" x14ac:dyDescent="0.25">
      <c r="A3">
        <v>2</v>
      </c>
      <c r="B3">
        <v>0.191</v>
      </c>
      <c r="C3">
        <v>0.74209999999999998</v>
      </c>
      <c r="D3">
        <v>0.6109</v>
      </c>
      <c r="E3">
        <v>0.67010000000000003</v>
      </c>
      <c r="F3">
        <v>0.93979999999999997</v>
      </c>
      <c r="G3">
        <v>0.96619999999999995</v>
      </c>
      <c r="H3">
        <v>0.95279999999999998</v>
      </c>
      <c r="I3">
        <v>676746</v>
      </c>
      <c r="J3">
        <v>23649</v>
      </c>
      <c r="K3">
        <v>43338</v>
      </c>
      <c r="L3">
        <v>68033</v>
      </c>
      <c r="M3" t="s">
        <v>174</v>
      </c>
      <c r="N3">
        <v>0.255</v>
      </c>
      <c r="O3">
        <v>0.87680000000000002</v>
      </c>
      <c r="P3">
        <v>0.41460000000000002</v>
      </c>
      <c r="Q3">
        <v>0.56299999999999994</v>
      </c>
      <c r="R3">
        <v>0.9073</v>
      </c>
      <c r="S3">
        <v>0.9899</v>
      </c>
      <c r="T3">
        <v>0.94679999999999997</v>
      </c>
      <c r="U3">
        <v>171299</v>
      </c>
      <c r="V3">
        <v>1741</v>
      </c>
      <c r="W3">
        <v>17506</v>
      </c>
      <c r="X3">
        <v>12396</v>
      </c>
      <c r="Y3" t="s">
        <v>131</v>
      </c>
      <c r="Z3">
        <v>0.29720000000000002</v>
      </c>
      <c r="AA3">
        <v>0.87749999999999995</v>
      </c>
      <c r="AB3">
        <v>0.45100000000000001</v>
      </c>
      <c r="AC3">
        <v>0.5958</v>
      </c>
      <c r="AD3">
        <v>0.89070000000000005</v>
      </c>
      <c r="AE3">
        <v>0.98609999999999998</v>
      </c>
      <c r="AF3">
        <v>0.93600000000000005</v>
      </c>
      <c r="AG3">
        <v>160190</v>
      </c>
      <c r="AH3">
        <v>2254</v>
      </c>
      <c r="AI3">
        <v>19660</v>
      </c>
      <c r="AJ3">
        <v>16149</v>
      </c>
      <c r="AK3" t="s">
        <v>77</v>
      </c>
    </row>
    <row r="4" spans="1:37" x14ac:dyDescent="0.25">
      <c r="A4">
        <v>3</v>
      </c>
      <c r="B4">
        <v>0.18870000000000001</v>
      </c>
      <c r="C4">
        <v>0.74450000000000005</v>
      </c>
      <c r="D4">
        <v>0.62050000000000005</v>
      </c>
      <c r="E4">
        <v>0.67689999999999995</v>
      </c>
      <c r="F4">
        <v>0.94120000000000004</v>
      </c>
      <c r="G4">
        <v>0.96609999999999996</v>
      </c>
      <c r="H4">
        <v>0.95350000000000001</v>
      </c>
      <c r="I4">
        <v>676674</v>
      </c>
      <c r="J4">
        <v>23721</v>
      </c>
      <c r="K4">
        <v>42265</v>
      </c>
      <c r="L4">
        <v>69106</v>
      </c>
      <c r="M4" t="s">
        <v>174</v>
      </c>
      <c r="N4">
        <v>0.21829999999999999</v>
      </c>
      <c r="O4">
        <v>0.79510000000000003</v>
      </c>
      <c r="P4">
        <v>0.55579999999999996</v>
      </c>
      <c r="Q4">
        <v>0.65429999999999999</v>
      </c>
      <c r="R4">
        <v>0.92700000000000005</v>
      </c>
      <c r="S4">
        <v>0.97529999999999994</v>
      </c>
      <c r="T4">
        <v>0.95050000000000001</v>
      </c>
      <c r="U4">
        <v>168758</v>
      </c>
      <c r="V4">
        <v>4282</v>
      </c>
      <c r="W4">
        <v>13283</v>
      </c>
      <c r="X4">
        <v>16619</v>
      </c>
      <c r="Y4" t="s">
        <v>131</v>
      </c>
      <c r="Z4">
        <v>0.2432</v>
      </c>
      <c r="AA4">
        <v>0.81159999999999999</v>
      </c>
      <c r="AB4">
        <v>0.60880000000000001</v>
      </c>
      <c r="AC4">
        <v>0.69569999999999999</v>
      </c>
      <c r="AD4">
        <v>0.91830000000000001</v>
      </c>
      <c r="AE4">
        <v>0.96889999999999998</v>
      </c>
      <c r="AF4">
        <v>0.94289999999999996</v>
      </c>
      <c r="AG4">
        <v>157385</v>
      </c>
      <c r="AH4">
        <v>5059</v>
      </c>
      <c r="AI4">
        <v>14009</v>
      </c>
      <c r="AJ4">
        <v>21800</v>
      </c>
      <c r="AK4" t="s">
        <v>131</v>
      </c>
    </row>
    <row r="5" spans="1:37" x14ac:dyDescent="0.25">
      <c r="A5">
        <v>4</v>
      </c>
      <c r="B5">
        <v>0.18529999999999999</v>
      </c>
      <c r="C5">
        <v>0.74790000000000001</v>
      </c>
      <c r="D5">
        <v>0.628</v>
      </c>
      <c r="E5">
        <v>0.68269999999999997</v>
      </c>
      <c r="F5">
        <v>0.94230000000000003</v>
      </c>
      <c r="G5">
        <v>0.96630000000000005</v>
      </c>
      <c r="H5">
        <v>0.95420000000000005</v>
      </c>
      <c r="I5">
        <v>676815</v>
      </c>
      <c r="J5">
        <v>23580</v>
      </c>
      <c r="K5">
        <v>41430</v>
      </c>
      <c r="L5">
        <v>69941</v>
      </c>
      <c r="M5" t="s">
        <v>175</v>
      </c>
      <c r="N5">
        <v>0.222</v>
      </c>
      <c r="O5">
        <v>0.72599999999999998</v>
      </c>
      <c r="P5">
        <v>0.63519999999999999</v>
      </c>
      <c r="Q5">
        <v>0.67759999999999998</v>
      </c>
      <c r="R5">
        <v>0.93830000000000002</v>
      </c>
      <c r="S5">
        <v>0.95860000000000001</v>
      </c>
      <c r="T5">
        <v>0.94830000000000003</v>
      </c>
      <c r="U5">
        <v>165873</v>
      </c>
      <c r="V5">
        <v>7167</v>
      </c>
      <c r="W5">
        <v>10908</v>
      </c>
      <c r="X5">
        <v>18994</v>
      </c>
      <c r="Y5" t="s">
        <v>77</v>
      </c>
      <c r="Z5">
        <v>0.24229999999999999</v>
      </c>
      <c r="AA5">
        <v>0.76390000000000002</v>
      </c>
      <c r="AB5">
        <v>0.67420000000000002</v>
      </c>
      <c r="AC5">
        <v>0.71630000000000005</v>
      </c>
      <c r="AD5">
        <v>0.93</v>
      </c>
      <c r="AE5">
        <v>0.95409999999999995</v>
      </c>
      <c r="AF5">
        <v>0.94189999999999996</v>
      </c>
      <c r="AG5">
        <v>154980</v>
      </c>
      <c r="AH5">
        <v>7464</v>
      </c>
      <c r="AI5">
        <v>11665</v>
      </c>
      <c r="AJ5">
        <v>24144</v>
      </c>
      <c r="AK5" t="s">
        <v>77</v>
      </c>
    </row>
    <row r="6" spans="1:37" x14ac:dyDescent="0.25">
      <c r="A6">
        <v>5</v>
      </c>
      <c r="B6">
        <v>0.18479999999999999</v>
      </c>
      <c r="C6">
        <v>0.75060000000000004</v>
      </c>
      <c r="D6">
        <v>0.62490000000000001</v>
      </c>
      <c r="E6">
        <v>0.68200000000000005</v>
      </c>
      <c r="F6">
        <v>0.94189999999999996</v>
      </c>
      <c r="G6">
        <v>0.96699999999999997</v>
      </c>
      <c r="H6">
        <v>0.95430000000000004</v>
      </c>
      <c r="I6">
        <v>677267</v>
      </c>
      <c r="J6">
        <v>23128</v>
      </c>
      <c r="K6">
        <v>41774</v>
      </c>
      <c r="L6">
        <v>69597</v>
      </c>
      <c r="M6" t="s">
        <v>176</v>
      </c>
      <c r="N6">
        <v>0.2208</v>
      </c>
      <c r="O6">
        <v>0.79979999999999996</v>
      </c>
      <c r="P6">
        <v>0.53790000000000004</v>
      </c>
      <c r="Q6">
        <v>0.64319999999999999</v>
      </c>
      <c r="R6">
        <v>0.9244</v>
      </c>
      <c r="S6">
        <v>0.97670000000000001</v>
      </c>
      <c r="T6">
        <v>0.94989999999999997</v>
      </c>
      <c r="U6">
        <v>169015</v>
      </c>
      <c r="V6">
        <v>4025</v>
      </c>
      <c r="W6">
        <v>13819</v>
      </c>
      <c r="X6">
        <v>16083</v>
      </c>
      <c r="Y6" t="s">
        <v>131</v>
      </c>
      <c r="Z6">
        <v>0.25030000000000002</v>
      </c>
      <c r="AA6">
        <v>0.81659999999999999</v>
      </c>
      <c r="AB6">
        <v>0.58679999999999999</v>
      </c>
      <c r="AC6">
        <v>0.68289999999999995</v>
      </c>
      <c r="AD6">
        <v>0.91420000000000001</v>
      </c>
      <c r="AE6">
        <v>0.97089999999999999</v>
      </c>
      <c r="AF6">
        <v>0.94169999999999998</v>
      </c>
      <c r="AG6">
        <v>157725</v>
      </c>
      <c r="AH6">
        <v>4719</v>
      </c>
      <c r="AI6">
        <v>14798</v>
      </c>
      <c r="AJ6">
        <v>21011</v>
      </c>
      <c r="AK6" t="s">
        <v>77</v>
      </c>
    </row>
    <row r="7" spans="1:37" x14ac:dyDescent="0.25">
      <c r="A7">
        <v>6</v>
      </c>
      <c r="B7">
        <v>0.18160000000000001</v>
      </c>
      <c r="C7">
        <v>0.75329999999999997</v>
      </c>
      <c r="D7">
        <v>0.63549999999999995</v>
      </c>
      <c r="E7">
        <v>0.68940000000000001</v>
      </c>
      <c r="F7">
        <v>0.94340000000000002</v>
      </c>
      <c r="G7">
        <v>0.96689999999999998</v>
      </c>
      <c r="H7">
        <v>0.95499999999999996</v>
      </c>
      <c r="I7">
        <v>677212</v>
      </c>
      <c r="J7">
        <v>23183</v>
      </c>
      <c r="K7">
        <v>40593</v>
      </c>
      <c r="L7">
        <v>70778</v>
      </c>
      <c r="M7" t="s">
        <v>177</v>
      </c>
      <c r="N7">
        <v>0.2296</v>
      </c>
      <c r="O7">
        <v>0.746</v>
      </c>
      <c r="P7">
        <v>0.59160000000000001</v>
      </c>
      <c r="Q7">
        <v>0.65990000000000004</v>
      </c>
      <c r="R7">
        <v>0.93189999999999995</v>
      </c>
      <c r="S7">
        <v>0.96519999999999995</v>
      </c>
      <c r="T7">
        <v>0.94820000000000004</v>
      </c>
      <c r="U7">
        <v>167018</v>
      </c>
      <c r="V7">
        <v>6022</v>
      </c>
      <c r="W7">
        <v>12212</v>
      </c>
      <c r="X7">
        <v>17690</v>
      </c>
      <c r="Y7" t="s">
        <v>77</v>
      </c>
      <c r="Z7">
        <v>0.25580000000000003</v>
      </c>
      <c r="AA7">
        <v>0.79279999999999995</v>
      </c>
      <c r="AB7">
        <v>0.62639999999999996</v>
      </c>
      <c r="AC7">
        <v>0.69989999999999997</v>
      </c>
      <c r="AD7">
        <v>0.92130000000000001</v>
      </c>
      <c r="AE7">
        <v>0.96389999999999998</v>
      </c>
      <c r="AF7">
        <v>0.94210000000000005</v>
      </c>
      <c r="AG7">
        <v>156582</v>
      </c>
      <c r="AH7">
        <v>5862</v>
      </c>
      <c r="AI7">
        <v>13378</v>
      </c>
      <c r="AJ7">
        <v>22431</v>
      </c>
      <c r="AK7" t="s">
        <v>77</v>
      </c>
    </row>
    <row r="8" spans="1:37" x14ac:dyDescent="0.25">
      <c r="A8">
        <v>7</v>
      </c>
      <c r="B8">
        <v>0.1822</v>
      </c>
      <c r="C8">
        <v>0.75229999999999997</v>
      </c>
      <c r="D8">
        <v>0.63580000000000003</v>
      </c>
      <c r="E8">
        <v>0.68920000000000003</v>
      </c>
      <c r="F8">
        <v>0.94350000000000001</v>
      </c>
      <c r="G8">
        <v>0.9667</v>
      </c>
      <c r="H8">
        <v>0.95499999999999996</v>
      </c>
      <c r="I8">
        <v>677085</v>
      </c>
      <c r="J8">
        <v>23310</v>
      </c>
      <c r="K8">
        <v>40565</v>
      </c>
      <c r="L8">
        <v>70806</v>
      </c>
      <c r="M8" t="s">
        <v>178</v>
      </c>
      <c r="N8">
        <v>0.2213</v>
      </c>
      <c r="O8">
        <v>0.7913</v>
      </c>
      <c r="P8">
        <v>0.55120000000000002</v>
      </c>
      <c r="Q8">
        <v>0.64980000000000004</v>
      </c>
      <c r="R8">
        <v>0.92630000000000001</v>
      </c>
      <c r="S8">
        <v>0.97489999999999999</v>
      </c>
      <c r="T8">
        <v>0.95</v>
      </c>
      <c r="U8">
        <v>168693</v>
      </c>
      <c r="V8">
        <v>4347</v>
      </c>
      <c r="W8">
        <v>13419</v>
      </c>
      <c r="X8">
        <v>16483</v>
      </c>
      <c r="Y8" t="s">
        <v>77</v>
      </c>
      <c r="Z8">
        <v>0.2495</v>
      </c>
      <c r="AA8">
        <v>0.81230000000000002</v>
      </c>
      <c r="AB8">
        <v>0.59450000000000003</v>
      </c>
      <c r="AC8">
        <v>0.68659999999999999</v>
      </c>
      <c r="AD8">
        <v>0.91559999999999997</v>
      </c>
      <c r="AE8">
        <v>0.96970000000000001</v>
      </c>
      <c r="AF8">
        <v>0.94189999999999996</v>
      </c>
      <c r="AG8">
        <v>157526</v>
      </c>
      <c r="AH8">
        <v>4918</v>
      </c>
      <c r="AI8">
        <v>14519</v>
      </c>
      <c r="AJ8">
        <v>21290</v>
      </c>
      <c r="AK8" t="s">
        <v>78</v>
      </c>
    </row>
    <row r="9" spans="1:37" x14ac:dyDescent="0.25">
      <c r="A9">
        <v>8</v>
      </c>
      <c r="B9">
        <v>0.17829999999999999</v>
      </c>
      <c r="C9">
        <v>0.75760000000000005</v>
      </c>
      <c r="D9">
        <v>0.64249999999999996</v>
      </c>
      <c r="E9">
        <v>0.69530000000000003</v>
      </c>
      <c r="F9">
        <v>0.94450000000000001</v>
      </c>
      <c r="G9">
        <v>0.96730000000000005</v>
      </c>
      <c r="H9">
        <v>0.95579999999999998</v>
      </c>
      <c r="I9">
        <v>677499</v>
      </c>
      <c r="J9">
        <v>22896</v>
      </c>
      <c r="K9">
        <v>39811</v>
      </c>
      <c r="L9">
        <v>71560</v>
      </c>
      <c r="M9" t="s">
        <v>179</v>
      </c>
      <c r="N9">
        <v>0.2364</v>
      </c>
      <c r="O9">
        <v>0.81489999999999996</v>
      </c>
      <c r="P9">
        <v>0.43669999999999998</v>
      </c>
      <c r="Q9">
        <v>0.56869999999999998</v>
      </c>
      <c r="R9">
        <v>0.90990000000000004</v>
      </c>
      <c r="S9">
        <v>0.9829</v>
      </c>
      <c r="T9">
        <v>0.94499999999999995</v>
      </c>
      <c r="U9">
        <v>170074</v>
      </c>
      <c r="V9">
        <v>2966</v>
      </c>
      <c r="W9">
        <v>16844</v>
      </c>
      <c r="X9">
        <v>13058</v>
      </c>
      <c r="Y9" t="s">
        <v>77</v>
      </c>
      <c r="Z9">
        <v>0.26989999999999997</v>
      </c>
      <c r="AA9">
        <v>0.8357</v>
      </c>
      <c r="AB9">
        <v>0.47499999999999998</v>
      </c>
      <c r="AC9">
        <v>0.60580000000000001</v>
      </c>
      <c r="AD9">
        <v>0.89429999999999998</v>
      </c>
      <c r="AE9">
        <v>0.97940000000000005</v>
      </c>
      <c r="AF9">
        <v>0.93489999999999995</v>
      </c>
      <c r="AG9">
        <v>159099</v>
      </c>
      <c r="AH9">
        <v>3345</v>
      </c>
      <c r="AI9">
        <v>18798</v>
      </c>
      <c r="AJ9">
        <v>17011</v>
      </c>
      <c r="AK9" t="s">
        <v>77</v>
      </c>
    </row>
    <row r="10" spans="1:37" x14ac:dyDescent="0.25">
      <c r="A10">
        <v>9</v>
      </c>
      <c r="B10">
        <v>0.17979999999999999</v>
      </c>
      <c r="C10">
        <v>0.75319999999999998</v>
      </c>
      <c r="D10">
        <v>0.64100000000000001</v>
      </c>
      <c r="E10">
        <v>0.69259999999999999</v>
      </c>
      <c r="F10">
        <v>0.94420000000000004</v>
      </c>
      <c r="G10">
        <v>0.96660000000000001</v>
      </c>
      <c r="H10">
        <v>0.95530000000000004</v>
      </c>
      <c r="I10">
        <v>677008</v>
      </c>
      <c r="J10">
        <v>23387</v>
      </c>
      <c r="K10">
        <v>39985</v>
      </c>
      <c r="L10">
        <v>71386</v>
      </c>
      <c r="M10" t="s">
        <v>139</v>
      </c>
      <c r="N10">
        <v>0.2263</v>
      </c>
      <c r="O10">
        <v>0.78859999999999997</v>
      </c>
      <c r="P10">
        <v>0.54169999999999996</v>
      </c>
      <c r="Q10">
        <v>0.64229999999999998</v>
      </c>
      <c r="R10">
        <v>0.92490000000000006</v>
      </c>
      <c r="S10">
        <v>0.97489999999999999</v>
      </c>
      <c r="T10">
        <v>0.94920000000000004</v>
      </c>
      <c r="U10">
        <v>168698</v>
      </c>
      <c r="V10">
        <v>4342</v>
      </c>
      <c r="W10">
        <v>13703</v>
      </c>
      <c r="X10">
        <v>16199</v>
      </c>
      <c r="Y10" t="s">
        <v>77</v>
      </c>
      <c r="Z10">
        <v>0.252</v>
      </c>
      <c r="AA10">
        <v>0.81620000000000004</v>
      </c>
      <c r="AB10">
        <v>0.58169999999999999</v>
      </c>
      <c r="AC10">
        <v>0.67920000000000003</v>
      </c>
      <c r="AD10">
        <v>0.9133</v>
      </c>
      <c r="AE10">
        <v>0.97109999999999996</v>
      </c>
      <c r="AF10">
        <v>0.94130000000000003</v>
      </c>
      <c r="AG10">
        <v>157752</v>
      </c>
      <c r="AH10">
        <v>4692</v>
      </c>
      <c r="AI10">
        <v>14980</v>
      </c>
      <c r="AJ10">
        <v>20829</v>
      </c>
      <c r="AK10" t="s">
        <v>77</v>
      </c>
    </row>
    <row r="11" spans="1:37" x14ac:dyDescent="0.25">
      <c r="A11">
        <v>10</v>
      </c>
      <c r="B11">
        <v>0.1754</v>
      </c>
      <c r="C11">
        <v>0.76070000000000004</v>
      </c>
      <c r="D11">
        <v>0.65169999999999995</v>
      </c>
      <c r="E11">
        <v>0.70199999999999996</v>
      </c>
      <c r="F11">
        <v>0.94579999999999997</v>
      </c>
      <c r="G11">
        <v>0.96740000000000004</v>
      </c>
      <c r="H11">
        <v>0.95650000000000002</v>
      </c>
      <c r="I11">
        <v>677557</v>
      </c>
      <c r="J11">
        <v>22838</v>
      </c>
      <c r="K11">
        <v>38791</v>
      </c>
      <c r="L11">
        <v>72580</v>
      </c>
      <c r="M11" t="s">
        <v>130</v>
      </c>
      <c r="N11">
        <v>0.2301</v>
      </c>
      <c r="O11">
        <v>0.72860000000000003</v>
      </c>
      <c r="P11">
        <v>0.5887</v>
      </c>
      <c r="Q11">
        <v>0.6512</v>
      </c>
      <c r="R11">
        <v>0.93120000000000003</v>
      </c>
      <c r="S11">
        <v>0.96209999999999996</v>
      </c>
      <c r="T11">
        <v>0.94640000000000002</v>
      </c>
      <c r="U11">
        <v>166482</v>
      </c>
      <c r="V11">
        <v>6558</v>
      </c>
      <c r="W11">
        <v>12299</v>
      </c>
      <c r="X11">
        <v>17603</v>
      </c>
      <c r="Y11" t="s">
        <v>77</v>
      </c>
      <c r="Z11">
        <v>0.24390000000000001</v>
      </c>
      <c r="AA11">
        <v>0.76800000000000002</v>
      </c>
      <c r="AB11">
        <v>0.63959999999999995</v>
      </c>
      <c r="AC11">
        <v>0.69799999999999995</v>
      </c>
      <c r="AD11">
        <v>0.9234</v>
      </c>
      <c r="AE11">
        <v>0.95740000000000003</v>
      </c>
      <c r="AF11">
        <v>0.94010000000000005</v>
      </c>
      <c r="AG11">
        <v>155526</v>
      </c>
      <c r="AH11">
        <v>6918</v>
      </c>
      <c r="AI11">
        <v>12905</v>
      </c>
      <c r="AJ11">
        <v>22904</v>
      </c>
      <c r="AK11" t="s">
        <v>77</v>
      </c>
    </row>
    <row r="12" spans="1:37" x14ac:dyDescent="0.25">
      <c r="A12">
        <v>11</v>
      </c>
      <c r="B12">
        <v>0.17780000000000001</v>
      </c>
      <c r="C12">
        <v>0.75639999999999996</v>
      </c>
      <c r="D12">
        <v>0.6482</v>
      </c>
      <c r="E12">
        <v>0.69810000000000005</v>
      </c>
      <c r="F12">
        <v>0.94530000000000003</v>
      </c>
      <c r="G12">
        <v>0.96679999999999999</v>
      </c>
      <c r="H12">
        <v>0.95589999999999997</v>
      </c>
      <c r="I12">
        <v>677140</v>
      </c>
      <c r="J12">
        <v>23255</v>
      </c>
      <c r="K12">
        <v>39181</v>
      </c>
      <c r="L12">
        <v>72190</v>
      </c>
      <c r="M12" t="s">
        <v>180</v>
      </c>
      <c r="N12">
        <v>0.22639999999999999</v>
      </c>
      <c r="O12">
        <v>0.76549999999999996</v>
      </c>
      <c r="P12">
        <v>0.56140000000000001</v>
      </c>
      <c r="Q12">
        <v>0.64770000000000005</v>
      </c>
      <c r="R12">
        <v>0.92749999999999999</v>
      </c>
      <c r="S12">
        <v>0.97030000000000005</v>
      </c>
      <c r="T12">
        <v>0.94840000000000002</v>
      </c>
      <c r="U12">
        <v>167897</v>
      </c>
      <c r="V12">
        <v>5143</v>
      </c>
      <c r="W12">
        <v>13115</v>
      </c>
      <c r="X12">
        <v>16787</v>
      </c>
      <c r="Y12" t="s">
        <v>77</v>
      </c>
      <c r="Z12">
        <v>0.25369999999999998</v>
      </c>
      <c r="AA12">
        <v>0.80549999999999999</v>
      </c>
      <c r="AB12">
        <v>0.59719999999999995</v>
      </c>
      <c r="AC12">
        <v>0.68589999999999995</v>
      </c>
      <c r="AD12">
        <v>0.91600000000000004</v>
      </c>
      <c r="AE12">
        <v>0.96819999999999995</v>
      </c>
      <c r="AF12">
        <v>0.94140000000000001</v>
      </c>
      <c r="AG12">
        <v>157280</v>
      </c>
      <c r="AH12">
        <v>5164</v>
      </c>
      <c r="AI12">
        <v>14423</v>
      </c>
      <c r="AJ12">
        <v>21386</v>
      </c>
      <c r="AK12" t="s">
        <v>78</v>
      </c>
    </row>
    <row r="13" spans="1:37" x14ac:dyDescent="0.25">
      <c r="A13">
        <v>12</v>
      </c>
      <c r="B13">
        <v>0.17280000000000001</v>
      </c>
      <c r="C13">
        <v>0.76339999999999997</v>
      </c>
      <c r="D13">
        <v>0.65639999999999998</v>
      </c>
      <c r="E13">
        <v>0.70589999999999997</v>
      </c>
      <c r="F13">
        <v>0.9466</v>
      </c>
      <c r="G13">
        <v>0.9677</v>
      </c>
      <c r="H13">
        <v>0.95699999999999996</v>
      </c>
      <c r="I13">
        <v>677743</v>
      </c>
      <c r="J13">
        <v>22652</v>
      </c>
      <c r="K13">
        <v>38269</v>
      </c>
      <c r="L13">
        <v>73102</v>
      </c>
      <c r="M13" t="s">
        <v>129</v>
      </c>
      <c r="N13">
        <v>0.2177</v>
      </c>
      <c r="O13">
        <v>0.76390000000000002</v>
      </c>
      <c r="P13">
        <v>0.56579999999999997</v>
      </c>
      <c r="Q13">
        <v>0.65010000000000001</v>
      </c>
      <c r="R13">
        <v>0.92820000000000003</v>
      </c>
      <c r="S13">
        <v>0.9698</v>
      </c>
      <c r="T13">
        <v>0.94850000000000001</v>
      </c>
      <c r="U13">
        <v>167811</v>
      </c>
      <c r="V13">
        <v>5229</v>
      </c>
      <c r="W13">
        <v>12982</v>
      </c>
      <c r="X13">
        <v>16920</v>
      </c>
      <c r="Y13" t="s">
        <v>77</v>
      </c>
      <c r="Z13">
        <v>0.24879999999999999</v>
      </c>
      <c r="AA13">
        <v>0.78610000000000002</v>
      </c>
      <c r="AB13">
        <v>0.61619999999999997</v>
      </c>
      <c r="AC13">
        <v>0.69079999999999997</v>
      </c>
      <c r="AD13">
        <v>0.91920000000000002</v>
      </c>
      <c r="AE13">
        <v>0.96299999999999997</v>
      </c>
      <c r="AF13">
        <v>0.94059999999999999</v>
      </c>
      <c r="AG13">
        <v>156441</v>
      </c>
      <c r="AH13">
        <v>6003</v>
      </c>
      <c r="AI13">
        <v>13745</v>
      </c>
      <c r="AJ13">
        <v>22064</v>
      </c>
      <c r="AK13" t="s">
        <v>78</v>
      </c>
    </row>
    <row r="14" spans="1:37" x14ac:dyDescent="0.25">
      <c r="A14">
        <v>13</v>
      </c>
      <c r="B14">
        <v>0.17599999999999999</v>
      </c>
      <c r="C14">
        <v>0.75870000000000004</v>
      </c>
      <c r="D14">
        <v>0.65080000000000005</v>
      </c>
      <c r="E14">
        <v>0.7006</v>
      </c>
      <c r="F14">
        <v>0.94569999999999999</v>
      </c>
      <c r="G14">
        <v>0.96709999999999996</v>
      </c>
      <c r="H14">
        <v>0.95630000000000004</v>
      </c>
      <c r="I14">
        <v>677344</v>
      </c>
      <c r="J14">
        <v>23051</v>
      </c>
      <c r="K14">
        <v>38895</v>
      </c>
      <c r="L14">
        <v>72476</v>
      </c>
      <c r="M14" t="s">
        <v>79</v>
      </c>
      <c r="N14">
        <v>0.23230000000000001</v>
      </c>
      <c r="O14">
        <v>0.75419999999999998</v>
      </c>
      <c r="P14">
        <v>0.56000000000000005</v>
      </c>
      <c r="Q14">
        <v>0.64270000000000005</v>
      </c>
      <c r="R14">
        <v>0.92720000000000002</v>
      </c>
      <c r="S14">
        <v>0.96850000000000003</v>
      </c>
      <c r="T14">
        <v>0.94740000000000002</v>
      </c>
      <c r="U14">
        <v>167584</v>
      </c>
      <c r="V14">
        <v>5456</v>
      </c>
      <c r="W14">
        <v>13158</v>
      </c>
      <c r="X14">
        <v>16744</v>
      </c>
      <c r="Y14" t="s">
        <v>77</v>
      </c>
      <c r="Z14">
        <v>0.25800000000000001</v>
      </c>
      <c r="AA14">
        <v>0.80489999999999995</v>
      </c>
      <c r="AB14">
        <v>0.59640000000000004</v>
      </c>
      <c r="AC14">
        <v>0.68510000000000004</v>
      </c>
      <c r="AD14">
        <v>0.91579999999999995</v>
      </c>
      <c r="AE14">
        <v>0.96809999999999996</v>
      </c>
      <c r="AF14">
        <v>0.94130000000000003</v>
      </c>
      <c r="AG14">
        <v>157266</v>
      </c>
      <c r="AH14">
        <v>5178</v>
      </c>
      <c r="AI14">
        <v>14453</v>
      </c>
      <c r="AJ14">
        <v>21356</v>
      </c>
      <c r="AK14" t="s">
        <v>77</v>
      </c>
    </row>
    <row r="15" spans="1:37" x14ac:dyDescent="0.25">
      <c r="A15">
        <v>14</v>
      </c>
      <c r="B15">
        <v>0.1704</v>
      </c>
      <c r="C15">
        <v>0.7671</v>
      </c>
      <c r="D15">
        <v>0.66180000000000005</v>
      </c>
      <c r="E15">
        <v>0.71060000000000001</v>
      </c>
      <c r="F15">
        <v>0.94740000000000002</v>
      </c>
      <c r="G15">
        <v>0.96799999999999997</v>
      </c>
      <c r="H15">
        <v>0.95760000000000001</v>
      </c>
      <c r="I15">
        <v>678013</v>
      </c>
      <c r="J15">
        <v>22382</v>
      </c>
      <c r="K15">
        <v>37666</v>
      </c>
      <c r="L15">
        <v>73705</v>
      </c>
      <c r="M15" t="s">
        <v>79</v>
      </c>
      <c r="N15">
        <v>0.22489999999999999</v>
      </c>
      <c r="O15">
        <v>0.80079999999999996</v>
      </c>
      <c r="P15">
        <v>0.54430000000000001</v>
      </c>
      <c r="Q15">
        <v>0.64810000000000001</v>
      </c>
      <c r="R15">
        <v>0.9254</v>
      </c>
      <c r="S15">
        <v>0.97660000000000002</v>
      </c>
      <c r="T15">
        <v>0.95030000000000003</v>
      </c>
      <c r="U15">
        <v>168992</v>
      </c>
      <c r="V15">
        <v>4048</v>
      </c>
      <c r="W15">
        <v>13625</v>
      </c>
      <c r="X15">
        <v>16277</v>
      </c>
      <c r="Y15" t="s">
        <v>131</v>
      </c>
      <c r="Z15">
        <v>0.25259999999999999</v>
      </c>
      <c r="AA15">
        <v>0.8196</v>
      </c>
      <c r="AB15">
        <v>0.5907</v>
      </c>
      <c r="AC15">
        <v>0.68659999999999999</v>
      </c>
      <c r="AD15">
        <v>0.91500000000000004</v>
      </c>
      <c r="AE15">
        <v>0.97140000000000004</v>
      </c>
      <c r="AF15">
        <v>0.94230000000000003</v>
      </c>
      <c r="AG15">
        <v>157790</v>
      </c>
      <c r="AH15">
        <v>4654</v>
      </c>
      <c r="AI15">
        <v>14658</v>
      </c>
      <c r="AJ15">
        <v>21151</v>
      </c>
      <c r="AK15" t="s">
        <v>77</v>
      </c>
    </row>
    <row r="16" spans="1:37" x14ac:dyDescent="0.25">
      <c r="A16">
        <v>15</v>
      </c>
      <c r="B16">
        <v>0.17460000000000001</v>
      </c>
      <c r="C16">
        <v>0.76100000000000001</v>
      </c>
      <c r="D16">
        <v>0.65269999999999995</v>
      </c>
      <c r="E16">
        <v>0.70269999999999999</v>
      </c>
      <c r="F16">
        <v>0.94599999999999995</v>
      </c>
      <c r="G16">
        <v>0.96740000000000004</v>
      </c>
      <c r="H16">
        <v>0.95660000000000001</v>
      </c>
      <c r="I16">
        <v>677565</v>
      </c>
      <c r="J16">
        <v>22830</v>
      </c>
      <c r="K16">
        <v>38676</v>
      </c>
      <c r="L16">
        <v>72695</v>
      </c>
      <c r="M16" t="s">
        <v>79</v>
      </c>
      <c r="N16">
        <v>0.2306</v>
      </c>
      <c r="O16">
        <v>0.77210000000000001</v>
      </c>
      <c r="P16">
        <v>0.55089999999999995</v>
      </c>
      <c r="Q16">
        <v>0.64300000000000002</v>
      </c>
      <c r="R16">
        <v>0.92610000000000003</v>
      </c>
      <c r="S16">
        <v>0.97189999999999999</v>
      </c>
      <c r="T16">
        <v>0.94840000000000002</v>
      </c>
      <c r="U16">
        <v>168178</v>
      </c>
      <c r="V16">
        <v>4862</v>
      </c>
      <c r="W16">
        <v>13428</v>
      </c>
      <c r="X16">
        <v>16474</v>
      </c>
      <c r="Y16" t="s">
        <v>77</v>
      </c>
      <c r="Z16">
        <v>0.25640000000000002</v>
      </c>
      <c r="AA16">
        <v>0.79600000000000004</v>
      </c>
      <c r="AB16">
        <v>0.59670000000000001</v>
      </c>
      <c r="AC16">
        <v>0.68210000000000004</v>
      </c>
      <c r="AD16">
        <v>0.91579999999999995</v>
      </c>
      <c r="AE16">
        <v>0.96630000000000005</v>
      </c>
      <c r="AF16">
        <v>0.94030000000000002</v>
      </c>
      <c r="AG16">
        <v>156967</v>
      </c>
      <c r="AH16">
        <v>5477</v>
      </c>
      <c r="AI16">
        <v>14440</v>
      </c>
      <c r="AJ16">
        <v>21369</v>
      </c>
      <c r="AK16" t="s">
        <v>78</v>
      </c>
    </row>
    <row r="17" spans="1:37" x14ac:dyDescent="0.25">
      <c r="A17">
        <v>16</v>
      </c>
      <c r="B17">
        <v>0.16830000000000001</v>
      </c>
      <c r="C17">
        <v>0.76980000000000004</v>
      </c>
      <c r="D17">
        <v>0.66890000000000005</v>
      </c>
      <c r="E17">
        <v>0.71579999999999999</v>
      </c>
      <c r="F17">
        <v>0.94840000000000002</v>
      </c>
      <c r="G17">
        <v>0.96819999999999995</v>
      </c>
      <c r="H17">
        <v>0.95820000000000005</v>
      </c>
      <c r="I17">
        <v>678114</v>
      </c>
      <c r="J17">
        <v>22281</v>
      </c>
      <c r="K17">
        <v>36871</v>
      </c>
      <c r="L17">
        <v>74500</v>
      </c>
      <c r="M17" t="s">
        <v>181</v>
      </c>
      <c r="N17">
        <v>0.26379999999999998</v>
      </c>
      <c r="O17">
        <v>0.83689999999999998</v>
      </c>
      <c r="P17">
        <v>0.43009999999999998</v>
      </c>
      <c r="Q17">
        <v>0.56820000000000004</v>
      </c>
      <c r="R17">
        <v>0.90910000000000002</v>
      </c>
      <c r="S17">
        <v>0.98550000000000004</v>
      </c>
      <c r="T17">
        <v>0.94579999999999997</v>
      </c>
      <c r="U17">
        <v>170533</v>
      </c>
      <c r="V17">
        <v>2507</v>
      </c>
      <c r="W17">
        <v>17042</v>
      </c>
      <c r="X17">
        <v>12860</v>
      </c>
      <c r="Y17" t="s">
        <v>77</v>
      </c>
      <c r="Z17">
        <v>0.2989</v>
      </c>
      <c r="AA17">
        <v>0.86209999999999998</v>
      </c>
      <c r="AB17">
        <v>0.4652</v>
      </c>
      <c r="AC17">
        <v>0.60429999999999995</v>
      </c>
      <c r="AD17">
        <v>0.89300000000000002</v>
      </c>
      <c r="AE17">
        <v>0.98360000000000003</v>
      </c>
      <c r="AF17">
        <v>0.93610000000000004</v>
      </c>
      <c r="AG17">
        <v>159780</v>
      </c>
      <c r="AH17">
        <v>2664</v>
      </c>
      <c r="AI17">
        <v>19152</v>
      </c>
      <c r="AJ17">
        <v>16657</v>
      </c>
      <c r="AK17" t="s">
        <v>78</v>
      </c>
    </row>
    <row r="18" spans="1:37" x14ac:dyDescent="0.25">
      <c r="A18">
        <v>17</v>
      </c>
      <c r="B18">
        <v>0.17330000000000001</v>
      </c>
      <c r="C18">
        <v>0.76300000000000001</v>
      </c>
      <c r="D18">
        <v>0.65580000000000005</v>
      </c>
      <c r="E18">
        <v>0.70540000000000003</v>
      </c>
      <c r="F18">
        <v>0.94650000000000001</v>
      </c>
      <c r="G18">
        <v>0.96760000000000002</v>
      </c>
      <c r="H18">
        <v>0.95689999999999997</v>
      </c>
      <c r="I18">
        <v>677716</v>
      </c>
      <c r="J18">
        <v>22679</v>
      </c>
      <c r="K18">
        <v>38338</v>
      </c>
      <c r="L18">
        <v>73033</v>
      </c>
      <c r="M18" t="s">
        <v>129</v>
      </c>
      <c r="N18">
        <v>0.23330000000000001</v>
      </c>
      <c r="O18">
        <v>0.75129999999999997</v>
      </c>
      <c r="P18">
        <v>0.56320000000000003</v>
      </c>
      <c r="Q18">
        <v>0.64380000000000004</v>
      </c>
      <c r="R18">
        <v>0.92759999999999998</v>
      </c>
      <c r="S18">
        <v>0.96779999999999999</v>
      </c>
      <c r="T18">
        <v>0.94730000000000003</v>
      </c>
      <c r="U18">
        <v>167467</v>
      </c>
      <c r="V18">
        <v>5573</v>
      </c>
      <c r="W18">
        <v>13062</v>
      </c>
      <c r="X18">
        <v>16840</v>
      </c>
      <c r="Y18" t="s">
        <v>77</v>
      </c>
      <c r="Z18">
        <v>0.25979999999999998</v>
      </c>
      <c r="AA18">
        <v>0.79659999999999997</v>
      </c>
      <c r="AB18">
        <v>0.59930000000000005</v>
      </c>
      <c r="AC18">
        <v>0.68400000000000005</v>
      </c>
      <c r="AD18">
        <v>0.91620000000000001</v>
      </c>
      <c r="AE18">
        <v>0.96630000000000005</v>
      </c>
      <c r="AF18">
        <v>0.94059999999999999</v>
      </c>
      <c r="AG18">
        <v>156965</v>
      </c>
      <c r="AH18">
        <v>5479</v>
      </c>
      <c r="AI18">
        <v>14350</v>
      </c>
      <c r="AJ18">
        <v>21459</v>
      </c>
      <c r="AK18" t="s">
        <v>78</v>
      </c>
    </row>
    <row r="19" spans="1:37" x14ac:dyDescent="0.25">
      <c r="A19">
        <v>18</v>
      </c>
      <c r="B19">
        <v>0.16650000000000001</v>
      </c>
      <c r="C19">
        <v>0.77239999999999998</v>
      </c>
      <c r="D19">
        <v>0.67349999999999999</v>
      </c>
      <c r="E19">
        <v>0.71960000000000002</v>
      </c>
      <c r="F19">
        <v>0.94910000000000005</v>
      </c>
      <c r="G19">
        <v>0.96840000000000004</v>
      </c>
      <c r="H19">
        <v>0.9587</v>
      </c>
      <c r="I19">
        <v>678291</v>
      </c>
      <c r="J19">
        <v>22104</v>
      </c>
      <c r="K19">
        <v>36358</v>
      </c>
      <c r="L19">
        <v>75013</v>
      </c>
      <c r="M19" t="s">
        <v>79</v>
      </c>
      <c r="N19">
        <v>0.27510000000000001</v>
      </c>
      <c r="O19">
        <v>0.73240000000000005</v>
      </c>
      <c r="P19">
        <v>0.39439999999999997</v>
      </c>
      <c r="Q19">
        <v>0.51270000000000004</v>
      </c>
      <c r="R19">
        <v>0.90310000000000001</v>
      </c>
      <c r="S19">
        <v>0.97509999999999997</v>
      </c>
      <c r="T19">
        <v>0.93769999999999998</v>
      </c>
      <c r="U19">
        <v>168730</v>
      </c>
      <c r="V19">
        <v>4310</v>
      </c>
      <c r="W19">
        <v>18108</v>
      </c>
      <c r="X19">
        <v>11794</v>
      </c>
      <c r="Y19" t="s">
        <v>77</v>
      </c>
      <c r="Z19">
        <v>0.30059999999999998</v>
      </c>
      <c r="AA19">
        <v>0.83420000000000005</v>
      </c>
      <c r="AB19">
        <v>0.44280000000000003</v>
      </c>
      <c r="AC19">
        <v>0.5786</v>
      </c>
      <c r="AD19">
        <v>0.88870000000000005</v>
      </c>
      <c r="AE19">
        <v>0.98060000000000003</v>
      </c>
      <c r="AF19">
        <v>0.93240000000000001</v>
      </c>
      <c r="AG19">
        <v>159292</v>
      </c>
      <c r="AH19">
        <v>3152</v>
      </c>
      <c r="AI19">
        <v>19951</v>
      </c>
      <c r="AJ19">
        <v>15858</v>
      </c>
      <c r="AK19" t="s">
        <v>78</v>
      </c>
    </row>
    <row r="20" spans="1:37" x14ac:dyDescent="0.25">
      <c r="A20">
        <v>19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79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  <c r="T20" t="s">
        <v>199</v>
      </c>
      <c r="U20" t="s">
        <v>200</v>
      </c>
      <c r="V20" t="s">
        <v>201</v>
      </c>
      <c r="W20" t="s">
        <v>202</v>
      </c>
      <c r="X20" t="s">
        <v>203</v>
      </c>
      <c r="Y20" t="s">
        <v>131</v>
      </c>
      <c r="Z20" t="s">
        <v>204</v>
      </c>
      <c r="AA20" t="s">
        <v>205</v>
      </c>
      <c r="AB20" t="s">
        <v>206</v>
      </c>
      <c r="AC20" t="s">
        <v>207</v>
      </c>
      <c r="AD20" t="s">
        <v>208</v>
      </c>
      <c r="AE20" t="s">
        <v>209</v>
      </c>
      <c r="AF20" t="s">
        <v>210</v>
      </c>
      <c r="AG20" t="s">
        <v>211</v>
      </c>
      <c r="AH20" t="s">
        <v>212</v>
      </c>
      <c r="AI20" t="s">
        <v>213</v>
      </c>
      <c r="AJ20" t="s">
        <v>214</v>
      </c>
      <c r="AK20" t="s">
        <v>131</v>
      </c>
    </row>
  </sheetData>
  <phoneticPr fontId="5" type="noConversion"/>
  <conditionalFormatting sqref="A1:AK1048576">
    <cfRule type="expression" dxfId="3" priority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5">
    <tabColor rgb="FFFFFF00"/>
  </sheetPr>
  <dimension ref="A1:AK22"/>
  <sheetViews>
    <sheetView workbookViewId="0">
      <selection activeCell="AN31" sqref="AN3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1.28515625" bestFit="1" customWidth="1"/>
    <col min="4" max="4" width="18.42578125" bestFit="1" customWidth="1"/>
    <col min="5" max="5" width="15" bestFit="1" customWidth="1"/>
    <col min="6" max="6" width="21.28515625" bestFit="1" customWidth="1"/>
    <col min="7" max="7" width="18.42578125" bestFit="1" customWidth="1"/>
    <col min="8" max="8" width="15" bestFit="1" customWidth="1"/>
    <col min="9" max="9" width="13.42578125" bestFit="1" customWidth="1"/>
    <col min="10" max="10" width="13.140625" bestFit="1" customWidth="1"/>
    <col min="11" max="11" width="13.42578125" bestFit="1" customWidth="1"/>
    <col min="12" max="12" width="13.140625" bestFit="1" customWidth="1"/>
    <col min="13" max="13" width="15.42578125" bestFit="1" customWidth="1"/>
    <col min="14" max="14" width="13.140625" bestFit="1" customWidth="1"/>
    <col min="15" max="15" width="19.7109375" bestFit="1" customWidth="1"/>
    <col min="16" max="16" width="16.7109375" bestFit="1" customWidth="1"/>
    <col min="17" max="17" width="13.42578125" bestFit="1" customWidth="1"/>
    <col min="18" max="18" width="19.7109375" bestFit="1" customWidth="1"/>
    <col min="19" max="19" width="16.7109375" bestFit="1" customWidth="1"/>
    <col min="20" max="20" width="13.42578125" bestFit="1" customWidth="1"/>
    <col min="21" max="21" width="11.85546875" bestFit="1" customWidth="1"/>
    <col min="22" max="22" width="11.5703125" bestFit="1" customWidth="1"/>
    <col min="23" max="23" width="11.85546875" bestFit="1" customWidth="1"/>
    <col min="24" max="24" width="11.5703125" bestFit="1" customWidth="1"/>
    <col min="25" max="25" width="13.85546875" bestFit="1" customWidth="1"/>
    <col min="26" max="26" width="14" bestFit="1" customWidth="1"/>
    <col min="27" max="27" width="20.5703125" bestFit="1" customWidth="1"/>
    <col min="28" max="28" width="17.7109375" bestFit="1" customWidth="1"/>
    <col min="29" max="29" width="14.28515625" bestFit="1" customWidth="1"/>
    <col min="30" max="30" width="20.5703125" bestFit="1" customWidth="1"/>
    <col min="31" max="31" width="17.7109375" bestFit="1" customWidth="1"/>
    <col min="32" max="32" width="14.28515625" bestFit="1" customWidth="1"/>
    <col min="33" max="33" width="12.7109375" bestFit="1" customWidth="1"/>
    <col min="34" max="34" width="12.42578125" bestFit="1" customWidth="1"/>
    <col min="35" max="35" width="12.7109375" bestFit="1" customWidth="1"/>
    <col min="36" max="36" width="12.42578125" bestFit="1" customWidth="1"/>
    <col min="37" max="37" width="14.7109375" bestFit="1" customWidth="1"/>
  </cols>
  <sheetData>
    <row r="1" spans="1:37" x14ac:dyDescent="0.25">
      <c r="A1" s="24" t="s">
        <v>37</v>
      </c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  <c r="G1" s="24" t="s">
        <v>43</v>
      </c>
      <c r="H1" s="24" t="s">
        <v>44</v>
      </c>
      <c r="I1" s="24" t="s">
        <v>45</v>
      </c>
      <c r="J1" s="24" t="s">
        <v>46</v>
      </c>
      <c r="K1" s="24" t="s">
        <v>47</v>
      </c>
      <c r="L1" s="24" t="s">
        <v>48</v>
      </c>
      <c r="M1" s="24" t="s">
        <v>49</v>
      </c>
      <c r="N1" s="24" t="s">
        <v>50</v>
      </c>
      <c r="O1" s="24" t="s">
        <v>51</v>
      </c>
      <c r="P1" s="24" t="s">
        <v>52</v>
      </c>
      <c r="Q1" s="24" t="s">
        <v>53</v>
      </c>
      <c r="R1" s="24" t="s">
        <v>54</v>
      </c>
      <c r="S1" s="24" t="s">
        <v>55</v>
      </c>
      <c r="T1" s="24" t="s">
        <v>56</v>
      </c>
      <c r="U1" s="24" t="s">
        <v>57</v>
      </c>
      <c r="V1" s="24" t="s">
        <v>58</v>
      </c>
      <c r="W1" s="24" t="s">
        <v>59</v>
      </c>
      <c r="X1" s="24" t="s">
        <v>60</v>
      </c>
      <c r="Y1" s="24" t="s">
        <v>61</v>
      </c>
      <c r="Z1" s="24" t="s">
        <v>62</v>
      </c>
      <c r="AA1" s="24" t="s">
        <v>16</v>
      </c>
      <c r="AB1" s="24" t="s">
        <v>17</v>
      </c>
      <c r="AC1" s="24" t="s">
        <v>18</v>
      </c>
      <c r="AD1" s="24" t="s">
        <v>13</v>
      </c>
      <c r="AE1" s="24" t="s">
        <v>14</v>
      </c>
      <c r="AF1" s="24" t="s">
        <v>15</v>
      </c>
      <c r="AG1" s="24" t="s">
        <v>8</v>
      </c>
      <c r="AH1" s="24" t="s">
        <v>9</v>
      </c>
      <c r="AI1" s="24" t="s">
        <v>10</v>
      </c>
      <c r="AJ1" s="24" t="s">
        <v>11</v>
      </c>
      <c r="AK1" s="24" t="s">
        <v>63</v>
      </c>
    </row>
    <row r="2" spans="1:37" x14ac:dyDescent="0.25">
      <c r="A2">
        <v>1</v>
      </c>
      <c r="B2">
        <v>0.19839999999999999</v>
      </c>
      <c r="C2">
        <v>0.73660000000000003</v>
      </c>
      <c r="D2">
        <v>0.59760000000000002</v>
      </c>
      <c r="E2">
        <v>0.65980000000000005</v>
      </c>
      <c r="F2">
        <v>0.93789999999999996</v>
      </c>
      <c r="G2">
        <v>0.96599999999999997</v>
      </c>
      <c r="H2">
        <v>0.95169999999999999</v>
      </c>
      <c r="I2">
        <v>676593</v>
      </c>
      <c r="J2">
        <v>23802</v>
      </c>
      <c r="K2">
        <v>44819</v>
      </c>
      <c r="L2">
        <v>66552</v>
      </c>
      <c r="M2" t="s">
        <v>126</v>
      </c>
      <c r="N2">
        <v>0.22770000000000001</v>
      </c>
      <c r="O2">
        <v>0.83379999999999999</v>
      </c>
      <c r="P2">
        <v>0.49370000000000003</v>
      </c>
      <c r="Q2">
        <v>0.62019999999999997</v>
      </c>
      <c r="R2">
        <v>0.91830000000000001</v>
      </c>
      <c r="S2">
        <v>0.98299999999999998</v>
      </c>
      <c r="T2">
        <v>0.94950000000000001</v>
      </c>
      <c r="U2">
        <v>170097</v>
      </c>
      <c r="V2">
        <v>2943</v>
      </c>
      <c r="W2">
        <v>15138</v>
      </c>
      <c r="X2">
        <v>14764</v>
      </c>
      <c r="Y2" t="s">
        <v>64</v>
      </c>
      <c r="Z2">
        <v>0.27510000000000001</v>
      </c>
      <c r="AA2">
        <v>0.85</v>
      </c>
      <c r="AB2">
        <v>0.53129999999999999</v>
      </c>
      <c r="AC2">
        <v>0.65390000000000004</v>
      </c>
      <c r="AD2">
        <v>0.90459999999999996</v>
      </c>
      <c r="AE2">
        <v>0.97929999999999995</v>
      </c>
      <c r="AF2">
        <v>0.9405</v>
      </c>
      <c r="AG2">
        <v>159086</v>
      </c>
      <c r="AH2">
        <v>3358</v>
      </c>
      <c r="AI2">
        <v>16782</v>
      </c>
      <c r="AJ2">
        <v>19027</v>
      </c>
      <c r="AK2" t="s">
        <v>65</v>
      </c>
    </row>
    <row r="3" spans="1:37" x14ac:dyDescent="0.25">
      <c r="A3">
        <v>2</v>
      </c>
      <c r="B3">
        <v>0.18859999999999999</v>
      </c>
      <c r="C3">
        <v>0.74950000000000006</v>
      </c>
      <c r="D3">
        <v>0.61639999999999995</v>
      </c>
      <c r="E3">
        <v>0.67649999999999999</v>
      </c>
      <c r="F3">
        <v>0.94069999999999998</v>
      </c>
      <c r="G3">
        <v>0.96730000000000005</v>
      </c>
      <c r="H3">
        <v>0.95379999999999998</v>
      </c>
      <c r="I3">
        <v>677458</v>
      </c>
      <c r="J3">
        <v>22937</v>
      </c>
      <c r="K3">
        <v>42727</v>
      </c>
      <c r="L3">
        <v>68644</v>
      </c>
      <c r="M3" t="s">
        <v>127</v>
      </c>
      <c r="N3">
        <v>0.2387</v>
      </c>
      <c r="O3">
        <v>0.77759999999999996</v>
      </c>
      <c r="P3">
        <v>0.53500000000000003</v>
      </c>
      <c r="Q3">
        <v>0.63390000000000002</v>
      </c>
      <c r="R3">
        <v>0.92379999999999995</v>
      </c>
      <c r="S3">
        <v>0.97360000000000002</v>
      </c>
      <c r="T3">
        <v>0.94799999999999995</v>
      </c>
      <c r="U3">
        <v>168465</v>
      </c>
      <c r="V3">
        <v>4575</v>
      </c>
      <c r="W3">
        <v>13904</v>
      </c>
      <c r="X3">
        <v>15998</v>
      </c>
      <c r="Y3" t="s">
        <v>64</v>
      </c>
      <c r="Z3">
        <v>0.26440000000000002</v>
      </c>
      <c r="AA3">
        <v>0.82040000000000002</v>
      </c>
      <c r="AB3">
        <v>0.5575</v>
      </c>
      <c r="AC3">
        <v>0.66390000000000005</v>
      </c>
      <c r="AD3">
        <v>0.90890000000000004</v>
      </c>
      <c r="AE3">
        <v>0.97309999999999997</v>
      </c>
      <c r="AF3">
        <v>0.93989999999999996</v>
      </c>
      <c r="AG3">
        <v>158074</v>
      </c>
      <c r="AH3">
        <v>4370</v>
      </c>
      <c r="AI3">
        <v>15844</v>
      </c>
      <c r="AJ3">
        <v>19965</v>
      </c>
      <c r="AK3" t="s">
        <v>64</v>
      </c>
    </row>
    <row r="4" spans="1:37" x14ac:dyDescent="0.25">
      <c r="A4">
        <v>3</v>
      </c>
      <c r="B4">
        <v>0.17979999999999999</v>
      </c>
      <c r="C4">
        <v>0.75839999999999996</v>
      </c>
      <c r="D4">
        <v>0.63649999999999995</v>
      </c>
      <c r="E4">
        <v>0.69210000000000005</v>
      </c>
      <c r="F4">
        <v>0.94359999999999999</v>
      </c>
      <c r="G4">
        <v>0.96779999999999999</v>
      </c>
      <c r="H4">
        <v>0.95550000000000002</v>
      </c>
      <c r="I4">
        <v>677810</v>
      </c>
      <c r="J4">
        <v>22585</v>
      </c>
      <c r="K4">
        <v>40487</v>
      </c>
      <c r="L4">
        <v>70884</v>
      </c>
      <c r="M4" t="s">
        <v>128</v>
      </c>
      <c r="N4">
        <v>0.21479999999999999</v>
      </c>
      <c r="O4">
        <v>0.78869999999999996</v>
      </c>
      <c r="P4">
        <v>0.57969999999999999</v>
      </c>
      <c r="Q4">
        <v>0.66820000000000002</v>
      </c>
      <c r="R4">
        <v>0.93049999999999999</v>
      </c>
      <c r="S4">
        <v>0.97319999999999995</v>
      </c>
      <c r="T4">
        <v>0.95140000000000002</v>
      </c>
      <c r="U4">
        <v>168397</v>
      </c>
      <c r="V4">
        <v>4643</v>
      </c>
      <c r="W4">
        <v>12569</v>
      </c>
      <c r="X4">
        <v>17333</v>
      </c>
      <c r="Y4" t="s">
        <v>64</v>
      </c>
      <c r="Z4">
        <v>0.24979999999999999</v>
      </c>
      <c r="AA4">
        <v>0.80230000000000001</v>
      </c>
      <c r="AB4">
        <v>0.61719999999999997</v>
      </c>
      <c r="AC4">
        <v>0.69769999999999999</v>
      </c>
      <c r="AD4">
        <v>0.91969999999999996</v>
      </c>
      <c r="AE4">
        <v>0.96650000000000003</v>
      </c>
      <c r="AF4">
        <v>0.9425</v>
      </c>
      <c r="AG4">
        <v>156998</v>
      </c>
      <c r="AH4">
        <v>5446</v>
      </c>
      <c r="AI4">
        <v>13709</v>
      </c>
      <c r="AJ4">
        <v>22100</v>
      </c>
      <c r="AK4" t="s">
        <v>64</v>
      </c>
    </row>
    <row r="5" spans="1:37" x14ac:dyDescent="0.25">
      <c r="A5">
        <v>4</v>
      </c>
      <c r="B5">
        <v>0.17199999999999999</v>
      </c>
      <c r="C5">
        <v>0.76559999999999995</v>
      </c>
      <c r="D5">
        <v>0.65910000000000002</v>
      </c>
      <c r="E5">
        <v>0.70830000000000004</v>
      </c>
      <c r="F5">
        <v>0.94699999999999995</v>
      </c>
      <c r="G5">
        <v>0.96789999999999998</v>
      </c>
      <c r="H5">
        <v>0.95730000000000004</v>
      </c>
      <c r="I5">
        <v>677916</v>
      </c>
      <c r="J5">
        <v>22479</v>
      </c>
      <c r="K5">
        <v>37970</v>
      </c>
      <c r="L5">
        <v>73401</v>
      </c>
      <c r="M5" t="s">
        <v>128</v>
      </c>
      <c r="N5">
        <v>0.22220000000000001</v>
      </c>
      <c r="O5">
        <v>0.79220000000000002</v>
      </c>
      <c r="P5">
        <v>0.56640000000000001</v>
      </c>
      <c r="Q5">
        <v>0.66049999999999998</v>
      </c>
      <c r="R5">
        <v>0.92859999999999998</v>
      </c>
      <c r="S5">
        <v>0.97430000000000005</v>
      </c>
      <c r="T5">
        <v>0.95089999999999997</v>
      </c>
      <c r="U5">
        <v>168597</v>
      </c>
      <c r="V5">
        <v>4443</v>
      </c>
      <c r="W5">
        <v>12967</v>
      </c>
      <c r="X5">
        <v>16935</v>
      </c>
      <c r="Y5" t="s">
        <v>78</v>
      </c>
      <c r="Z5">
        <v>0.25359999999999999</v>
      </c>
      <c r="AA5">
        <v>0.8024</v>
      </c>
      <c r="AB5">
        <v>0.60860000000000003</v>
      </c>
      <c r="AC5">
        <v>0.69220000000000004</v>
      </c>
      <c r="AD5">
        <v>0.91810000000000003</v>
      </c>
      <c r="AE5">
        <v>0.96699999999999997</v>
      </c>
      <c r="AF5">
        <v>0.94189999999999996</v>
      </c>
      <c r="AG5">
        <v>157078</v>
      </c>
      <c r="AH5">
        <v>5366</v>
      </c>
      <c r="AI5">
        <v>14016</v>
      </c>
      <c r="AJ5">
        <v>21793</v>
      </c>
      <c r="AK5" t="s">
        <v>65</v>
      </c>
    </row>
    <row r="6" spans="1:37" x14ac:dyDescent="0.25">
      <c r="A6">
        <v>5</v>
      </c>
      <c r="B6">
        <v>0.1699</v>
      </c>
      <c r="C6">
        <v>0.76780000000000004</v>
      </c>
      <c r="D6">
        <v>0.66110000000000002</v>
      </c>
      <c r="E6">
        <v>0.71050000000000002</v>
      </c>
      <c r="F6">
        <v>0.94730000000000003</v>
      </c>
      <c r="G6">
        <v>0.96819999999999995</v>
      </c>
      <c r="H6">
        <v>0.95760000000000001</v>
      </c>
      <c r="I6">
        <v>678129</v>
      </c>
      <c r="J6">
        <v>22266</v>
      </c>
      <c r="K6">
        <v>37744</v>
      </c>
      <c r="L6">
        <v>73627</v>
      </c>
      <c r="M6" t="s">
        <v>129</v>
      </c>
      <c r="N6">
        <v>0.22489999999999999</v>
      </c>
      <c r="O6">
        <v>0.77900000000000003</v>
      </c>
      <c r="P6">
        <v>0.58079999999999998</v>
      </c>
      <c r="Q6">
        <v>0.66539999999999999</v>
      </c>
      <c r="R6">
        <v>0.93059999999999998</v>
      </c>
      <c r="S6">
        <v>0.97150000000000003</v>
      </c>
      <c r="T6">
        <v>0.9506</v>
      </c>
      <c r="U6">
        <v>168113</v>
      </c>
      <c r="V6">
        <v>4927</v>
      </c>
      <c r="W6">
        <v>12536</v>
      </c>
      <c r="X6">
        <v>17366</v>
      </c>
      <c r="Y6" t="s">
        <v>78</v>
      </c>
      <c r="Z6">
        <v>0.26040000000000002</v>
      </c>
      <c r="AA6">
        <v>0.79469999999999996</v>
      </c>
      <c r="AB6">
        <v>0.62160000000000004</v>
      </c>
      <c r="AC6">
        <v>0.6976</v>
      </c>
      <c r="AD6">
        <v>0.9204</v>
      </c>
      <c r="AE6">
        <v>0.96460000000000001</v>
      </c>
      <c r="AF6">
        <v>0.94199999999999995</v>
      </c>
      <c r="AG6">
        <v>156694</v>
      </c>
      <c r="AH6">
        <v>5750</v>
      </c>
      <c r="AI6">
        <v>13549</v>
      </c>
      <c r="AJ6">
        <v>22260</v>
      </c>
      <c r="AK6" t="s">
        <v>78</v>
      </c>
    </row>
    <row r="7" spans="1:37" x14ac:dyDescent="0.25">
      <c r="A7">
        <v>6</v>
      </c>
      <c r="B7">
        <v>0.17319999999999999</v>
      </c>
      <c r="C7">
        <v>0.76419999999999999</v>
      </c>
      <c r="D7">
        <v>0.65569999999999995</v>
      </c>
      <c r="E7">
        <v>0.70579999999999998</v>
      </c>
      <c r="F7">
        <v>0.94650000000000001</v>
      </c>
      <c r="G7">
        <v>0.96779999999999999</v>
      </c>
      <c r="H7">
        <v>0.95699999999999996</v>
      </c>
      <c r="I7">
        <v>677857</v>
      </c>
      <c r="J7">
        <v>22538</v>
      </c>
      <c r="K7">
        <v>38347</v>
      </c>
      <c r="L7">
        <v>73024</v>
      </c>
      <c r="M7" t="s">
        <v>129</v>
      </c>
      <c r="N7">
        <v>0.23069999999999999</v>
      </c>
      <c r="O7">
        <v>0.7218</v>
      </c>
      <c r="P7">
        <v>0.62929999999999997</v>
      </c>
      <c r="Q7">
        <v>0.6724</v>
      </c>
      <c r="R7">
        <v>0.93730000000000002</v>
      </c>
      <c r="S7">
        <v>0.95809999999999995</v>
      </c>
      <c r="T7">
        <v>0.9476</v>
      </c>
      <c r="U7">
        <v>165786</v>
      </c>
      <c r="V7">
        <v>7254</v>
      </c>
      <c r="W7">
        <v>11084</v>
      </c>
      <c r="X7">
        <v>18818</v>
      </c>
      <c r="Y7" t="s">
        <v>64</v>
      </c>
      <c r="Z7">
        <v>0.25380000000000003</v>
      </c>
      <c r="AA7">
        <v>0.75860000000000005</v>
      </c>
      <c r="AB7">
        <v>0.64549999999999996</v>
      </c>
      <c r="AC7">
        <v>0.69750000000000001</v>
      </c>
      <c r="AD7">
        <v>0.92430000000000001</v>
      </c>
      <c r="AE7">
        <v>0.95469999999999999</v>
      </c>
      <c r="AF7">
        <v>0.93930000000000002</v>
      </c>
      <c r="AG7">
        <v>155088</v>
      </c>
      <c r="AH7">
        <v>7356</v>
      </c>
      <c r="AI7">
        <v>12695</v>
      </c>
      <c r="AJ7">
        <v>23114</v>
      </c>
      <c r="AK7" t="s">
        <v>65</v>
      </c>
    </row>
    <row r="8" spans="1:37" x14ac:dyDescent="0.25">
      <c r="A8">
        <v>7</v>
      </c>
      <c r="B8">
        <v>0.17760000000000001</v>
      </c>
      <c r="C8">
        <v>0.75690000000000002</v>
      </c>
      <c r="D8">
        <v>0.64729999999999999</v>
      </c>
      <c r="E8">
        <v>0.69789999999999996</v>
      </c>
      <c r="F8">
        <v>0.94520000000000004</v>
      </c>
      <c r="G8">
        <v>0.96689999999999998</v>
      </c>
      <c r="H8">
        <v>0.95589999999999997</v>
      </c>
      <c r="I8">
        <v>677243</v>
      </c>
      <c r="J8">
        <v>23152</v>
      </c>
      <c r="K8">
        <v>39276</v>
      </c>
      <c r="L8">
        <v>72095</v>
      </c>
      <c r="M8" t="s">
        <v>130</v>
      </c>
      <c r="N8">
        <v>0.27579999999999999</v>
      </c>
      <c r="O8">
        <v>0.84719999999999995</v>
      </c>
      <c r="P8">
        <v>0.26929999999999998</v>
      </c>
      <c r="Q8">
        <v>0.40870000000000001</v>
      </c>
      <c r="R8">
        <v>0.8871</v>
      </c>
      <c r="S8">
        <v>0.99160000000000004</v>
      </c>
      <c r="T8">
        <v>0.93640000000000001</v>
      </c>
      <c r="U8">
        <v>171587</v>
      </c>
      <c r="V8">
        <v>1453</v>
      </c>
      <c r="W8">
        <v>21848</v>
      </c>
      <c r="X8">
        <v>8054</v>
      </c>
      <c r="Y8" t="s">
        <v>131</v>
      </c>
      <c r="Z8">
        <v>0.33100000000000002</v>
      </c>
      <c r="AA8">
        <v>0.85089999999999999</v>
      </c>
      <c r="AB8">
        <v>0.2853</v>
      </c>
      <c r="AC8">
        <v>0.4274</v>
      </c>
      <c r="AD8">
        <v>0.86260000000000003</v>
      </c>
      <c r="AE8">
        <v>0.98899999999999999</v>
      </c>
      <c r="AF8">
        <v>0.92149999999999999</v>
      </c>
      <c r="AG8">
        <v>160654</v>
      </c>
      <c r="AH8">
        <v>1790</v>
      </c>
      <c r="AI8">
        <v>25591</v>
      </c>
      <c r="AJ8">
        <v>10218</v>
      </c>
      <c r="AK8" t="s">
        <v>77</v>
      </c>
    </row>
    <row r="9" spans="1:37" x14ac:dyDescent="0.25">
      <c r="A9">
        <v>8</v>
      </c>
      <c r="B9">
        <v>0.1792</v>
      </c>
      <c r="C9">
        <v>0.75639999999999996</v>
      </c>
      <c r="D9">
        <v>0.64370000000000005</v>
      </c>
      <c r="E9">
        <v>0.69550000000000001</v>
      </c>
      <c r="F9">
        <v>0.94469999999999998</v>
      </c>
      <c r="G9">
        <v>0.96699999999999997</v>
      </c>
      <c r="H9">
        <v>0.95569999999999999</v>
      </c>
      <c r="I9">
        <v>677313</v>
      </c>
      <c r="J9">
        <v>23082</v>
      </c>
      <c r="K9">
        <v>39683</v>
      </c>
      <c r="L9">
        <v>71688</v>
      </c>
      <c r="M9" t="s">
        <v>132</v>
      </c>
      <c r="N9">
        <v>0.247</v>
      </c>
      <c r="O9">
        <v>0.74790000000000001</v>
      </c>
      <c r="P9">
        <v>0.51180000000000003</v>
      </c>
      <c r="Q9">
        <v>0.60770000000000002</v>
      </c>
      <c r="R9">
        <v>0.92</v>
      </c>
      <c r="S9">
        <v>0.97019999999999995</v>
      </c>
      <c r="T9">
        <v>0.94440000000000002</v>
      </c>
      <c r="U9">
        <v>167881</v>
      </c>
      <c r="V9">
        <v>5159</v>
      </c>
      <c r="W9">
        <v>14599</v>
      </c>
      <c r="X9">
        <v>15303</v>
      </c>
      <c r="Y9" t="s">
        <v>64</v>
      </c>
      <c r="Z9">
        <v>0.27460000000000001</v>
      </c>
      <c r="AA9">
        <v>0.79979999999999996</v>
      </c>
      <c r="AB9">
        <v>0.51290000000000002</v>
      </c>
      <c r="AC9">
        <v>0.625</v>
      </c>
      <c r="AD9">
        <v>0.90049999999999997</v>
      </c>
      <c r="AE9">
        <v>0.97170000000000001</v>
      </c>
      <c r="AF9">
        <v>0.93469999999999998</v>
      </c>
      <c r="AG9">
        <v>157846</v>
      </c>
      <c r="AH9">
        <v>4598</v>
      </c>
      <c r="AI9">
        <v>17443</v>
      </c>
      <c r="AJ9">
        <v>18366</v>
      </c>
      <c r="AK9" t="s">
        <v>65</v>
      </c>
    </row>
    <row r="10" spans="1:37" x14ac:dyDescent="0.25">
      <c r="A10">
        <v>9</v>
      </c>
      <c r="B10">
        <v>0.17849999999999999</v>
      </c>
      <c r="C10">
        <v>0.75719999999999998</v>
      </c>
      <c r="D10">
        <v>0.64490000000000003</v>
      </c>
      <c r="E10">
        <v>0.69650000000000001</v>
      </c>
      <c r="F10">
        <v>0.94479999999999997</v>
      </c>
      <c r="G10">
        <v>0.96709999999999996</v>
      </c>
      <c r="H10">
        <v>0.95579999999999998</v>
      </c>
      <c r="I10">
        <v>677367</v>
      </c>
      <c r="J10">
        <v>23028</v>
      </c>
      <c r="K10">
        <v>39552</v>
      </c>
      <c r="L10">
        <v>71819</v>
      </c>
      <c r="M10" t="s">
        <v>130</v>
      </c>
      <c r="N10">
        <v>0.25800000000000001</v>
      </c>
      <c r="O10">
        <v>0.76680000000000004</v>
      </c>
      <c r="P10">
        <v>0.52849999999999997</v>
      </c>
      <c r="Q10">
        <v>0.62570000000000003</v>
      </c>
      <c r="R10">
        <v>0.92269999999999996</v>
      </c>
      <c r="S10">
        <v>0.97219999999999995</v>
      </c>
      <c r="T10">
        <v>0.94679999999999997</v>
      </c>
      <c r="U10">
        <v>168234</v>
      </c>
      <c r="V10">
        <v>4806</v>
      </c>
      <c r="W10">
        <v>14099</v>
      </c>
      <c r="X10">
        <v>15803</v>
      </c>
      <c r="Y10" t="s">
        <v>64</v>
      </c>
      <c r="Z10">
        <v>0.29549999999999998</v>
      </c>
      <c r="AA10">
        <v>0.79920000000000002</v>
      </c>
      <c r="AB10">
        <v>0.55349999999999999</v>
      </c>
      <c r="AC10">
        <v>0.65400000000000003</v>
      </c>
      <c r="AD10">
        <v>0.90780000000000005</v>
      </c>
      <c r="AE10">
        <v>0.96930000000000005</v>
      </c>
      <c r="AF10">
        <v>0.93759999999999999</v>
      </c>
      <c r="AG10">
        <v>157463</v>
      </c>
      <c r="AH10">
        <v>4981</v>
      </c>
      <c r="AI10">
        <v>15988</v>
      </c>
      <c r="AJ10">
        <v>19821</v>
      </c>
      <c r="AK10" t="s">
        <v>64</v>
      </c>
    </row>
    <row r="11" spans="1:37" x14ac:dyDescent="0.25">
      <c r="A11">
        <v>10</v>
      </c>
      <c r="B11">
        <v>0.1729</v>
      </c>
      <c r="C11">
        <v>0.76570000000000005</v>
      </c>
      <c r="D11">
        <v>0.65539999999999998</v>
      </c>
      <c r="E11">
        <v>0.70620000000000005</v>
      </c>
      <c r="F11">
        <v>0.94640000000000002</v>
      </c>
      <c r="G11">
        <v>0.96809999999999996</v>
      </c>
      <c r="H11">
        <v>0.95709999999999995</v>
      </c>
      <c r="I11">
        <v>678064</v>
      </c>
      <c r="J11">
        <v>22331</v>
      </c>
      <c r="K11">
        <v>38384</v>
      </c>
      <c r="L11">
        <v>72987</v>
      </c>
      <c r="M11" t="s">
        <v>132</v>
      </c>
      <c r="N11">
        <v>0.25319999999999998</v>
      </c>
      <c r="O11">
        <v>0.68279999999999996</v>
      </c>
      <c r="P11">
        <v>0.59099999999999997</v>
      </c>
      <c r="Q11">
        <v>0.63360000000000005</v>
      </c>
      <c r="R11">
        <v>0.93089999999999995</v>
      </c>
      <c r="S11">
        <v>0.9526</v>
      </c>
      <c r="T11">
        <v>0.94159999999999999</v>
      </c>
      <c r="U11">
        <v>164832</v>
      </c>
      <c r="V11">
        <v>8208</v>
      </c>
      <c r="W11">
        <v>12231</v>
      </c>
      <c r="X11">
        <v>17671</v>
      </c>
      <c r="Y11" t="s">
        <v>64</v>
      </c>
      <c r="Z11">
        <v>0.2863</v>
      </c>
      <c r="AA11">
        <v>0.73629999999999995</v>
      </c>
      <c r="AB11">
        <v>0.59540000000000004</v>
      </c>
      <c r="AC11">
        <v>0.65839999999999999</v>
      </c>
      <c r="AD11">
        <v>0.91439999999999999</v>
      </c>
      <c r="AE11">
        <v>0.95299999999999996</v>
      </c>
      <c r="AF11">
        <v>0.93330000000000002</v>
      </c>
      <c r="AG11">
        <v>154807</v>
      </c>
      <c r="AH11">
        <v>7637</v>
      </c>
      <c r="AI11">
        <v>14488</v>
      </c>
      <c r="AJ11">
        <v>21321</v>
      </c>
      <c r="AK11" t="s">
        <v>77</v>
      </c>
    </row>
    <row r="12" spans="1:37" x14ac:dyDescent="0.25">
      <c r="A12">
        <v>11</v>
      </c>
      <c r="B12">
        <v>0.1633</v>
      </c>
      <c r="C12">
        <v>0.77839999999999998</v>
      </c>
      <c r="D12">
        <v>0.67349999999999999</v>
      </c>
      <c r="E12">
        <v>0.72219999999999995</v>
      </c>
      <c r="F12">
        <v>0.94920000000000004</v>
      </c>
      <c r="G12">
        <v>0.96950000000000003</v>
      </c>
      <c r="H12">
        <v>0.95920000000000005</v>
      </c>
      <c r="I12">
        <v>679044</v>
      </c>
      <c r="J12">
        <v>21351</v>
      </c>
      <c r="K12">
        <v>36361</v>
      </c>
      <c r="L12">
        <v>75010</v>
      </c>
      <c r="M12" t="s">
        <v>133</v>
      </c>
      <c r="N12">
        <v>0.23930000000000001</v>
      </c>
      <c r="O12">
        <v>0.72960000000000003</v>
      </c>
      <c r="P12">
        <v>0.56289999999999996</v>
      </c>
      <c r="Q12">
        <v>0.63549999999999995</v>
      </c>
      <c r="R12">
        <v>0.92730000000000001</v>
      </c>
      <c r="S12">
        <v>0.96399999999999997</v>
      </c>
      <c r="T12">
        <v>0.94530000000000003</v>
      </c>
      <c r="U12">
        <v>166802</v>
      </c>
      <c r="V12">
        <v>6238</v>
      </c>
      <c r="W12">
        <v>13069</v>
      </c>
      <c r="X12">
        <v>16833</v>
      </c>
      <c r="Y12" t="s">
        <v>78</v>
      </c>
      <c r="Z12">
        <v>0.2671</v>
      </c>
      <c r="AA12">
        <v>0.7651</v>
      </c>
      <c r="AB12">
        <v>0.59470000000000001</v>
      </c>
      <c r="AC12">
        <v>0.66920000000000002</v>
      </c>
      <c r="AD12">
        <v>0.91479999999999995</v>
      </c>
      <c r="AE12">
        <v>0.9597</v>
      </c>
      <c r="AF12">
        <v>0.93679999999999997</v>
      </c>
      <c r="AG12">
        <v>155905</v>
      </c>
      <c r="AH12">
        <v>6539</v>
      </c>
      <c r="AI12">
        <v>14514</v>
      </c>
      <c r="AJ12">
        <v>21295</v>
      </c>
      <c r="AK12" t="s">
        <v>78</v>
      </c>
    </row>
    <row r="13" spans="1:37" x14ac:dyDescent="0.25">
      <c r="A13">
        <v>12</v>
      </c>
      <c r="B13">
        <v>0.154</v>
      </c>
      <c r="C13">
        <v>0.7903</v>
      </c>
      <c r="D13">
        <v>0.69479999999999997</v>
      </c>
      <c r="E13">
        <v>0.73950000000000005</v>
      </c>
      <c r="F13">
        <v>0.95240000000000002</v>
      </c>
      <c r="G13">
        <v>0.97070000000000001</v>
      </c>
      <c r="H13">
        <v>0.96140000000000003</v>
      </c>
      <c r="I13">
        <v>679866</v>
      </c>
      <c r="J13">
        <v>20529</v>
      </c>
      <c r="K13">
        <v>33991</v>
      </c>
      <c r="L13">
        <v>77380</v>
      </c>
      <c r="M13" t="s">
        <v>130</v>
      </c>
      <c r="N13">
        <v>0.23880000000000001</v>
      </c>
      <c r="O13">
        <v>0.77529999999999999</v>
      </c>
      <c r="P13">
        <v>0.53249999999999997</v>
      </c>
      <c r="Q13">
        <v>0.63139999999999996</v>
      </c>
      <c r="R13">
        <v>0.9234</v>
      </c>
      <c r="S13">
        <v>0.97330000000000005</v>
      </c>
      <c r="T13">
        <v>0.94769999999999999</v>
      </c>
      <c r="U13">
        <v>168426</v>
      </c>
      <c r="V13">
        <v>4614</v>
      </c>
      <c r="W13">
        <v>13978</v>
      </c>
      <c r="X13">
        <v>15924</v>
      </c>
      <c r="Y13" t="s">
        <v>64</v>
      </c>
      <c r="Z13">
        <v>0.27850000000000003</v>
      </c>
      <c r="AA13">
        <v>0.7873</v>
      </c>
      <c r="AB13">
        <v>0.57809999999999995</v>
      </c>
      <c r="AC13">
        <v>0.66659999999999997</v>
      </c>
      <c r="AD13">
        <v>0.91210000000000002</v>
      </c>
      <c r="AE13">
        <v>0.96560000000000001</v>
      </c>
      <c r="AF13">
        <v>0.93810000000000004</v>
      </c>
      <c r="AG13">
        <v>156850</v>
      </c>
      <c r="AH13">
        <v>5594</v>
      </c>
      <c r="AI13">
        <v>15109</v>
      </c>
      <c r="AJ13">
        <v>20700</v>
      </c>
      <c r="AK13" t="s">
        <v>64</v>
      </c>
    </row>
    <row r="14" spans="1:37" x14ac:dyDescent="0.25">
      <c r="A14">
        <v>13</v>
      </c>
      <c r="B14">
        <v>0.15190000000000001</v>
      </c>
      <c r="C14">
        <v>0.79259999999999997</v>
      </c>
      <c r="D14">
        <v>0.70089999999999997</v>
      </c>
      <c r="E14">
        <v>0.74399999999999999</v>
      </c>
      <c r="F14">
        <v>0.95330000000000004</v>
      </c>
      <c r="G14">
        <v>0.9708</v>
      </c>
      <c r="H14">
        <v>0.96199999999999997</v>
      </c>
      <c r="I14">
        <v>679975</v>
      </c>
      <c r="J14">
        <v>20420</v>
      </c>
      <c r="K14">
        <v>33311</v>
      </c>
      <c r="L14">
        <v>78060</v>
      </c>
      <c r="M14" t="s">
        <v>134</v>
      </c>
      <c r="N14">
        <v>0.2366</v>
      </c>
      <c r="O14">
        <v>0.75219999999999998</v>
      </c>
      <c r="P14">
        <v>0.55510000000000004</v>
      </c>
      <c r="Q14">
        <v>0.63880000000000003</v>
      </c>
      <c r="R14">
        <v>0.92649999999999999</v>
      </c>
      <c r="S14">
        <v>0.96840000000000004</v>
      </c>
      <c r="T14">
        <v>0.94699999999999995</v>
      </c>
      <c r="U14">
        <v>167571</v>
      </c>
      <c r="V14">
        <v>5469</v>
      </c>
      <c r="W14">
        <v>13302</v>
      </c>
      <c r="X14">
        <v>16600</v>
      </c>
      <c r="Y14" t="s">
        <v>64</v>
      </c>
      <c r="Z14">
        <v>0.28220000000000001</v>
      </c>
      <c r="AA14">
        <v>0.7631</v>
      </c>
      <c r="AB14">
        <v>0.59430000000000005</v>
      </c>
      <c r="AC14">
        <v>0.66820000000000002</v>
      </c>
      <c r="AD14">
        <v>0.91469999999999996</v>
      </c>
      <c r="AE14">
        <v>0.95930000000000004</v>
      </c>
      <c r="AF14">
        <v>0.9365</v>
      </c>
      <c r="AG14">
        <v>155838</v>
      </c>
      <c r="AH14">
        <v>6606</v>
      </c>
      <c r="AI14">
        <v>14527</v>
      </c>
      <c r="AJ14">
        <v>21282</v>
      </c>
      <c r="AK14" t="s">
        <v>64</v>
      </c>
    </row>
    <row r="15" spans="1:37" x14ac:dyDescent="0.25">
      <c r="A15">
        <v>14</v>
      </c>
      <c r="B15">
        <v>0.15570000000000001</v>
      </c>
      <c r="C15">
        <v>0.78700000000000003</v>
      </c>
      <c r="D15">
        <v>0.69330000000000003</v>
      </c>
      <c r="E15">
        <v>0.73719999999999997</v>
      </c>
      <c r="F15">
        <v>0.95209999999999995</v>
      </c>
      <c r="G15">
        <v>0.97019999999999995</v>
      </c>
      <c r="H15">
        <v>0.96109999999999995</v>
      </c>
      <c r="I15">
        <v>679502</v>
      </c>
      <c r="J15">
        <v>20893</v>
      </c>
      <c r="K15">
        <v>34157</v>
      </c>
      <c r="L15">
        <v>77214</v>
      </c>
      <c r="M15" t="s">
        <v>135</v>
      </c>
      <c r="N15">
        <v>0.23449999999999999</v>
      </c>
      <c r="O15">
        <v>0.753</v>
      </c>
      <c r="P15">
        <v>0.57320000000000004</v>
      </c>
      <c r="Q15">
        <v>0.65090000000000003</v>
      </c>
      <c r="R15">
        <v>0.92920000000000003</v>
      </c>
      <c r="S15">
        <v>0.96750000000000003</v>
      </c>
      <c r="T15">
        <v>0.94799999999999995</v>
      </c>
      <c r="U15">
        <v>167417</v>
      </c>
      <c r="V15">
        <v>5623</v>
      </c>
      <c r="W15">
        <v>12761</v>
      </c>
      <c r="X15">
        <v>17141</v>
      </c>
      <c r="Y15" t="s">
        <v>78</v>
      </c>
      <c r="Z15">
        <v>0.28170000000000001</v>
      </c>
      <c r="AA15">
        <v>0.76380000000000003</v>
      </c>
      <c r="AB15">
        <v>0.61499999999999999</v>
      </c>
      <c r="AC15">
        <v>0.68140000000000001</v>
      </c>
      <c r="AD15">
        <v>0.91859999999999997</v>
      </c>
      <c r="AE15">
        <v>0.95809999999999995</v>
      </c>
      <c r="AF15">
        <v>0.93789999999999996</v>
      </c>
      <c r="AG15">
        <v>155633</v>
      </c>
      <c r="AH15">
        <v>6811</v>
      </c>
      <c r="AI15">
        <v>13786</v>
      </c>
      <c r="AJ15">
        <v>22023</v>
      </c>
      <c r="AK15" t="s">
        <v>65</v>
      </c>
    </row>
    <row r="16" spans="1:37" x14ac:dyDescent="0.25">
      <c r="A16">
        <v>15</v>
      </c>
      <c r="B16">
        <v>0.16250000000000001</v>
      </c>
      <c r="C16">
        <v>0.77710000000000001</v>
      </c>
      <c r="D16">
        <v>0.67979999999999996</v>
      </c>
      <c r="E16">
        <v>0.72519999999999996</v>
      </c>
      <c r="F16">
        <v>0.95009999999999994</v>
      </c>
      <c r="G16">
        <v>0.96899999999999997</v>
      </c>
      <c r="H16">
        <v>0.95940000000000003</v>
      </c>
      <c r="I16">
        <v>678684</v>
      </c>
      <c r="J16">
        <v>21711</v>
      </c>
      <c r="K16">
        <v>35662</v>
      </c>
      <c r="L16">
        <v>75709</v>
      </c>
      <c r="M16" t="s">
        <v>136</v>
      </c>
      <c r="N16">
        <v>0.24129999999999999</v>
      </c>
      <c r="O16">
        <v>0.76060000000000005</v>
      </c>
      <c r="P16">
        <v>0.52359999999999995</v>
      </c>
      <c r="Q16">
        <v>0.62029999999999996</v>
      </c>
      <c r="R16">
        <v>0.92190000000000005</v>
      </c>
      <c r="S16">
        <v>0.97150000000000003</v>
      </c>
      <c r="T16">
        <v>0.94610000000000005</v>
      </c>
      <c r="U16">
        <v>168113</v>
      </c>
      <c r="V16">
        <v>4927</v>
      </c>
      <c r="W16">
        <v>14245</v>
      </c>
      <c r="X16">
        <v>15657</v>
      </c>
      <c r="Y16" t="s">
        <v>64</v>
      </c>
      <c r="Z16">
        <v>0.28449999999999998</v>
      </c>
      <c r="AA16">
        <v>0.76229999999999998</v>
      </c>
      <c r="AB16">
        <v>0.55879999999999996</v>
      </c>
      <c r="AC16">
        <v>0.64490000000000003</v>
      </c>
      <c r="AD16">
        <v>0.90820000000000001</v>
      </c>
      <c r="AE16">
        <v>0.96160000000000001</v>
      </c>
      <c r="AF16">
        <v>0.93410000000000004</v>
      </c>
      <c r="AG16">
        <v>156204</v>
      </c>
      <c r="AH16">
        <v>6240</v>
      </c>
      <c r="AI16">
        <v>15798</v>
      </c>
      <c r="AJ16">
        <v>20011</v>
      </c>
      <c r="AK16" t="s">
        <v>65</v>
      </c>
    </row>
    <row r="17" spans="1:37" x14ac:dyDescent="0.25">
      <c r="A17">
        <v>16</v>
      </c>
      <c r="B17">
        <v>0.16739999999999999</v>
      </c>
      <c r="C17">
        <v>0.77259999999999995</v>
      </c>
      <c r="D17">
        <v>0.66720000000000002</v>
      </c>
      <c r="E17">
        <v>0.71609999999999996</v>
      </c>
      <c r="F17">
        <v>0.94820000000000004</v>
      </c>
      <c r="G17">
        <v>0.96879999999999999</v>
      </c>
      <c r="H17">
        <v>0.95840000000000003</v>
      </c>
      <c r="I17">
        <v>678520</v>
      </c>
      <c r="J17">
        <v>21875</v>
      </c>
      <c r="K17">
        <v>37059</v>
      </c>
      <c r="L17">
        <v>74312</v>
      </c>
      <c r="M17" t="s">
        <v>137</v>
      </c>
      <c r="N17">
        <v>0.26319999999999999</v>
      </c>
      <c r="O17">
        <v>0.82030000000000003</v>
      </c>
      <c r="P17">
        <v>0.42459999999999998</v>
      </c>
      <c r="Q17">
        <v>0.5595</v>
      </c>
      <c r="R17">
        <v>0.90820000000000001</v>
      </c>
      <c r="S17">
        <v>0.9839</v>
      </c>
      <c r="T17">
        <v>0.9446</v>
      </c>
      <c r="U17">
        <v>170258</v>
      </c>
      <c r="V17">
        <v>2782</v>
      </c>
      <c r="W17">
        <v>17206</v>
      </c>
      <c r="X17">
        <v>12696</v>
      </c>
      <c r="Y17" t="s">
        <v>64</v>
      </c>
      <c r="Z17">
        <v>0.30270000000000002</v>
      </c>
      <c r="AA17">
        <v>0.82820000000000005</v>
      </c>
      <c r="AB17">
        <v>0.4854</v>
      </c>
      <c r="AC17">
        <v>0.61209999999999998</v>
      </c>
      <c r="AD17">
        <v>0.89600000000000002</v>
      </c>
      <c r="AE17">
        <v>0.9778</v>
      </c>
      <c r="AF17">
        <v>0.93510000000000004</v>
      </c>
      <c r="AG17">
        <v>158839</v>
      </c>
      <c r="AH17">
        <v>3605</v>
      </c>
      <c r="AI17">
        <v>18428</v>
      </c>
      <c r="AJ17">
        <v>17381</v>
      </c>
      <c r="AK17" t="s">
        <v>64</v>
      </c>
    </row>
    <row r="18" spans="1:37" x14ac:dyDescent="0.25">
      <c r="A18">
        <v>17</v>
      </c>
      <c r="B18">
        <v>0.16769999999999999</v>
      </c>
      <c r="C18">
        <v>0.77159999999999995</v>
      </c>
      <c r="D18">
        <v>0.66549999999999998</v>
      </c>
      <c r="E18">
        <v>0.7147</v>
      </c>
      <c r="F18">
        <v>0.94799999999999995</v>
      </c>
      <c r="G18">
        <v>0.96870000000000001</v>
      </c>
      <c r="H18">
        <v>0.95820000000000005</v>
      </c>
      <c r="I18">
        <v>678459</v>
      </c>
      <c r="J18">
        <v>21936</v>
      </c>
      <c r="K18">
        <v>37249</v>
      </c>
      <c r="L18">
        <v>74122</v>
      </c>
      <c r="M18" t="s">
        <v>137</v>
      </c>
      <c r="N18">
        <v>0.249</v>
      </c>
      <c r="O18">
        <v>0.73819999999999997</v>
      </c>
      <c r="P18">
        <v>0.55500000000000005</v>
      </c>
      <c r="Q18">
        <v>0.63360000000000005</v>
      </c>
      <c r="R18">
        <v>0.92630000000000001</v>
      </c>
      <c r="S18">
        <v>0.96599999999999997</v>
      </c>
      <c r="T18">
        <v>0.94569999999999999</v>
      </c>
      <c r="U18">
        <v>167154</v>
      </c>
      <c r="V18">
        <v>5886</v>
      </c>
      <c r="W18">
        <v>13307</v>
      </c>
      <c r="X18">
        <v>16595</v>
      </c>
      <c r="Y18" t="s">
        <v>64</v>
      </c>
      <c r="Z18">
        <v>0.27660000000000001</v>
      </c>
      <c r="AA18">
        <v>0.7601</v>
      </c>
      <c r="AB18">
        <v>0.59670000000000001</v>
      </c>
      <c r="AC18">
        <v>0.66859999999999997</v>
      </c>
      <c r="AD18">
        <v>0.91510000000000002</v>
      </c>
      <c r="AE18">
        <v>0.95850000000000002</v>
      </c>
      <c r="AF18">
        <v>0.93630000000000002</v>
      </c>
      <c r="AG18">
        <v>155698</v>
      </c>
      <c r="AH18">
        <v>6746</v>
      </c>
      <c r="AI18">
        <v>14440</v>
      </c>
      <c r="AJ18">
        <v>21369</v>
      </c>
      <c r="AK18" t="s">
        <v>65</v>
      </c>
    </row>
    <row r="19" spans="1:37" x14ac:dyDescent="0.25">
      <c r="A19">
        <v>18</v>
      </c>
      <c r="B19">
        <v>0.16259999999999999</v>
      </c>
      <c r="C19">
        <v>0.77690000000000003</v>
      </c>
      <c r="D19">
        <v>0.67830000000000001</v>
      </c>
      <c r="E19">
        <v>0.72430000000000005</v>
      </c>
      <c r="F19">
        <v>0.94989999999999997</v>
      </c>
      <c r="G19">
        <v>0.96899999999999997</v>
      </c>
      <c r="H19">
        <v>0.95930000000000004</v>
      </c>
      <c r="I19">
        <v>678708</v>
      </c>
      <c r="J19">
        <v>21687</v>
      </c>
      <c r="K19">
        <v>35832</v>
      </c>
      <c r="L19">
        <v>75539</v>
      </c>
      <c r="M19" t="s">
        <v>135</v>
      </c>
      <c r="N19">
        <v>0.23780000000000001</v>
      </c>
      <c r="O19">
        <v>0.74860000000000004</v>
      </c>
      <c r="P19">
        <v>0.56100000000000005</v>
      </c>
      <c r="Q19">
        <v>0.64139999999999997</v>
      </c>
      <c r="R19">
        <v>0.92730000000000001</v>
      </c>
      <c r="S19">
        <v>0.96750000000000003</v>
      </c>
      <c r="T19">
        <v>0.94689999999999996</v>
      </c>
      <c r="U19">
        <v>167408</v>
      </c>
      <c r="V19">
        <v>5632</v>
      </c>
      <c r="W19">
        <v>13128</v>
      </c>
      <c r="X19">
        <v>16774</v>
      </c>
      <c r="Y19" t="s">
        <v>64</v>
      </c>
      <c r="Z19">
        <v>0.28120000000000001</v>
      </c>
      <c r="AA19">
        <v>0.75690000000000002</v>
      </c>
      <c r="AB19">
        <v>0.61180000000000001</v>
      </c>
      <c r="AC19">
        <v>0.67669999999999997</v>
      </c>
      <c r="AD19">
        <v>0.91790000000000005</v>
      </c>
      <c r="AE19">
        <v>0.95669999999999999</v>
      </c>
      <c r="AF19">
        <v>0.93689999999999996</v>
      </c>
      <c r="AG19">
        <v>155408</v>
      </c>
      <c r="AH19">
        <v>7036</v>
      </c>
      <c r="AI19">
        <v>13900</v>
      </c>
      <c r="AJ19">
        <v>21909</v>
      </c>
      <c r="AK19" t="s">
        <v>78</v>
      </c>
    </row>
    <row r="20" spans="1:37" x14ac:dyDescent="0.25">
      <c r="A20">
        <v>19</v>
      </c>
      <c r="B20">
        <v>0.1525</v>
      </c>
      <c r="C20">
        <v>0.78820000000000001</v>
      </c>
      <c r="D20">
        <v>0.70389999999999997</v>
      </c>
      <c r="E20">
        <v>0.74370000000000003</v>
      </c>
      <c r="F20">
        <v>0.95369999999999999</v>
      </c>
      <c r="G20">
        <v>0.96989999999999998</v>
      </c>
      <c r="H20">
        <v>0.96179999999999999</v>
      </c>
      <c r="I20">
        <v>679334</v>
      </c>
      <c r="J20">
        <v>21061</v>
      </c>
      <c r="K20">
        <v>32972</v>
      </c>
      <c r="L20">
        <v>78399</v>
      </c>
      <c r="M20" t="s">
        <v>138</v>
      </c>
      <c r="N20">
        <v>0.24379999999999999</v>
      </c>
      <c r="O20">
        <v>0.75219999999999998</v>
      </c>
      <c r="P20">
        <v>0.56040000000000001</v>
      </c>
      <c r="Q20">
        <v>0.64229999999999998</v>
      </c>
      <c r="R20">
        <v>0.92720000000000002</v>
      </c>
      <c r="S20">
        <v>0.96809999999999996</v>
      </c>
      <c r="T20">
        <v>0.94720000000000004</v>
      </c>
      <c r="U20">
        <v>167520</v>
      </c>
      <c r="V20">
        <v>5520</v>
      </c>
      <c r="W20">
        <v>13144</v>
      </c>
      <c r="X20">
        <v>16758</v>
      </c>
      <c r="Y20" t="s">
        <v>77</v>
      </c>
      <c r="Z20">
        <v>0.28999999999999998</v>
      </c>
      <c r="AA20">
        <v>0.77</v>
      </c>
      <c r="AB20">
        <v>0.60070000000000001</v>
      </c>
      <c r="AC20">
        <v>0.67490000000000006</v>
      </c>
      <c r="AD20">
        <v>0.91600000000000004</v>
      </c>
      <c r="AE20">
        <v>0.96050000000000002</v>
      </c>
      <c r="AF20">
        <v>0.93769999999999998</v>
      </c>
      <c r="AG20">
        <v>156021</v>
      </c>
      <c r="AH20">
        <v>6423</v>
      </c>
      <c r="AI20">
        <v>14300</v>
      </c>
      <c r="AJ20">
        <v>21509</v>
      </c>
      <c r="AK20" t="s">
        <v>78</v>
      </c>
    </row>
    <row r="21" spans="1:37" x14ac:dyDescent="0.25">
      <c r="A21">
        <v>20</v>
      </c>
      <c r="B21">
        <v>0.14269999999999999</v>
      </c>
      <c r="C21">
        <v>0.80069999999999997</v>
      </c>
      <c r="D21">
        <v>0.72940000000000005</v>
      </c>
      <c r="E21">
        <v>0.76339999999999997</v>
      </c>
      <c r="F21">
        <v>0.95760000000000001</v>
      </c>
      <c r="G21">
        <v>0.97109999999999996</v>
      </c>
      <c r="H21">
        <v>0.96430000000000005</v>
      </c>
      <c r="I21">
        <v>680170</v>
      </c>
      <c r="J21">
        <v>20225</v>
      </c>
      <c r="K21">
        <v>30138</v>
      </c>
      <c r="L21">
        <v>81233</v>
      </c>
      <c r="M21" t="s">
        <v>139</v>
      </c>
      <c r="N21">
        <v>0.25009999999999999</v>
      </c>
      <c r="O21">
        <v>0.73609999999999998</v>
      </c>
      <c r="P21">
        <v>0.57020000000000004</v>
      </c>
      <c r="Q21">
        <v>0.64259999999999995</v>
      </c>
      <c r="R21">
        <v>0.92849999999999999</v>
      </c>
      <c r="S21">
        <v>0.9647</v>
      </c>
      <c r="T21">
        <v>0.94620000000000004</v>
      </c>
      <c r="U21">
        <v>166927</v>
      </c>
      <c r="V21">
        <v>6113</v>
      </c>
      <c r="W21">
        <v>12851</v>
      </c>
      <c r="X21">
        <v>17051</v>
      </c>
      <c r="Y21" t="s">
        <v>78</v>
      </c>
      <c r="Z21">
        <v>0.2949</v>
      </c>
      <c r="AA21">
        <v>0.76629999999999998</v>
      </c>
      <c r="AB21">
        <v>0.60640000000000005</v>
      </c>
      <c r="AC21">
        <v>0.67700000000000005</v>
      </c>
      <c r="AD21">
        <v>0.91710000000000003</v>
      </c>
      <c r="AE21">
        <v>0.95920000000000005</v>
      </c>
      <c r="AF21">
        <v>0.93769999999999998</v>
      </c>
      <c r="AG21">
        <v>155822</v>
      </c>
      <c r="AH21">
        <v>6622</v>
      </c>
      <c r="AI21">
        <v>14094</v>
      </c>
      <c r="AJ21">
        <v>21715</v>
      </c>
      <c r="AK21" t="s">
        <v>64</v>
      </c>
    </row>
    <row r="22" spans="1:37" x14ac:dyDescent="0.25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  <c r="L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  <c r="R22" t="s">
        <v>156</v>
      </c>
      <c r="S22" t="s">
        <v>157</v>
      </c>
      <c r="T22" t="s">
        <v>76</v>
      </c>
      <c r="U22" t="s">
        <v>158</v>
      </c>
      <c r="V22" t="s">
        <v>159</v>
      </c>
      <c r="W22" t="s">
        <v>160</v>
      </c>
      <c r="X22" t="s">
        <v>161</v>
      </c>
      <c r="Y22" t="s">
        <v>78</v>
      </c>
      <c r="Z22" t="s">
        <v>162</v>
      </c>
      <c r="AA22" t="s">
        <v>163</v>
      </c>
      <c r="AB22" t="s">
        <v>164</v>
      </c>
      <c r="AC22" t="s">
        <v>165</v>
      </c>
      <c r="AD22" t="s">
        <v>166</v>
      </c>
      <c r="AE22" t="s">
        <v>167</v>
      </c>
      <c r="AF22" t="s">
        <v>168</v>
      </c>
      <c r="AG22" t="s">
        <v>169</v>
      </c>
      <c r="AH22" t="s">
        <v>170</v>
      </c>
      <c r="AI22" t="s">
        <v>171</v>
      </c>
      <c r="AJ22" t="s">
        <v>172</v>
      </c>
      <c r="AK22" t="s">
        <v>78</v>
      </c>
    </row>
  </sheetData>
  <conditionalFormatting sqref="A1:AK22">
    <cfRule type="expression" dxfId="2" priority="1" stopIfTrue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10">
    <tabColor rgb="FFFFFF00"/>
  </sheetPr>
  <dimension ref="A1:AK22"/>
  <sheetViews>
    <sheetView workbookViewId="0">
      <selection activeCell="AN31" sqref="AN3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1.28515625" bestFit="1" customWidth="1"/>
    <col min="4" max="4" width="18.42578125" bestFit="1" customWidth="1"/>
    <col min="5" max="5" width="15" bestFit="1" customWidth="1"/>
    <col min="6" max="6" width="21.28515625" bestFit="1" customWidth="1"/>
    <col min="7" max="7" width="18.42578125" bestFit="1" customWidth="1"/>
    <col min="8" max="8" width="15" bestFit="1" customWidth="1"/>
    <col min="9" max="9" width="13.42578125" bestFit="1" customWidth="1"/>
    <col min="10" max="10" width="13.140625" bestFit="1" customWidth="1"/>
    <col min="11" max="11" width="13.42578125" bestFit="1" customWidth="1"/>
    <col min="12" max="12" width="13.140625" bestFit="1" customWidth="1"/>
    <col min="13" max="13" width="15.42578125" bestFit="1" customWidth="1"/>
    <col min="14" max="14" width="13.140625" bestFit="1" customWidth="1"/>
    <col min="15" max="15" width="19.7109375" bestFit="1" customWidth="1"/>
    <col min="16" max="16" width="16.7109375" bestFit="1" customWidth="1"/>
    <col min="17" max="17" width="13.42578125" bestFit="1" customWidth="1"/>
    <col min="18" max="18" width="19.7109375" bestFit="1" customWidth="1"/>
    <col min="19" max="19" width="16.7109375" bestFit="1" customWidth="1"/>
    <col min="20" max="20" width="13.42578125" bestFit="1" customWidth="1"/>
    <col min="21" max="21" width="11.85546875" bestFit="1" customWidth="1"/>
    <col min="22" max="22" width="11.5703125" bestFit="1" customWidth="1"/>
    <col min="23" max="23" width="11.85546875" bestFit="1" customWidth="1"/>
    <col min="24" max="24" width="11.5703125" bestFit="1" customWidth="1"/>
    <col min="25" max="25" width="13.85546875" bestFit="1" customWidth="1"/>
    <col min="26" max="26" width="14" bestFit="1" customWidth="1"/>
    <col min="27" max="27" width="20.5703125" bestFit="1" customWidth="1"/>
    <col min="28" max="28" width="17.7109375" bestFit="1" customWidth="1"/>
    <col min="29" max="29" width="14.28515625" bestFit="1" customWidth="1"/>
    <col min="30" max="30" width="20.5703125" bestFit="1" customWidth="1"/>
    <col min="31" max="31" width="17.7109375" bestFit="1" customWidth="1"/>
    <col min="32" max="32" width="14.28515625" bestFit="1" customWidth="1"/>
    <col min="33" max="33" width="12.7109375" bestFit="1" customWidth="1"/>
    <col min="34" max="34" width="12.42578125" bestFit="1" customWidth="1"/>
    <col min="35" max="35" width="12.7109375" bestFit="1" customWidth="1"/>
    <col min="36" max="36" width="12.42578125" bestFit="1" customWidth="1"/>
    <col min="37" max="37" width="14.7109375" bestFit="1" customWidth="1"/>
  </cols>
  <sheetData>
    <row r="1" spans="1:37" x14ac:dyDescent="0.25">
      <c r="A1" s="28" t="s">
        <v>37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42</v>
      </c>
      <c r="G1" s="28" t="s">
        <v>43</v>
      </c>
      <c r="H1" s="28" t="s">
        <v>44</v>
      </c>
      <c r="I1" s="28" t="s">
        <v>45</v>
      </c>
      <c r="J1" s="28" t="s">
        <v>46</v>
      </c>
      <c r="K1" s="28" t="s">
        <v>47</v>
      </c>
      <c r="L1" s="28" t="s">
        <v>48</v>
      </c>
      <c r="M1" s="28" t="s">
        <v>49</v>
      </c>
      <c r="N1" s="28" t="s">
        <v>50</v>
      </c>
      <c r="O1" s="28" t="s">
        <v>51</v>
      </c>
      <c r="P1" s="28" t="s">
        <v>52</v>
      </c>
      <c r="Q1" s="28" t="s">
        <v>53</v>
      </c>
      <c r="R1" s="28" t="s">
        <v>54</v>
      </c>
      <c r="S1" s="28" t="s">
        <v>55</v>
      </c>
      <c r="T1" s="28" t="s">
        <v>56</v>
      </c>
      <c r="U1" s="28" t="s">
        <v>57</v>
      </c>
      <c r="V1" s="28" t="s">
        <v>58</v>
      </c>
      <c r="W1" s="28" t="s">
        <v>59</v>
      </c>
      <c r="X1" s="28" t="s">
        <v>60</v>
      </c>
      <c r="Y1" s="28" t="s">
        <v>61</v>
      </c>
      <c r="Z1" s="28" t="s">
        <v>62</v>
      </c>
      <c r="AA1" s="28" t="s">
        <v>16</v>
      </c>
      <c r="AB1" s="28" t="s">
        <v>17</v>
      </c>
      <c r="AC1" s="28" t="s">
        <v>18</v>
      </c>
      <c r="AD1" s="28" t="s">
        <v>13</v>
      </c>
      <c r="AE1" s="28" t="s">
        <v>14</v>
      </c>
      <c r="AF1" s="28" t="s">
        <v>15</v>
      </c>
      <c r="AG1" s="28" t="s">
        <v>8</v>
      </c>
      <c r="AH1" s="28" t="s">
        <v>9</v>
      </c>
      <c r="AI1" s="28" t="s">
        <v>10</v>
      </c>
      <c r="AJ1" s="28" t="s">
        <v>11</v>
      </c>
      <c r="AK1" s="28" t="s">
        <v>63</v>
      </c>
    </row>
    <row r="2" spans="1:37" x14ac:dyDescent="0.25">
      <c r="A2">
        <v>1</v>
      </c>
      <c r="B2">
        <v>0.105</v>
      </c>
      <c r="C2">
        <v>0.9284</v>
      </c>
      <c r="D2">
        <v>0.91</v>
      </c>
      <c r="E2">
        <v>0.91910000000000003</v>
      </c>
      <c r="F2">
        <v>0.96950000000000003</v>
      </c>
      <c r="G2">
        <v>0.97609999999999997</v>
      </c>
      <c r="H2">
        <v>0.9728</v>
      </c>
      <c r="I2">
        <v>327152</v>
      </c>
      <c r="J2">
        <v>8018</v>
      </c>
      <c r="K2">
        <v>10280</v>
      </c>
      <c r="L2">
        <v>103986</v>
      </c>
      <c r="M2" t="s">
        <v>215</v>
      </c>
      <c r="N2">
        <v>0.12130000000000001</v>
      </c>
      <c r="O2">
        <v>0.94540000000000002</v>
      </c>
      <c r="P2">
        <v>0.85219999999999996</v>
      </c>
      <c r="Q2">
        <v>0.89639999999999997</v>
      </c>
      <c r="R2">
        <v>0.95469999999999999</v>
      </c>
      <c r="S2">
        <v>0.98440000000000005</v>
      </c>
      <c r="T2">
        <v>0.96930000000000005</v>
      </c>
      <c r="U2">
        <v>84022</v>
      </c>
      <c r="V2">
        <v>1330</v>
      </c>
      <c r="W2">
        <v>3991</v>
      </c>
      <c r="X2">
        <v>23016</v>
      </c>
      <c r="Y2" t="s">
        <v>70</v>
      </c>
      <c r="Z2">
        <v>0.14019999999999999</v>
      </c>
      <c r="AA2">
        <v>0.96</v>
      </c>
      <c r="AB2">
        <v>0.88160000000000005</v>
      </c>
      <c r="AC2">
        <v>0.91910000000000003</v>
      </c>
      <c r="AD2">
        <v>0.94269999999999998</v>
      </c>
      <c r="AE2">
        <v>0.98150000000000004</v>
      </c>
      <c r="AF2">
        <v>0.9617</v>
      </c>
      <c r="AG2">
        <v>69747</v>
      </c>
      <c r="AH2">
        <v>1317</v>
      </c>
      <c r="AI2">
        <v>4238</v>
      </c>
      <c r="AJ2">
        <v>31571</v>
      </c>
      <c r="AK2" t="s">
        <v>70</v>
      </c>
    </row>
    <row r="3" spans="1:37" x14ac:dyDescent="0.25">
      <c r="A3">
        <v>2</v>
      </c>
      <c r="B3">
        <v>8.7300000000000003E-2</v>
      </c>
      <c r="C3">
        <v>0.93930000000000002</v>
      </c>
      <c r="D3">
        <v>0.9244</v>
      </c>
      <c r="E3">
        <v>0.93179999999999996</v>
      </c>
      <c r="F3">
        <v>0.97440000000000004</v>
      </c>
      <c r="G3">
        <v>0.97960000000000003</v>
      </c>
      <c r="H3">
        <v>0.97699999999999998</v>
      </c>
      <c r="I3">
        <v>328347</v>
      </c>
      <c r="J3">
        <v>6823</v>
      </c>
      <c r="K3">
        <v>8638</v>
      </c>
      <c r="L3">
        <v>105628</v>
      </c>
      <c r="M3" t="s">
        <v>216</v>
      </c>
      <c r="N3">
        <v>0.1285</v>
      </c>
      <c r="O3">
        <v>0.93940000000000001</v>
      </c>
      <c r="P3">
        <v>0.86609999999999998</v>
      </c>
      <c r="Q3">
        <v>0.9012</v>
      </c>
      <c r="R3">
        <v>0.95860000000000001</v>
      </c>
      <c r="S3">
        <v>0.98229999999999995</v>
      </c>
      <c r="T3">
        <v>0.97030000000000005</v>
      </c>
      <c r="U3">
        <v>83842</v>
      </c>
      <c r="V3">
        <v>1510</v>
      </c>
      <c r="W3">
        <v>3617</v>
      </c>
      <c r="X3">
        <v>23390</v>
      </c>
      <c r="Y3" t="s">
        <v>68</v>
      </c>
      <c r="Z3">
        <v>0.1457</v>
      </c>
      <c r="AA3">
        <v>0.96009999999999995</v>
      </c>
      <c r="AB3">
        <v>0.89219999999999999</v>
      </c>
      <c r="AC3">
        <v>0.92490000000000006</v>
      </c>
      <c r="AD3">
        <v>0.94750000000000001</v>
      </c>
      <c r="AE3">
        <v>0.98129999999999995</v>
      </c>
      <c r="AF3">
        <v>0.96409999999999996</v>
      </c>
      <c r="AG3">
        <v>69736</v>
      </c>
      <c r="AH3">
        <v>1328</v>
      </c>
      <c r="AI3">
        <v>3861</v>
      </c>
      <c r="AJ3">
        <v>31948</v>
      </c>
      <c r="AK3" t="s">
        <v>70</v>
      </c>
    </row>
    <row r="4" spans="1:37" x14ac:dyDescent="0.25">
      <c r="A4">
        <v>3</v>
      </c>
      <c r="B4">
        <v>8.8300000000000003E-2</v>
      </c>
      <c r="C4">
        <v>0.93840000000000001</v>
      </c>
      <c r="D4">
        <v>0.9234</v>
      </c>
      <c r="E4">
        <v>0.93089999999999995</v>
      </c>
      <c r="F4">
        <v>0.97399999999999998</v>
      </c>
      <c r="G4">
        <v>0.97940000000000005</v>
      </c>
      <c r="H4">
        <v>0.97670000000000001</v>
      </c>
      <c r="I4">
        <v>328249</v>
      </c>
      <c r="J4">
        <v>6921</v>
      </c>
      <c r="K4">
        <v>8750</v>
      </c>
      <c r="L4">
        <v>105516</v>
      </c>
      <c r="M4" t="s">
        <v>217</v>
      </c>
      <c r="N4">
        <v>0.16539999999999999</v>
      </c>
      <c r="O4">
        <v>0.95760000000000001</v>
      </c>
      <c r="P4">
        <v>0.81259999999999999</v>
      </c>
      <c r="Q4">
        <v>0.87919999999999998</v>
      </c>
      <c r="R4">
        <v>0.94340000000000002</v>
      </c>
      <c r="S4">
        <v>0.98860000000000003</v>
      </c>
      <c r="T4">
        <v>0.96550000000000002</v>
      </c>
      <c r="U4">
        <v>84380</v>
      </c>
      <c r="V4">
        <v>972</v>
      </c>
      <c r="W4">
        <v>5060</v>
      </c>
      <c r="X4">
        <v>21947</v>
      </c>
      <c r="Y4" t="s">
        <v>68</v>
      </c>
      <c r="Z4">
        <v>0.1865</v>
      </c>
      <c r="AA4">
        <v>0.97260000000000002</v>
      </c>
      <c r="AB4">
        <v>0.85189999999999999</v>
      </c>
      <c r="AC4">
        <v>0.9083</v>
      </c>
      <c r="AD4">
        <v>0.92979999999999996</v>
      </c>
      <c r="AE4">
        <v>0.9879</v>
      </c>
      <c r="AF4">
        <v>0.95799999999999996</v>
      </c>
      <c r="AG4">
        <v>70205</v>
      </c>
      <c r="AH4">
        <v>859</v>
      </c>
      <c r="AI4">
        <v>5302</v>
      </c>
      <c r="AJ4">
        <v>30507</v>
      </c>
      <c r="AK4" t="s">
        <v>70</v>
      </c>
    </row>
    <row r="5" spans="1:37" x14ac:dyDescent="0.25">
      <c r="A5">
        <v>4</v>
      </c>
      <c r="B5">
        <v>9.4700000000000006E-2</v>
      </c>
      <c r="C5">
        <v>0.93220000000000003</v>
      </c>
      <c r="D5">
        <v>0.92100000000000004</v>
      </c>
      <c r="E5">
        <v>0.92659999999999998</v>
      </c>
      <c r="F5">
        <v>0.97319999999999995</v>
      </c>
      <c r="G5">
        <v>0.97719999999999996</v>
      </c>
      <c r="H5">
        <v>0.97519999999999996</v>
      </c>
      <c r="I5">
        <v>327518</v>
      </c>
      <c r="J5">
        <v>7652</v>
      </c>
      <c r="K5">
        <v>9031</v>
      </c>
      <c r="L5">
        <v>105235</v>
      </c>
      <c r="M5" t="s">
        <v>218</v>
      </c>
      <c r="N5">
        <v>0.12690000000000001</v>
      </c>
      <c r="O5">
        <v>0.92679999999999996</v>
      </c>
      <c r="P5">
        <v>0.877</v>
      </c>
      <c r="Q5">
        <v>0.9012</v>
      </c>
      <c r="R5">
        <v>0.9617</v>
      </c>
      <c r="S5">
        <v>0.97809999999999997</v>
      </c>
      <c r="T5">
        <v>0.9698</v>
      </c>
      <c r="U5">
        <v>83480</v>
      </c>
      <c r="V5">
        <v>1872</v>
      </c>
      <c r="W5">
        <v>3322</v>
      </c>
      <c r="X5">
        <v>23685</v>
      </c>
      <c r="Y5" t="s">
        <v>68</v>
      </c>
      <c r="Z5">
        <v>0.1429</v>
      </c>
      <c r="AA5">
        <v>0.95230000000000004</v>
      </c>
      <c r="AB5">
        <v>0.90610000000000002</v>
      </c>
      <c r="AC5">
        <v>0.92869999999999997</v>
      </c>
      <c r="AD5">
        <v>0.95379999999999998</v>
      </c>
      <c r="AE5">
        <v>0.97709999999999997</v>
      </c>
      <c r="AF5">
        <v>0.96530000000000005</v>
      </c>
      <c r="AG5">
        <v>69439</v>
      </c>
      <c r="AH5">
        <v>1625</v>
      </c>
      <c r="AI5">
        <v>3361</v>
      </c>
      <c r="AJ5">
        <v>32448</v>
      </c>
      <c r="AK5" t="s">
        <v>70</v>
      </c>
    </row>
    <row r="6" spans="1:37" x14ac:dyDescent="0.25">
      <c r="A6">
        <v>5</v>
      </c>
      <c r="B6">
        <v>8.8499999999999995E-2</v>
      </c>
      <c r="C6">
        <v>0.93630000000000002</v>
      </c>
      <c r="D6">
        <v>0.9254</v>
      </c>
      <c r="E6">
        <v>0.93079999999999996</v>
      </c>
      <c r="F6">
        <v>0.97470000000000001</v>
      </c>
      <c r="G6">
        <v>0.97850000000000004</v>
      </c>
      <c r="H6">
        <v>0.97660000000000002</v>
      </c>
      <c r="I6">
        <v>327975</v>
      </c>
      <c r="J6">
        <v>7195</v>
      </c>
      <c r="K6">
        <v>8519</v>
      </c>
      <c r="L6">
        <v>105747</v>
      </c>
      <c r="M6" t="s">
        <v>219</v>
      </c>
      <c r="N6">
        <v>0.13819999999999999</v>
      </c>
      <c r="O6">
        <v>0.94930000000000003</v>
      </c>
      <c r="P6">
        <v>0.8387</v>
      </c>
      <c r="Q6">
        <v>0.89059999999999995</v>
      </c>
      <c r="R6">
        <v>0.95079999999999998</v>
      </c>
      <c r="S6">
        <v>0.98580000000000001</v>
      </c>
      <c r="T6">
        <v>0.96799999999999997</v>
      </c>
      <c r="U6">
        <v>84141</v>
      </c>
      <c r="V6">
        <v>1211</v>
      </c>
      <c r="W6">
        <v>4355</v>
      </c>
      <c r="X6">
        <v>22652</v>
      </c>
      <c r="Y6" t="s">
        <v>68</v>
      </c>
      <c r="Z6">
        <v>0.15620000000000001</v>
      </c>
      <c r="AA6">
        <v>0.9667</v>
      </c>
      <c r="AB6">
        <v>0.87209999999999999</v>
      </c>
      <c r="AC6">
        <v>0.91690000000000005</v>
      </c>
      <c r="AD6">
        <v>0.93859999999999999</v>
      </c>
      <c r="AE6">
        <v>0.98480000000000001</v>
      </c>
      <c r="AF6">
        <v>0.96109999999999995</v>
      </c>
      <c r="AG6">
        <v>69987</v>
      </c>
      <c r="AH6">
        <v>1077</v>
      </c>
      <c r="AI6">
        <v>4581</v>
      </c>
      <c r="AJ6">
        <v>31228</v>
      </c>
      <c r="AK6" t="s">
        <v>70</v>
      </c>
    </row>
    <row r="7" spans="1:37" x14ac:dyDescent="0.25">
      <c r="A7">
        <v>6</v>
      </c>
      <c r="B7">
        <v>8.0100000000000005E-2</v>
      </c>
      <c r="C7">
        <v>0.94140000000000001</v>
      </c>
      <c r="D7">
        <v>0.93259999999999998</v>
      </c>
      <c r="E7">
        <v>0.93700000000000006</v>
      </c>
      <c r="F7">
        <v>0.97709999999999997</v>
      </c>
      <c r="G7">
        <v>0.98019999999999996</v>
      </c>
      <c r="H7">
        <v>0.97870000000000001</v>
      </c>
      <c r="I7">
        <v>328540</v>
      </c>
      <c r="J7">
        <v>6630</v>
      </c>
      <c r="K7">
        <v>7699</v>
      </c>
      <c r="L7">
        <v>106567</v>
      </c>
      <c r="M7" t="s">
        <v>219</v>
      </c>
      <c r="N7">
        <v>0.12709999999999999</v>
      </c>
      <c r="O7">
        <v>0.91059999999999997</v>
      </c>
      <c r="P7">
        <v>0.8952</v>
      </c>
      <c r="Q7">
        <v>0.90290000000000004</v>
      </c>
      <c r="R7">
        <v>0.96699999999999997</v>
      </c>
      <c r="S7">
        <v>0.97219999999999995</v>
      </c>
      <c r="T7">
        <v>0.96960000000000002</v>
      </c>
      <c r="U7">
        <v>82978</v>
      </c>
      <c r="V7">
        <v>2374</v>
      </c>
      <c r="W7">
        <v>2829</v>
      </c>
      <c r="X7">
        <v>24178</v>
      </c>
      <c r="Y7" t="s">
        <v>68</v>
      </c>
      <c r="Z7">
        <v>0.151</v>
      </c>
      <c r="AA7">
        <v>0.93640000000000001</v>
      </c>
      <c r="AB7">
        <v>0.9133</v>
      </c>
      <c r="AC7">
        <v>0.92469999999999997</v>
      </c>
      <c r="AD7">
        <v>0.95679999999999998</v>
      </c>
      <c r="AE7">
        <v>0.96879999999999999</v>
      </c>
      <c r="AF7">
        <v>0.96279999999999999</v>
      </c>
      <c r="AG7">
        <v>68844</v>
      </c>
      <c r="AH7">
        <v>2220</v>
      </c>
      <c r="AI7">
        <v>3105</v>
      </c>
      <c r="AJ7">
        <v>32704</v>
      </c>
      <c r="AK7" t="s">
        <v>70</v>
      </c>
    </row>
    <row r="8" spans="1:37" x14ac:dyDescent="0.25">
      <c r="A8">
        <v>7</v>
      </c>
      <c r="B8">
        <v>8.5300000000000001E-2</v>
      </c>
      <c r="C8">
        <v>0.93859999999999999</v>
      </c>
      <c r="D8">
        <v>0.92779999999999996</v>
      </c>
      <c r="E8">
        <v>0.93320000000000003</v>
      </c>
      <c r="F8">
        <v>0.97550000000000003</v>
      </c>
      <c r="G8">
        <v>0.97929999999999995</v>
      </c>
      <c r="H8">
        <v>0.97740000000000005</v>
      </c>
      <c r="I8">
        <v>328229</v>
      </c>
      <c r="J8">
        <v>6941</v>
      </c>
      <c r="K8">
        <v>8248</v>
      </c>
      <c r="L8">
        <v>106018</v>
      </c>
      <c r="M8" t="s">
        <v>216</v>
      </c>
      <c r="N8">
        <v>0.13339999999999999</v>
      </c>
      <c r="O8">
        <v>0.94589999999999996</v>
      </c>
      <c r="P8">
        <v>0.84440000000000004</v>
      </c>
      <c r="Q8">
        <v>0.89229999999999998</v>
      </c>
      <c r="R8">
        <v>0.95240000000000002</v>
      </c>
      <c r="S8">
        <v>0.98470000000000002</v>
      </c>
      <c r="T8">
        <v>0.96830000000000005</v>
      </c>
      <c r="U8">
        <v>84049</v>
      </c>
      <c r="V8">
        <v>1303</v>
      </c>
      <c r="W8">
        <v>4203</v>
      </c>
      <c r="X8">
        <v>22804</v>
      </c>
      <c r="Y8" t="s">
        <v>68</v>
      </c>
      <c r="Z8">
        <v>0.15409999999999999</v>
      </c>
      <c r="AA8">
        <v>0.96330000000000005</v>
      </c>
      <c r="AB8">
        <v>0.88009999999999999</v>
      </c>
      <c r="AC8">
        <v>0.91979999999999995</v>
      </c>
      <c r="AD8">
        <v>0.94210000000000005</v>
      </c>
      <c r="AE8">
        <v>0.98309999999999997</v>
      </c>
      <c r="AF8">
        <v>0.96220000000000006</v>
      </c>
      <c r="AG8">
        <v>69865</v>
      </c>
      <c r="AH8">
        <v>1199</v>
      </c>
      <c r="AI8">
        <v>4294</v>
      </c>
      <c r="AJ8">
        <v>31515</v>
      </c>
      <c r="AK8" t="s">
        <v>70</v>
      </c>
    </row>
    <row r="9" spans="1:37" x14ac:dyDescent="0.25">
      <c r="A9">
        <v>8</v>
      </c>
      <c r="B9">
        <v>8.8300000000000003E-2</v>
      </c>
      <c r="C9">
        <v>0.93589999999999995</v>
      </c>
      <c r="D9">
        <v>0.92679999999999996</v>
      </c>
      <c r="E9">
        <v>0.93130000000000002</v>
      </c>
      <c r="F9">
        <v>0.97509999999999997</v>
      </c>
      <c r="G9">
        <v>0.97840000000000005</v>
      </c>
      <c r="H9">
        <v>0.97670000000000001</v>
      </c>
      <c r="I9">
        <v>327920</v>
      </c>
      <c r="J9">
        <v>7250</v>
      </c>
      <c r="K9">
        <v>8367</v>
      </c>
      <c r="L9">
        <v>105899</v>
      </c>
      <c r="M9" t="s">
        <v>216</v>
      </c>
      <c r="N9">
        <v>0.1226</v>
      </c>
      <c r="O9">
        <v>0.93069999999999997</v>
      </c>
      <c r="P9">
        <v>0.87160000000000004</v>
      </c>
      <c r="Q9">
        <v>0.9002</v>
      </c>
      <c r="R9">
        <v>0.96020000000000005</v>
      </c>
      <c r="S9">
        <v>0.97950000000000004</v>
      </c>
      <c r="T9">
        <v>0.96970000000000001</v>
      </c>
      <c r="U9">
        <v>83600</v>
      </c>
      <c r="V9">
        <v>1752</v>
      </c>
      <c r="W9">
        <v>3467</v>
      </c>
      <c r="X9">
        <v>23540</v>
      </c>
      <c r="Y9" t="s">
        <v>68</v>
      </c>
      <c r="Z9">
        <v>0.1356</v>
      </c>
      <c r="AA9">
        <v>0.95330000000000004</v>
      </c>
      <c r="AB9">
        <v>0.89870000000000005</v>
      </c>
      <c r="AC9">
        <v>0.92520000000000002</v>
      </c>
      <c r="AD9">
        <v>0.95040000000000002</v>
      </c>
      <c r="AE9">
        <v>0.9778</v>
      </c>
      <c r="AF9">
        <v>0.96389999999999998</v>
      </c>
      <c r="AG9">
        <v>69486</v>
      </c>
      <c r="AH9">
        <v>1578</v>
      </c>
      <c r="AI9">
        <v>3628</v>
      </c>
      <c r="AJ9">
        <v>32181</v>
      </c>
      <c r="AK9" t="s">
        <v>70</v>
      </c>
    </row>
    <row r="10" spans="1:37" x14ac:dyDescent="0.25">
      <c r="A10">
        <v>9</v>
      </c>
      <c r="B10">
        <v>8.0299999999999996E-2</v>
      </c>
      <c r="C10">
        <v>0.94159999999999999</v>
      </c>
      <c r="D10">
        <v>0.93230000000000002</v>
      </c>
      <c r="E10">
        <v>0.93689999999999996</v>
      </c>
      <c r="F10">
        <v>0.97699999999999998</v>
      </c>
      <c r="G10">
        <v>0.98029999999999995</v>
      </c>
      <c r="H10">
        <v>0.97860000000000003</v>
      </c>
      <c r="I10">
        <v>328564</v>
      </c>
      <c r="J10">
        <v>6606</v>
      </c>
      <c r="K10">
        <v>7737</v>
      </c>
      <c r="L10">
        <v>106529</v>
      </c>
      <c r="M10" t="s">
        <v>220</v>
      </c>
      <c r="N10">
        <v>0.1318</v>
      </c>
      <c r="O10">
        <v>0.93369999999999997</v>
      </c>
      <c r="P10">
        <v>0.86880000000000002</v>
      </c>
      <c r="Q10">
        <v>0.90010000000000001</v>
      </c>
      <c r="R10">
        <v>0.95940000000000003</v>
      </c>
      <c r="S10">
        <v>0.98050000000000004</v>
      </c>
      <c r="T10">
        <v>0.9698</v>
      </c>
      <c r="U10">
        <v>83687</v>
      </c>
      <c r="V10">
        <v>1665</v>
      </c>
      <c r="W10">
        <v>3543</v>
      </c>
      <c r="X10">
        <v>23464</v>
      </c>
      <c r="Y10" t="s">
        <v>68</v>
      </c>
      <c r="Z10">
        <v>0.1424</v>
      </c>
      <c r="AA10">
        <v>0.95499999999999996</v>
      </c>
      <c r="AB10">
        <v>0.90390000000000004</v>
      </c>
      <c r="AC10">
        <v>0.92869999999999997</v>
      </c>
      <c r="AD10">
        <v>0.95279999999999998</v>
      </c>
      <c r="AE10">
        <v>0.97850000000000004</v>
      </c>
      <c r="AF10">
        <v>0.96550000000000002</v>
      </c>
      <c r="AG10">
        <v>69539</v>
      </c>
      <c r="AH10">
        <v>1525</v>
      </c>
      <c r="AI10">
        <v>3442</v>
      </c>
      <c r="AJ10">
        <v>32367</v>
      </c>
      <c r="AK10" t="s">
        <v>68</v>
      </c>
    </row>
    <row r="11" spans="1:37" x14ac:dyDescent="0.25">
      <c r="A11">
        <v>10</v>
      </c>
      <c r="B11">
        <v>7.7100000000000002E-2</v>
      </c>
      <c r="C11">
        <v>0.94369999999999998</v>
      </c>
      <c r="D11">
        <v>0.93420000000000003</v>
      </c>
      <c r="E11">
        <v>0.93889999999999996</v>
      </c>
      <c r="F11">
        <v>0.97760000000000002</v>
      </c>
      <c r="G11">
        <v>0.98099999999999998</v>
      </c>
      <c r="H11">
        <v>0.97929999999999995</v>
      </c>
      <c r="I11">
        <v>328807</v>
      </c>
      <c r="J11">
        <v>6363</v>
      </c>
      <c r="K11">
        <v>7523</v>
      </c>
      <c r="L11">
        <v>106743</v>
      </c>
      <c r="M11" t="s">
        <v>220</v>
      </c>
      <c r="N11">
        <v>0.13500000000000001</v>
      </c>
      <c r="O11">
        <v>0.93430000000000002</v>
      </c>
      <c r="P11">
        <v>0.86250000000000004</v>
      </c>
      <c r="Q11">
        <v>0.89690000000000003</v>
      </c>
      <c r="R11">
        <v>0.95750000000000002</v>
      </c>
      <c r="S11">
        <v>0.98080000000000001</v>
      </c>
      <c r="T11">
        <v>0.96899999999999997</v>
      </c>
      <c r="U11">
        <v>83713</v>
      </c>
      <c r="V11">
        <v>1639</v>
      </c>
      <c r="W11">
        <v>3714</v>
      </c>
      <c r="X11">
        <v>23293</v>
      </c>
      <c r="Y11" t="s">
        <v>68</v>
      </c>
      <c r="Z11">
        <v>0.1356</v>
      </c>
      <c r="AA11">
        <v>0.95340000000000003</v>
      </c>
      <c r="AB11">
        <v>0.90229999999999999</v>
      </c>
      <c r="AC11">
        <v>0.92720000000000002</v>
      </c>
      <c r="AD11">
        <v>0.95209999999999995</v>
      </c>
      <c r="AE11">
        <v>0.9778</v>
      </c>
      <c r="AF11">
        <v>0.96479999999999999</v>
      </c>
      <c r="AG11">
        <v>69485</v>
      </c>
      <c r="AH11">
        <v>1579</v>
      </c>
      <c r="AI11">
        <v>3497</v>
      </c>
      <c r="AJ11">
        <v>32312</v>
      </c>
      <c r="AK11" t="s">
        <v>70</v>
      </c>
    </row>
    <row r="12" spans="1:37" x14ac:dyDescent="0.25">
      <c r="A12">
        <v>11</v>
      </c>
      <c r="B12">
        <v>8.4199999999999997E-2</v>
      </c>
      <c r="C12">
        <v>0.9385</v>
      </c>
      <c r="D12">
        <v>0.92910000000000004</v>
      </c>
      <c r="E12">
        <v>0.93379999999999996</v>
      </c>
      <c r="F12">
        <v>0.97589999999999999</v>
      </c>
      <c r="G12">
        <v>0.97919999999999996</v>
      </c>
      <c r="H12">
        <v>0.97760000000000002</v>
      </c>
      <c r="I12">
        <v>328210</v>
      </c>
      <c r="J12">
        <v>6960</v>
      </c>
      <c r="K12">
        <v>8101</v>
      </c>
      <c r="L12">
        <v>106165</v>
      </c>
      <c r="M12" t="s">
        <v>221</v>
      </c>
      <c r="N12">
        <v>0.1376</v>
      </c>
      <c r="O12">
        <v>0.89</v>
      </c>
      <c r="P12">
        <v>0.90790000000000004</v>
      </c>
      <c r="Q12">
        <v>0.89890000000000003</v>
      </c>
      <c r="R12">
        <v>0.97070000000000001</v>
      </c>
      <c r="S12">
        <v>0.96450000000000002</v>
      </c>
      <c r="T12">
        <v>0.96760000000000002</v>
      </c>
      <c r="U12">
        <v>82322</v>
      </c>
      <c r="V12">
        <v>3030</v>
      </c>
      <c r="W12">
        <v>2487</v>
      </c>
      <c r="X12">
        <v>24520</v>
      </c>
      <c r="Y12" t="s">
        <v>68</v>
      </c>
      <c r="Z12">
        <v>0.1384</v>
      </c>
      <c r="AA12">
        <v>0.92349999999999999</v>
      </c>
      <c r="AB12">
        <v>0.93520000000000003</v>
      </c>
      <c r="AC12">
        <v>0.92930000000000001</v>
      </c>
      <c r="AD12">
        <v>0.96709999999999996</v>
      </c>
      <c r="AE12">
        <v>0.96099999999999997</v>
      </c>
      <c r="AF12">
        <v>0.96399999999999997</v>
      </c>
      <c r="AG12">
        <v>68291</v>
      </c>
      <c r="AH12">
        <v>2773</v>
      </c>
      <c r="AI12">
        <v>2322</v>
      </c>
      <c r="AJ12">
        <v>33487</v>
      </c>
      <c r="AK12" t="s">
        <v>70</v>
      </c>
    </row>
    <row r="13" spans="1:37" x14ac:dyDescent="0.25">
      <c r="A13">
        <v>12</v>
      </c>
      <c r="B13">
        <v>8.3599999999999994E-2</v>
      </c>
      <c r="C13">
        <v>0.93859999999999999</v>
      </c>
      <c r="D13">
        <v>0.93030000000000002</v>
      </c>
      <c r="E13">
        <v>0.9345</v>
      </c>
      <c r="F13">
        <v>0.97629999999999995</v>
      </c>
      <c r="G13">
        <v>0.97929999999999995</v>
      </c>
      <c r="H13">
        <v>0.9778</v>
      </c>
      <c r="I13">
        <v>328220</v>
      </c>
      <c r="J13">
        <v>6950</v>
      </c>
      <c r="K13">
        <v>7960</v>
      </c>
      <c r="L13">
        <v>106306</v>
      </c>
      <c r="M13" t="s">
        <v>221</v>
      </c>
      <c r="N13">
        <v>0.1348</v>
      </c>
      <c r="O13">
        <v>0.93430000000000002</v>
      </c>
      <c r="P13">
        <v>0.86799999999999999</v>
      </c>
      <c r="Q13">
        <v>0.9</v>
      </c>
      <c r="R13">
        <v>0.95920000000000005</v>
      </c>
      <c r="S13">
        <v>0.98070000000000002</v>
      </c>
      <c r="T13">
        <v>0.9698</v>
      </c>
      <c r="U13">
        <v>83704</v>
      </c>
      <c r="V13">
        <v>1648</v>
      </c>
      <c r="W13">
        <v>3564</v>
      </c>
      <c r="X13">
        <v>23443</v>
      </c>
      <c r="Y13" t="s">
        <v>68</v>
      </c>
      <c r="Z13">
        <v>0.1487</v>
      </c>
      <c r="AA13">
        <v>0.95499999999999996</v>
      </c>
      <c r="AB13">
        <v>0.90159999999999996</v>
      </c>
      <c r="AC13">
        <v>0.92749999999999999</v>
      </c>
      <c r="AD13">
        <v>0.95179999999999998</v>
      </c>
      <c r="AE13">
        <v>0.97860000000000003</v>
      </c>
      <c r="AF13">
        <v>0.96499999999999997</v>
      </c>
      <c r="AG13">
        <v>69543</v>
      </c>
      <c r="AH13">
        <v>1521</v>
      </c>
      <c r="AI13">
        <v>3525</v>
      </c>
      <c r="AJ13">
        <v>32284</v>
      </c>
      <c r="AK13" t="s">
        <v>70</v>
      </c>
    </row>
    <row r="14" spans="1:37" x14ac:dyDescent="0.25">
      <c r="A14">
        <v>13</v>
      </c>
      <c r="B14">
        <v>7.4399999999999994E-2</v>
      </c>
      <c r="C14">
        <v>0.94330000000000003</v>
      </c>
      <c r="D14">
        <v>0.93879999999999997</v>
      </c>
      <c r="E14">
        <v>0.94110000000000005</v>
      </c>
      <c r="F14">
        <v>0.97919999999999996</v>
      </c>
      <c r="G14">
        <v>0.98080000000000001</v>
      </c>
      <c r="H14">
        <v>0.98</v>
      </c>
      <c r="I14">
        <v>328725</v>
      </c>
      <c r="J14">
        <v>6445</v>
      </c>
      <c r="K14">
        <v>6991</v>
      </c>
      <c r="L14">
        <v>107275</v>
      </c>
      <c r="M14" t="s">
        <v>222</v>
      </c>
      <c r="N14">
        <v>0.13830000000000001</v>
      </c>
      <c r="O14">
        <v>0.94169999999999998</v>
      </c>
      <c r="P14">
        <v>0.86060000000000003</v>
      </c>
      <c r="Q14">
        <v>0.89929999999999999</v>
      </c>
      <c r="R14">
        <v>0.95709999999999995</v>
      </c>
      <c r="S14">
        <v>0.98309999999999997</v>
      </c>
      <c r="T14">
        <v>0.96989999999999998</v>
      </c>
      <c r="U14">
        <v>83913</v>
      </c>
      <c r="V14">
        <v>1439</v>
      </c>
      <c r="W14">
        <v>3765</v>
      </c>
      <c r="X14">
        <v>23242</v>
      </c>
      <c r="Y14" t="s">
        <v>68</v>
      </c>
      <c r="Z14">
        <v>0.15079999999999999</v>
      </c>
      <c r="AA14">
        <v>0.95809999999999995</v>
      </c>
      <c r="AB14">
        <v>0.89480000000000004</v>
      </c>
      <c r="AC14">
        <v>0.9254</v>
      </c>
      <c r="AD14">
        <v>0.94869999999999999</v>
      </c>
      <c r="AE14">
        <v>0.98029999999999995</v>
      </c>
      <c r="AF14">
        <v>0.96419999999999995</v>
      </c>
      <c r="AG14">
        <v>69661</v>
      </c>
      <c r="AH14">
        <v>1403</v>
      </c>
      <c r="AI14">
        <v>3766</v>
      </c>
      <c r="AJ14">
        <v>32043</v>
      </c>
      <c r="AK14" t="s">
        <v>70</v>
      </c>
    </row>
    <row r="15" spans="1:37" x14ac:dyDescent="0.25">
      <c r="A15">
        <v>14</v>
      </c>
      <c r="B15">
        <v>7.6300000000000007E-2</v>
      </c>
      <c r="C15">
        <v>0.94269999999999998</v>
      </c>
      <c r="D15">
        <v>0.93679999999999997</v>
      </c>
      <c r="E15">
        <v>0.93969999999999998</v>
      </c>
      <c r="F15">
        <v>0.97850000000000004</v>
      </c>
      <c r="G15">
        <v>0.98060000000000003</v>
      </c>
      <c r="H15">
        <v>0.97950000000000004</v>
      </c>
      <c r="I15">
        <v>328666</v>
      </c>
      <c r="J15">
        <v>6504</v>
      </c>
      <c r="K15">
        <v>7227</v>
      </c>
      <c r="L15">
        <v>107039</v>
      </c>
      <c r="M15" t="s">
        <v>223</v>
      </c>
      <c r="N15">
        <v>0.12820000000000001</v>
      </c>
      <c r="O15">
        <v>0.93489999999999995</v>
      </c>
      <c r="P15">
        <v>0.86429999999999996</v>
      </c>
      <c r="Q15">
        <v>0.8982</v>
      </c>
      <c r="R15">
        <v>0.95809999999999995</v>
      </c>
      <c r="S15">
        <v>0.98099999999999998</v>
      </c>
      <c r="T15">
        <v>0.96940000000000004</v>
      </c>
      <c r="U15">
        <v>83727</v>
      </c>
      <c r="V15">
        <v>1625</v>
      </c>
      <c r="W15">
        <v>3665</v>
      </c>
      <c r="X15">
        <v>23342</v>
      </c>
      <c r="Y15" t="s">
        <v>68</v>
      </c>
      <c r="Z15">
        <v>0.13420000000000001</v>
      </c>
      <c r="AA15">
        <v>0.95789999999999997</v>
      </c>
      <c r="AB15">
        <v>0.90039999999999998</v>
      </c>
      <c r="AC15">
        <v>0.92830000000000001</v>
      </c>
      <c r="AD15">
        <v>0.95130000000000003</v>
      </c>
      <c r="AE15">
        <v>0.98009999999999997</v>
      </c>
      <c r="AF15">
        <v>0.96550000000000002</v>
      </c>
      <c r="AG15">
        <v>69647</v>
      </c>
      <c r="AH15">
        <v>1417</v>
      </c>
      <c r="AI15">
        <v>3565</v>
      </c>
      <c r="AJ15">
        <v>32244</v>
      </c>
      <c r="AK15" t="s">
        <v>68</v>
      </c>
    </row>
    <row r="16" spans="1:37" x14ac:dyDescent="0.25">
      <c r="A16">
        <v>15</v>
      </c>
      <c r="B16">
        <v>8.3199999999999996E-2</v>
      </c>
      <c r="C16">
        <v>0.93869999999999998</v>
      </c>
      <c r="D16">
        <v>0.9304</v>
      </c>
      <c r="E16">
        <v>0.93459999999999999</v>
      </c>
      <c r="F16">
        <v>0.97629999999999995</v>
      </c>
      <c r="G16">
        <v>0.97929999999999995</v>
      </c>
      <c r="H16">
        <v>0.9778</v>
      </c>
      <c r="I16">
        <v>328232</v>
      </c>
      <c r="J16">
        <v>6938</v>
      </c>
      <c r="K16">
        <v>7951</v>
      </c>
      <c r="L16">
        <v>106315</v>
      </c>
      <c r="M16" t="s">
        <v>222</v>
      </c>
      <c r="N16">
        <v>0.14319999999999999</v>
      </c>
      <c r="O16">
        <v>0.93579999999999997</v>
      </c>
      <c r="P16">
        <v>0.83650000000000002</v>
      </c>
      <c r="Q16">
        <v>0.88339999999999996</v>
      </c>
      <c r="R16">
        <v>0.94989999999999997</v>
      </c>
      <c r="S16">
        <v>0.98180000000000001</v>
      </c>
      <c r="T16">
        <v>0.96560000000000001</v>
      </c>
      <c r="U16">
        <v>83802</v>
      </c>
      <c r="V16">
        <v>1550</v>
      </c>
      <c r="W16">
        <v>4416</v>
      </c>
      <c r="X16">
        <v>22591</v>
      </c>
      <c r="Y16" t="s">
        <v>68</v>
      </c>
      <c r="Z16">
        <v>0.155</v>
      </c>
      <c r="AA16">
        <v>0.95889999999999997</v>
      </c>
      <c r="AB16">
        <v>0.87080000000000002</v>
      </c>
      <c r="AC16">
        <v>0.91269999999999996</v>
      </c>
      <c r="AD16">
        <v>0.93779999999999997</v>
      </c>
      <c r="AE16">
        <v>0.98119999999999996</v>
      </c>
      <c r="AF16">
        <v>0.95899999999999996</v>
      </c>
      <c r="AG16">
        <v>69727</v>
      </c>
      <c r="AH16">
        <v>1337</v>
      </c>
      <c r="AI16">
        <v>4626</v>
      </c>
      <c r="AJ16">
        <v>31183</v>
      </c>
      <c r="AK16" t="s">
        <v>68</v>
      </c>
    </row>
    <row r="17" spans="1:37" x14ac:dyDescent="0.25">
      <c r="A17">
        <v>16</v>
      </c>
      <c r="B17">
        <v>7.7799999999999994E-2</v>
      </c>
      <c r="C17">
        <v>0.9425</v>
      </c>
      <c r="D17">
        <v>0.93420000000000003</v>
      </c>
      <c r="E17">
        <v>0.93840000000000001</v>
      </c>
      <c r="F17">
        <v>0.97770000000000001</v>
      </c>
      <c r="G17">
        <v>0.98060000000000003</v>
      </c>
      <c r="H17">
        <v>0.97909999999999997</v>
      </c>
      <c r="I17">
        <v>328656</v>
      </c>
      <c r="J17">
        <v>6514</v>
      </c>
      <c r="K17">
        <v>7513</v>
      </c>
      <c r="L17">
        <v>106753</v>
      </c>
      <c r="M17" t="s">
        <v>223</v>
      </c>
      <c r="N17">
        <v>0.14069999999999999</v>
      </c>
      <c r="O17">
        <v>0.94630000000000003</v>
      </c>
      <c r="P17">
        <v>0.85399999999999998</v>
      </c>
      <c r="Q17">
        <v>0.89780000000000004</v>
      </c>
      <c r="R17">
        <v>0.95520000000000005</v>
      </c>
      <c r="S17">
        <v>0.98470000000000002</v>
      </c>
      <c r="T17">
        <v>0.96970000000000001</v>
      </c>
      <c r="U17">
        <v>84043</v>
      </c>
      <c r="V17">
        <v>1309</v>
      </c>
      <c r="W17">
        <v>3944</v>
      </c>
      <c r="X17">
        <v>23063</v>
      </c>
      <c r="Y17" t="s">
        <v>68</v>
      </c>
      <c r="Z17">
        <v>0.15340000000000001</v>
      </c>
      <c r="AA17">
        <v>0.96130000000000004</v>
      </c>
      <c r="AB17">
        <v>0.8881</v>
      </c>
      <c r="AC17">
        <v>0.92330000000000001</v>
      </c>
      <c r="AD17">
        <v>0.94569999999999999</v>
      </c>
      <c r="AE17">
        <v>0.98199999999999998</v>
      </c>
      <c r="AF17">
        <v>0.96350000000000002</v>
      </c>
      <c r="AG17">
        <v>69785</v>
      </c>
      <c r="AH17">
        <v>1279</v>
      </c>
      <c r="AI17">
        <v>4007</v>
      </c>
      <c r="AJ17">
        <v>31802</v>
      </c>
      <c r="AK17" t="s">
        <v>70</v>
      </c>
    </row>
    <row r="18" spans="1:37" x14ac:dyDescent="0.25">
      <c r="A18">
        <v>17</v>
      </c>
      <c r="B18">
        <v>7.0000000000000007E-2</v>
      </c>
      <c r="C18">
        <v>0.94720000000000004</v>
      </c>
      <c r="D18">
        <v>0.9415</v>
      </c>
      <c r="E18">
        <v>0.94430000000000003</v>
      </c>
      <c r="F18">
        <v>0.98009999999999997</v>
      </c>
      <c r="G18">
        <v>0.98209999999999997</v>
      </c>
      <c r="H18">
        <v>0.98109999999999997</v>
      </c>
      <c r="I18">
        <v>329169</v>
      </c>
      <c r="J18">
        <v>6001</v>
      </c>
      <c r="K18">
        <v>6681</v>
      </c>
      <c r="L18">
        <v>107585</v>
      </c>
      <c r="M18" t="s">
        <v>71</v>
      </c>
      <c r="N18">
        <v>0.14000000000000001</v>
      </c>
      <c r="O18">
        <v>0.93530000000000002</v>
      </c>
      <c r="P18">
        <v>0.86160000000000003</v>
      </c>
      <c r="Q18">
        <v>0.89690000000000003</v>
      </c>
      <c r="R18">
        <v>0.95730000000000004</v>
      </c>
      <c r="S18">
        <v>0.98109999999999997</v>
      </c>
      <c r="T18">
        <v>0.96909999999999996</v>
      </c>
      <c r="U18">
        <v>83742</v>
      </c>
      <c r="V18">
        <v>1610</v>
      </c>
      <c r="W18">
        <v>3739</v>
      </c>
      <c r="X18">
        <v>23268</v>
      </c>
      <c r="Y18" t="s">
        <v>68</v>
      </c>
      <c r="Z18">
        <v>0.15709999999999999</v>
      </c>
      <c r="AA18">
        <v>0.95609999999999995</v>
      </c>
      <c r="AB18">
        <v>0.89219999999999999</v>
      </c>
      <c r="AC18">
        <v>0.92300000000000004</v>
      </c>
      <c r="AD18">
        <v>0.94740000000000002</v>
      </c>
      <c r="AE18">
        <v>0.97929999999999995</v>
      </c>
      <c r="AF18">
        <v>0.96309999999999996</v>
      </c>
      <c r="AG18">
        <v>69596</v>
      </c>
      <c r="AH18">
        <v>1468</v>
      </c>
      <c r="AI18">
        <v>3862</v>
      </c>
      <c r="AJ18">
        <v>31947</v>
      </c>
      <c r="AK18" t="s">
        <v>70</v>
      </c>
    </row>
    <row r="19" spans="1:37" x14ac:dyDescent="0.25">
      <c r="A19">
        <v>18</v>
      </c>
      <c r="B19">
        <v>7.6999999999999999E-2</v>
      </c>
      <c r="C19">
        <v>0.94240000000000002</v>
      </c>
      <c r="D19">
        <v>0.9355</v>
      </c>
      <c r="E19">
        <v>0.93889999999999996</v>
      </c>
      <c r="F19">
        <v>0.97809999999999997</v>
      </c>
      <c r="G19">
        <v>0.98050000000000004</v>
      </c>
      <c r="H19">
        <v>0.97929999999999995</v>
      </c>
      <c r="I19">
        <v>328637</v>
      </c>
      <c r="J19">
        <v>6533</v>
      </c>
      <c r="K19">
        <v>7372</v>
      </c>
      <c r="L19">
        <v>106894</v>
      </c>
      <c r="M19" t="s">
        <v>222</v>
      </c>
      <c r="N19">
        <v>0.1336</v>
      </c>
      <c r="O19">
        <v>0.93579999999999997</v>
      </c>
      <c r="P19">
        <v>0.8619</v>
      </c>
      <c r="Q19">
        <v>0.89729999999999999</v>
      </c>
      <c r="R19">
        <v>0.95740000000000003</v>
      </c>
      <c r="S19">
        <v>0.98129999999999995</v>
      </c>
      <c r="T19">
        <v>0.96919999999999995</v>
      </c>
      <c r="U19">
        <v>83755</v>
      </c>
      <c r="V19">
        <v>1597</v>
      </c>
      <c r="W19">
        <v>3730</v>
      </c>
      <c r="X19">
        <v>23277</v>
      </c>
      <c r="Y19" t="s">
        <v>68</v>
      </c>
      <c r="Z19">
        <v>0.1457</v>
      </c>
      <c r="AA19">
        <v>0.95599999999999996</v>
      </c>
      <c r="AB19">
        <v>0.89139999999999997</v>
      </c>
      <c r="AC19">
        <v>0.92249999999999999</v>
      </c>
      <c r="AD19">
        <v>0.94710000000000005</v>
      </c>
      <c r="AE19">
        <v>0.97929999999999995</v>
      </c>
      <c r="AF19">
        <v>0.96289999999999998</v>
      </c>
      <c r="AG19">
        <v>69594</v>
      </c>
      <c r="AH19">
        <v>1470</v>
      </c>
      <c r="AI19">
        <v>3890</v>
      </c>
      <c r="AJ19">
        <v>31919</v>
      </c>
      <c r="AK19" t="s">
        <v>68</v>
      </c>
    </row>
    <row r="20" spans="1:37" x14ac:dyDescent="0.25">
      <c r="A20">
        <v>19</v>
      </c>
      <c r="B20">
        <v>8.09E-2</v>
      </c>
      <c r="C20">
        <v>0.94040000000000001</v>
      </c>
      <c r="D20">
        <v>0.93149999999999999</v>
      </c>
      <c r="E20">
        <v>0.93600000000000005</v>
      </c>
      <c r="F20">
        <v>0.97670000000000001</v>
      </c>
      <c r="G20">
        <v>0.97989999999999999</v>
      </c>
      <c r="H20">
        <v>0.97829999999999995</v>
      </c>
      <c r="I20">
        <v>328425</v>
      </c>
      <c r="J20">
        <v>6745</v>
      </c>
      <c r="K20">
        <v>7823</v>
      </c>
      <c r="L20">
        <v>106443</v>
      </c>
      <c r="M20" t="s">
        <v>223</v>
      </c>
      <c r="N20">
        <v>0.14549999999999999</v>
      </c>
      <c r="O20">
        <v>0.94779999999999998</v>
      </c>
      <c r="P20">
        <v>0.83030000000000004</v>
      </c>
      <c r="Q20">
        <v>0.8851</v>
      </c>
      <c r="R20">
        <v>0.94830000000000003</v>
      </c>
      <c r="S20">
        <v>0.98550000000000004</v>
      </c>
      <c r="T20">
        <v>0.96660000000000001</v>
      </c>
      <c r="U20">
        <v>84117</v>
      </c>
      <c r="V20">
        <v>1235</v>
      </c>
      <c r="W20">
        <v>4584</v>
      </c>
      <c r="X20">
        <v>22423</v>
      </c>
      <c r="Y20" t="s">
        <v>68</v>
      </c>
      <c r="Z20">
        <v>0.16839999999999999</v>
      </c>
      <c r="AA20">
        <v>0.96719999999999995</v>
      </c>
      <c r="AB20">
        <v>0.86229999999999996</v>
      </c>
      <c r="AC20">
        <v>0.91169999999999995</v>
      </c>
      <c r="AD20">
        <v>0.93420000000000003</v>
      </c>
      <c r="AE20">
        <v>0.98529999999999995</v>
      </c>
      <c r="AF20">
        <v>0.95909999999999995</v>
      </c>
      <c r="AG20">
        <v>70017</v>
      </c>
      <c r="AH20">
        <v>1047</v>
      </c>
      <c r="AI20">
        <v>4932</v>
      </c>
      <c r="AJ20">
        <v>30877</v>
      </c>
      <c r="AK20" t="s">
        <v>68</v>
      </c>
    </row>
    <row r="21" spans="1:37" x14ac:dyDescent="0.25">
      <c r="A21">
        <v>20</v>
      </c>
      <c r="B21">
        <v>7.1900000000000006E-2</v>
      </c>
      <c r="C21">
        <v>0.94569999999999999</v>
      </c>
      <c r="D21">
        <v>0.93940000000000001</v>
      </c>
      <c r="E21">
        <v>0.94259999999999999</v>
      </c>
      <c r="F21">
        <v>0.97940000000000005</v>
      </c>
      <c r="G21">
        <v>0.98160000000000003</v>
      </c>
      <c r="H21">
        <v>0.98050000000000004</v>
      </c>
      <c r="I21">
        <v>329007</v>
      </c>
      <c r="J21">
        <v>6163</v>
      </c>
      <c r="K21">
        <v>6919</v>
      </c>
      <c r="L21">
        <v>107347</v>
      </c>
      <c r="M21" t="s">
        <v>223</v>
      </c>
      <c r="N21">
        <v>0.14199999999999999</v>
      </c>
      <c r="O21">
        <v>0.93520000000000003</v>
      </c>
      <c r="P21">
        <v>0.86260000000000003</v>
      </c>
      <c r="Q21">
        <v>0.89749999999999996</v>
      </c>
      <c r="R21">
        <v>0.95760000000000001</v>
      </c>
      <c r="S21">
        <v>0.98109999999999997</v>
      </c>
      <c r="T21">
        <v>0.96919999999999995</v>
      </c>
      <c r="U21">
        <v>83739</v>
      </c>
      <c r="V21">
        <v>1613</v>
      </c>
      <c r="W21">
        <v>3710</v>
      </c>
      <c r="X21">
        <v>23297</v>
      </c>
      <c r="Y21" t="s">
        <v>69</v>
      </c>
      <c r="Z21">
        <v>0.15340000000000001</v>
      </c>
      <c r="AA21">
        <v>0.95709999999999995</v>
      </c>
      <c r="AB21">
        <v>0.89149999999999996</v>
      </c>
      <c r="AC21">
        <v>0.92310000000000003</v>
      </c>
      <c r="AD21">
        <v>0.94720000000000004</v>
      </c>
      <c r="AE21">
        <v>0.97989999999999999</v>
      </c>
      <c r="AF21">
        <v>0.96319999999999995</v>
      </c>
      <c r="AG21">
        <v>69633</v>
      </c>
      <c r="AH21">
        <v>1431</v>
      </c>
      <c r="AI21">
        <v>3885</v>
      </c>
      <c r="AJ21">
        <v>31924</v>
      </c>
      <c r="AK21" t="s">
        <v>68</v>
      </c>
    </row>
    <row r="22" spans="1:37" x14ac:dyDescent="0.25">
      <c r="A22">
        <v>21</v>
      </c>
      <c r="B22" t="s">
        <v>224</v>
      </c>
      <c r="C22" t="s">
        <v>225</v>
      </c>
      <c r="D22" t="s">
        <v>226</v>
      </c>
      <c r="E22" t="s">
        <v>227</v>
      </c>
      <c r="F22" t="s">
        <v>73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233</v>
      </c>
      <c r="M22" t="s">
        <v>222</v>
      </c>
      <c r="N22" t="s">
        <v>234</v>
      </c>
      <c r="O22" t="s">
        <v>235</v>
      </c>
      <c r="P22" t="s">
        <v>236</v>
      </c>
      <c r="Q22" t="s">
        <v>237</v>
      </c>
      <c r="R22" t="s">
        <v>238</v>
      </c>
      <c r="S22" t="s">
        <v>239</v>
      </c>
      <c r="T22" t="s">
        <v>67</v>
      </c>
      <c r="U22" t="s">
        <v>240</v>
      </c>
      <c r="V22" t="s">
        <v>241</v>
      </c>
      <c r="W22" t="s">
        <v>242</v>
      </c>
      <c r="X22" t="s">
        <v>243</v>
      </c>
      <c r="Y22" t="s">
        <v>68</v>
      </c>
      <c r="Z22" t="s">
        <v>244</v>
      </c>
      <c r="AA22" t="s">
        <v>245</v>
      </c>
      <c r="AB22" t="s">
        <v>246</v>
      </c>
      <c r="AC22" t="s">
        <v>247</v>
      </c>
      <c r="AD22" t="s">
        <v>248</v>
      </c>
      <c r="AE22" t="s">
        <v>239</v>
      </c>
      <c r="AF22" t="s">
        <v>249</v>
      </c>
      <c r="AG22" t="s">
        <v>250</v>
      </c>
      <c r="AH22" t="s">
        <v>251</v>
      </c>
      <c r="AI22" t="s">
        <v>252</v>
      </c>
      <c r="AJ22" t="s">
        <v>253</v>
      </c>
      <c r="AK22" t="s">
        <v>70</v>
      </c>
    </row>
  </sheetData>
  <conditionalFormatting sqref="A1:AK22">
    <cfRule type="expression" dxfId="1" priority="1" stopIfTrue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5">
    <tabColor rgb="FFFFFF00"/>
  </sheetPr>
  <dimension ref="A1:AK17"/>
  <sheetViews>
    <sheetView workbookViewId="0">
      <selection activeCell="AN31" sqref="AN3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1.28515625" bestFit="1" customWidth="1"/>
    <col min="4" max="4" width="18.42578125" bestFit="1" customWidth="1"/>
    <col min="5" max="5" width="15" bestFit="1" customWidth="1"/>
    <col min="6" max="6" width="21.28515625" bestFit="1" customWidth="1"/>
    <col min="7" max="7" width="18.42578125" bestFit="1" customWidth="1"/>
    <col min="8" max="8" width="15" bestFit="1" customWidth="1"/>
    <col min="9" max="9" width="13.42578125" bestFit="1" customWidth="1"/>
    <col min="10" max="10" width="13.140625" bestFit="1" customWidth="1"/>
    <col min="11" max="11" width="13.42578125" bestFit="1" customWidth="1"/>
    <col min="12" max="12" width="13.140625" bestFit="1" customWidth="1"/>
    <col min="13" max="13" width="15.42578125" bestFit="1" customWidth="1"/>
    <col min="14" max="14" width="13.140625" bestFit="1" customWidth="1"/>
    <col min="15" max="15" width="19.7109375" bestFit="1" customWidth="1"/>
    <col min="16" max="16" width="16.7109375" bestFit="1" customWidth="1"/>
    <col min="17" max="17" width="13.42578125" bestFit="1" customWidth="1"/>
    <col min="18" max="18" width="19.7109375" bestFit="1" customWidth="1"/>
    <col min="19" max="19" width="16.7109375" bestFit="1" customWidth="1"/>
    <col min="20" max="20" width="13.42578125" bestFit="1" customWidth="1"/>
    <col min="21" max="21" width="11.85546875" bestFit="1" customWidth="1"/>
    <col min="22" max="22" width="11.5703125" bestFit="1" customWidth="1"/>
    <col min="23" max="23" width="11.85546875" bestFit="1" customWidth="1"/>
    <col min="24" max="24" width="11.5703125" bestFit="1" customWidth="1"/>
    <col min="25" max="25" width="13.85546875" bestFit="1" customWidth="1"/>
    <col min="26" max="26" width="14" bestFit="1" customWidth="1"/>
    <col min="27" max="27" width="20.5703125" bestFit="1" customWidth="1"/>
    <col min="28" max="28" width="17.7109375" bestFit="1" customWidth="1"/>
    <col min="29" max="29" width="14.28515625" bestFit="1" customWidth="1"/>
    <col min="30" max="30" width="20.5703125" bestFit="1" customWidth="1"/>
    <col min="31" max="31" width="17.7109375" bestFit="1" customWidth="1"/>
    <col min="32" max="32" width="14.28515625" bestFit="1" customWidth="1"/>
    <col min="33" max="33" width="12.7109375" bestFit="1" customWidth="1"/>
    <col min="34" max="34" width="12.42578125" bestFit="1" customWidth="1"/>
    <col min="35" max="35" width="12.7109375" bestFit="1" customWidth="1"/>
    <col min="36" max="36" width="12.42578125" bestFit="1" customWidth="1"/>
    <col min="37" max="37" width="14.7109375" bestFit="1" customWidth="1"/>
  </cols>
  <sheetData>
    <row r="1" spans="1:37" x14ac:dyDescent="0.25">
      <c r="A1" s="28" t="s">
        <v>37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42</v>
      </c>
      <c r="G1" s="28" t="s">
        <v>43</v>
      </c>
      <c r="H1" s="28" t="s">
        <v>44</v>
      </c>
      <c r="I1" s="28" t="s">
        <v>45</v>
      </c>
      <c r="J1" s="28" t="s">
        <v>46</v>
      </c>
      <c r="K1" s="28" t="s">
        <v>47</v>
      </c>
      <c r="L1" s="28" t="s">
        <v>48</v>
      </c>
      <c r="M1" s="28" t="s">
        <v>49</v>
      </c>
      <c r="N1" s="28" t="s">
        <v>50</v>
      </c>
      <c r="O1" s="28" t="s">
        <v>51</v>
      </c>
      <c r="P1" s="28" t="s">
        <v>52</v>
      </c>
      <c r="Q1" s="28" t="s">
        <v>53</v>
      </c>
      <c r="R1" s="28" t="s">
        <v>54</v>
      </c>
      <c r="S1" s="28" t="s">
        <v>55</v>
      </c>
      <c r="T1" s="28" t="s">
        <v>56</v>
      </c>
      <c r="U1" s="28" t="s">
        <v>57</v>
      </c>
      <c r="V1" s="28" t="s">
        <v>58</v>
      </c>
      <c r="W1" s="28" t="s">
        <v>59</v>
      </c>
      <c r="X1" s="28" t="s">
        <v>60</v>
      </c>
      <c r="Y1" s="28" t="s">
        <v>61</v>
      </c>
      <c r="Z1" s="28" t="s">
        <v>62</v>
      </c>
      <c r="AA1" s="28" t="s">
        <v>16</v>
      </c>
      <c r="AB1" s="28" t="s">
        <v>17</v>
      </c>
      <c r="AC1" s="28" t="s">
        <v>18</v>
      </c>
      <c r="AD1" s="28" t="s">
        <v>13</v>
      </c>
      <c r="AE1" s="28" t="s">
        <v>14</v>
      </c>
      <c r="AF1" s="28" t="s">
        <v>15</v>
      </c>
      <c r="AG1" s="28" t="s">
        <v>8</v>
      </c>
      <c r="AH1" s="28" t="s">
        <v>9</v>
      </c>
      <c r="AI1" s="28" t="s">
        <v>10</v>
      </c>
      <c r="AJ1" s="28" t="s">
        <v>11</v>
      </c>
      <c r="AK1" s="28" t="s">
        <v>63</v>
      </c>
    </row>
    <row r="2" spans="1:37" x14ac:dyDescent="0.25">
      <c r="A2">
        <v>1</v>
      </c>
      <c r="B2">
        <v>0.1031</v>
      </c>
      <c r="C2">
        <v>0.92789999999999995</v>
      </c>
      <c r="D2">
        <v>0.91259999999999997</v>
      </c>
      <c r="E2">
        <v>0.92020000000000002</v>
      </c>
      <c r="F2">
        <v>0.97040000000000004</v>
      </c>
      <c r="G2">
        <v>0.9758</v>
      </c>
      <c r="H2">
        <v>0.97309999999999997</v>
      </c>
      <c r="I2">
        <v>327066</v>
      </c>
      <c r="J2">
        <v>8104</v>
      </c>
      <c r="K2">
        <v>9988</v>
      </c>
      <c r="L2">
        <v>104278</v>
      </c>
      <c r="M2" t="s">
        <v>74</v>
      </c>
      <c r="N2">
        <v>0.12470000000000001</v>
      </c>
      <c r="O2">
        <v>0.91279999999999994</v>
      </c>
      <c r="P2">
        <v>0.89290000000000003</v>
      </c>
      <c r="Q2">
        <v>0.90280000000000005</v>
      </c>
      <c r="R2">
        <v>0.96630000000000005</v>
      </c>
      <c r="S2">
        <v>0.97299999999999998</v>
      </c>
      <c r="T2">
        <v>0.96970000000000001</v>
      </c>
      <c r="U2">
        <v>83049</v>
      </c>
      <c r="V2">
        <v>2303</v>
      </c>
      <c r="W2">
        <v>2892</v>
      </c>
      <c r="X2">
        <v>24115</v>
      </c>
      <c r="Y2" t="s">
        <v>70</v>
      </c>
      <c r="Z2">
        <v>0.14130000000000001</v>
      </c>
      <c r="AA2">
        <v>0.93089999999999995</v>
      </c>
      <c r="AB2">
        <v>0.91710000000000003</v>
      </c>
      <c r="AC2">
        <v>0.92400000000000004</v>
      </c>
      <c r="AD2">
        <v>0.95860000000000001</v>
      </c>
      <c r="AE2">
        <v>0.9657</v>
      </c>
      <c r="AF2">
        <v>0.96209999999999996</v>
      </c>
      <c r="AG2">
        <v>68627</v>
      </c>
      <c r="AH2">
        <v>2437</v>
      </c>
      <c r="AI2">
        <v>2967</v>
      </c>
      <c r="AJ2">
        <v>32842</v>
      </c>
      <c r="AK2" t="s">
        <v>75</v>
      </c>
    </row>
    <row r="3" spans="1:37" x14ac:dyDescent="0.25">
      <c r="A3">
        <v>2</v>
      </c>
      <c r="B3">
        <v>9.4799999999999995E-2</v>
      </c>
      <c r="C3">
        <v>0.93169999999999997</v>
      </c>
      <c r="D3">
        <v>0.92</v>
      </c>
      <c r="E3">
        <v>0.92579999999999996</v>
      </c>
      <c r="F3">
        <v>0.97289999999999999</v>
      </c>
      <c r="G3">
        <v>0.97699999999999998</v>
      </c>
      <c r="H3">
        <v>0.97489999999999999</v>
      </c>
      <c r="I3">
        <v>327464</v>
      </c>
      <c r="J3">
        <v>7706</v>
      </c>
      <c r="K3">
        <v>9137</v>
      </c>
      <c r="L3">
        <v>105129</v>
      </c>
      <c r="M3" t="s">
        <v>254</v>
      </c>
      <c r="N3">
        <v>0.1399</v>
      </c>
      <c r="O3">
        <v>0.94699999999999995</v>
      </c>
      <c r="P3">
        <v>0.8306</v>
      </c>
      <c r="Q3">
        <v>0.88500000000000001</v>
      </c>
      <c r="R3">
        <v>0.94840000000000002</v>
      </c>
      <c r="S3">
        <v>0.98529999999999995</v>
      </c>
      <c r="T3">
        <v>0.96650000000000003</v>
      </c>
      <c r="U3">
        <v>84097</v>
      </c>
      <c r="V3">
        <v>1255</v>
      </c>
      <c r="W3">
        <v>4575</v>
      </c>
      <c r="X3">
        <v>22432</v>
      </c>
      <c r="Y3" t="s">
        <v>70</v>
      </c>
      <c r="Z3">
        <v>0.15129999999999999</v>
      </c>
      <c r="AA3">
        <v>0.97060000000000002</v>
      </c>
      <c r="AB3">
        <v>0.87270000000000003</v>
      </c>
      <c r="AC3">
        <v>0.91900000000000004</v>
      </c>
      <c r="AD3">
        <v>0.93899999999999995</v>
      </c>
      <c r="AE3">
        <v>0.98670000000000002</v>
      </c>
      <c r="AF3">
        <v>0.96220000000000006</v>
      </c>
      <c r="AG3">
        <v>70116</v>
      </c>
      <c r="AH3">
        <v>948</v>
      </c>
      <c r="AI3">
        <v>4558</v>
      </c>
      <c r="AJ3">
        <v>31251</v>
      </c>
      <c r="AK3" t="s">
        <v>75</v>
      </c>
    </row>
    <row r="4" spans="1:37" x14ac:dyDescent="0.25">
      <c r="A4">
        <v>3</v>
      </c>
      <c r="B4">
        <v>9.0300000000000005E-2</v>
      </c>
      <c r="C4">
        <v>0.93340000000000001</v>
      </c>
      <c r="D4">
        <v>0.92530000000000001</v>
      </c>
      <c r="E4">
        <v>0.92930000000000001</v>
      </c>
      <c r="F4">
        <v>0.97460000000000002</v>
      </c>
      <c r="G4">
        <v>0.97750000000000004</v>
      </c>
      <c r="H4">
        <v>0.97599999999999998</v>
      </c>
      <c r="I4">
        <v>327622</v>
      </c>
      <c r="J4">
        <v>7548</v>
      </c>
      <c r="K4">
        <v>8537</v>
      </c>
      <c r="L4">
        <v>105729</v>
      </c>
      <c r="M4" t="s">
        <v>255</v>
      </c>
      <c r="N4">
        <v>0.13270000000000001</v>
      </c>
      <c r="O4">
        <v>0.94830000000000003</v>
      </c>
      <c r="P4">
        <v>0.85529999999999995</v>
      </c>
      <c r="Q4">
        <v>0.89939999999999998</v>
      </c>
      <c r="R4">
        <v>0.9556</v>
      </c>
      <c r="S4">
        <v>0.98519999999999996</v>
      </c>
      <c r="T4">
        <v>0.97019999999999995</v>
      </c>
      <c r="U4">
        <v>84092</v>
      </c>
      <c r="V4">
        <v>1260</v>
      </c>
      <c r="W4">
        <v>3909</v>
      </c>
      <c r="X4">
        <v>23098</v>
      </c>
      <c r="Y4" t="s">
        <v>70</v>
      </c>
      <c r="Z4">
        <v>0.1623</v>
      </c>
      <c r="AA4">
        <v>0.96199999999999997</v>
      </c>
      <c r="AB4">
        <v>0.87729999999999997</v>
      </c>
      <c r="AC4">
        <v>0.91769999999999996</v>
      </c>
      <c r="AD4">
        <v>0.94079999999999997</v>
      </c>
      <c r="AE4">
        <v>0.98250000000000004</v>
      </c>
      <c r="AF4">
        <v>0.96120000000000005</v>
      </c>
      <c r="AG4">
        <v>69822</v>
      </c>
      <c r="AH4">
        <v>1242</v>
      </c>
      <c r="AI4">
        <v>4394</v>
      </c>
      <c r="AJ4">
        <v>31415</v>
      </c>
      <c r="AK4" t="s">
        <v>75</v>
      </c>
    </row>
    <row r="5" spans="1:37" x14ac:dyDescent="0.25">
      <c r="A5">
        <v>4</v>
      </c>
      <c r="B5">
        <v>8.5599999999999996E-2</v>
      </c>
      <c r="C5">
        <v>0.93779999999999997</v>
      </c>
      <c r="D5">
        <v>0.92789999999999995</v>
      </c>
      <c r="E5">
        <v>0.93279999999999996</v>
      </c>
      <c r="F5">
        <v>0.97550000000000003</v>
      </c>
      <c r="G5">
        <v>0.97899999999999998</v>
      </c>
      <c r="H5">
        <v>0.97729999999999995</v>
      </c>
      <c r="I5">
        <v>328134</v>
      </c>
      <c r="J5">
        <v>7036</v>
      </c>
      <c r="K5">
        <v>8234</v>
      </c>
      <c r="L5">
        <v>106032</v>
      </c>
      <c r="M5" t="s">
        <v>256</v>
      </c>
      <c r="N5">
        <v>0.12889999999999999</v>
      </c>
      <c r="O5">
        <v>0.92430000000000001</v>
      </c>
      <c r="P5">
        <v>0.87480000000000002</v>
      </c>
      <c r="Q5">
        <v>0.89890000000000003</v>
      </c>
      <c r="R5">
        <v>0.96109999999999995</v>
      </c>
      <c r="S5">
        <v>0.97729999999999995</v>
      </c>
      <c r="T5">
        <v>0.96909999999999996</v>
      </c>
      <c r="U5">
        <v>83417</v>
      </c>
      <c r="V5">
        <v>1935</v>
      </c>
      <c r="W5">
        <v>3380</v>
      </c>
      <c r="X5">
        <v>23627</v>
      </c>
      <c r="Y5" t="s">
        <v>70</v>
      </c>
      <c r="Z5">
        <v>0.1376</v>
      </c>
      <c r="AA5">
        <v>0.94550000000000001</v>
      </c>
      <c r="AB5">
        <v>0.91349999999999998</v>
      </c>
      <c r="AC5">
        <v>0.92920000000000003</v>
      </c>
      <c r="AD5">
        <v>0.95709999999999995</v>
      </c>
      <c r="AE5">
        <v>0.97340000000000004</v>
      </c>
      <c r="AF5">
        <v>0.96519999999999995</v>
      </c>
      <c r="AG5">
        <v>69177</v>
      </c>
      <c r="AH5">
        <v>1887</v>
      </c>
      <c r="AI5">
        <v>3098</v>
      </c>
      <c r="AJ5">
        <v>32711</v>
      </c>
      <c r="AK5" t="s">
        <v>75</v>
      </c>
    </row>
    <row r="6" spans="1:37" x14ac:dyDescent="0.25">
      <c r="A6">
        <v>5</v>
      </c>
      <c r="B6">
        <v>8.09E-2</v>
      </c>
      <c r="C6">
        <v>0.94059999999999999</v>
      </c>
      <c r="D6">
        <v>0.93140000000000001</v>
      </c>
      <c r="E6">
        <v>0.93600000000000005</v>
      </c>
      <c r="F6">
        <v>0.97670000000000001</v>
      </c>
      <c r="G6">
        <v>0.98</v>
      </c>
      <c r="H6">
        <v>0.97829999999999995</v>
      </c>
      <c r="I6">
        <v>328454</v>
      </c>
      <c r="J6">
        <v>6716</v>
      </c>
      <c r="K6">
        <v>7837</v>
      </c>
      <c r="L6">
        <v>106429</v>
      </c>
      <c r="M6" t="s">
        <v>257</v>
      </c>
      <c r="N6">
        <v>0.1479</v>
      </c>
      <c r="O6">
        <v>0.94040000000000001</v>
      </c>
      <c r="P6">
        <v>0.85089999999999999</v>
      </c>
      <c r="Q6">
        <v>0.89339999999999997</v>
      </c>
      <c r="R6">
        <v>0.95420000000000005</v>
      </c>
      <c r="S6">
        <v>0.9829</v>
      </c>
      <c r="T6">
        <v>0.96840000000000004</v>
      </c>
      <c r="U6">
        <v>83895</v>
      </c>
      <c r="V6">
        <v>1457</v>
      </c>
      <c r="W6">
        <v>4027</v>
      </c>
      <c r="X6">
        <v>22980</v>
      </c>
      <c r="Y6" t="s">
        <v>70</v>
      </c>
      <c r="Z6">
        <v>0.1595</v>
      </c>
      <c r="AA6">
        <v>0.96099999999999997</v>
      </c>
      <c r="AB6">
        <v>0.89029999999999998</v>
      </c>
      <c r="AC6">
        <v>0.92430000000000001</v>
      </c>
      <c r="AD6">
        <v>0.94669999999999999</v>
      </c>
      <c r="AE6">
        <v>0.98180000000000001</v>
      </c>
      <c r="AF6">
        <v>0.96389999999999998</v>
      </c>
      <c r="AG6">
        <v>69770</v>
      </c>
      <c r="AH6">
        <v>1294</v>
      </c>
      <c r="AI6">
        <v>3928</v>
      </c>
      <c r="AJ6">
        <v>31881</v>
      </c>
      <c r="AK6" t="s">
        <v>75</v>
      </c>
    </row>
    <row r="7" spans="1:37" x14ac:dyDescent="0.25">
      <c r="A7">
        <v>6</v>
      </c>
      <c r="B7">
        <v>7.5600000000000001E-2</v>
      </c>
      <c r="C7">
        <v>0.94350000000000001</v>
      </c>
      <c r="D7">
        <v>0.93630000000000002</v>
      </c>
      <c r="E7">
        <v>0.93989999999999996</v>
      </c>
      <c r="F7">
        <v>0.97829999999999995</v>
      </c>
      <c r="G7">
        <v>0.98089999999999999</v>
      </c>
      <c r="H7">
        <v>0.97960000000000003</v>
      </c>
      <c r="I7">
        <v>328764</v>
      </c>
      <c r="J7">
        <v>6406</v>
      </c>
      <c r="K7">
        <v>7284</v>
      </c>
      <c r="L7">
        <v>106982</v>
      </c>
      <c r="M7" t="s">
        <v>257</v>
      </c>
      <c r="N7">
        <v>0.14319999999999999</v>
      </c>
      <c r="O7">
        <v>0.93679999999999997</v>
      </c>
      <c r="P7">
        <v>0.86180000000000001</v>
      </c>
      <c r="Q7">
        <v>0.89770000000000005</v>
      </c>
      <c r="R7">
        <v>0.95730000000000004</v>
      </c>
      <c r="S7">
        <v>0.98160000000000003</v>
      </c>
      <c r="T7">
        <v>0.96930000000000005</v>
      </c>
      <c r="U7">
        <v>83781</v>
      </c>
      <c r="V7">
        <v>1571</v>
      </c>
      <c r="W7">
        <v>3733</v>
      </c>
      <c r="X7">
        <v>23274</v>
      </c>
      <c r="Y7" t="s">
        <v>70</v>
      </c>
      <c r="Z7">
        <v>0.15690000000000001</v>
      </c>
      <c r="AA7">
        <v>0.95699999999999996</v>
      </c>
      <c r="AB7">
        <v>0.89419999999999999</v>
      </c>
      <c r="AC7">
        <v>0.92459999999999998</v>
      </c>
      <c r="AD7">
        <v>0.94840000000000002</v>
      </c>
      <c r="AE7">
        <v>0.9798</v>
      </c>
      <c r="AF7">
        <v>0.96379999999999999</v>
      </c>
      <c r="AG7">
        <v>69627</v>
      </c>
      <c r="AH7">
        <v>1437</v>
      </c>
      <c r="AI7">
        <v>3789</v>
      </c>
      <c r="AJ7">
        <v>32020</v>
      </c>
      <c r="AK7" t="s">
        <v>75</v>
      </c>
    </row>
    <row r="8" spans="1:37" x14ac:dyDescent="0.25">
      <c r="A8">
        <v>7</v>
      </c>
      <c r="B8">
        <v>7.1800000000000003E-2</v>
      </c>
      <c r="C8">
        <v>0.94569999999999999</v>
      </c>
      <c r="D8">
        <v>0.93940000000000001</v>
      </c>
      <c r="E8">
        <v>0.9425</v>
      </c>
      <c r="F8">
        <v>0.97940000000000005</v>
      </c>
      <c r="G8">
        <v>0.98160000000000003</v>
      </c>
      <c r="H8">
        <v>0.98050000000000004</v>
      </c>
      <c r="I8">
        <v>329006</v>
      </c>
      <c r="J8">
        <v>6164</v>
      </c>
      <c r="K8">
        <v>6925</v>
      </c>
      <c r="L8">
        <v>107341</v>
      </c>
      <c r="M8" t="s">
        <v>256</v>
      </c>
      <c r="N8">
        <v>0.14269999999999999</v>
      </c>
      <c r="O8">
        <v>0.93479999999999996</v>
      </c>
      <c r="P8">
        <v>0.86270000000000002</v>
      </c>
      <c r="Q8">
        <v>0.89729999999999999</v>
      </c>
      <c r="R8">
        <v>0.95760000000000001</v>
      </c>
      <c r="S8">
        <v>0.98099999999999998</v>
      </c>
      <c r="T8">
        <v>0.96909999999999996</v>
      </c>
      <c r="U8">
        <v>83727</v>
      </c>
      <c r="V8">
        <v>1625</v>
      </c>
      <c r="W8">
        <v>3707</v>
      </c>
      <c r="X8">
        <v>23300</v>
      </c>
      <c r="Y8" t="s">
        <v>70</v>
      </c>
      <c r="Z8">
        <v>0.155</v>
      </c>
      <c r="AA8">
        <v>0.95609999999999995</v>
      </c>
      <c r="AB8">
        <v>0.89480000000000004</v>
      </c>
      <c r="AC8">
        <v>0.92449999999999999</v>
      </c>
      <c r="AD8">
        <v>0.94869999999999999</v>
      </c>
      <c r="AE8">
        <v>0.97929999999999995</v>
      </c>
      <c r="AF8">
        <v>0.9637</v>
      </c>
      <c r="AG8">
        <v>69594</v>
      </c>
      <c r="AH8">
        <v>1470</v>
      </c>
      <c r="AI8">
        <v>3767</v>
      </c>
      <c r="AJ8">
        <v>32042</v>
      </c>
      <c r="AK8" t="s">
        <v>75</v>
      </c>
    </row>
    <row r="9" spans="1:37" x14ac:dyDescent="0.25">
      <c r="A9">
        <v>8</v>
      </c>
      <c r="B9">
        <v>7.0599999999999996E-2</v>
      </c>
      <c r="C9">
        <v>0.94689999999999996</v>
      </c>
      <c r="D9">
        <v>0.94010000000000005</v>
      </c>
      <c r="E9">
        <v>0.94350000000000001</v>
      </c>
      <c r="F9">
        <v>0.97960000000000003</v>
      </c>
      <c r="G9">
        <v>0.98199999999999998</v>
      </c>
      <c r="H9">
        <v>0.98080000000000001</v>
      </c>
      <c r="I9">
        <v>329152</v>
      </c>
      <c r="J9">
        <v>6018</v>
      </c>
      <c r="K9">
        <v>6845</v>
      </c>
      <c r="L9">
        <v>107421</v>
      </c>
      <c r="M9" t="s">
        <v>256</v>
      </c>
      <c r="N9">
        <v>0.14280000000000001</v>
      </c>
      <c r="O9">
        <v>0.93030000000000002</v>
      </c>
      <c r="P9">
        <v>0.86680000000000001</v>
      </c>
      <c r="Q9">
        <v>0.89749999999999996</v>
      </c>
      <c r="R9">
        <v>0.9587</v>
      </c>
      <c r="S9">
        <v>0.97950000000000004</v>
      </c>
      <c r="T9">
        <v>0.96899999999999997</v>
      </c>
      <c r="U9">
        <v>83599</v>
      </c>
      <c r="V9">
        <v>1753</v>
      </c>
      <c r="W9">
        <v>3597</v>
      </c>
      <c r="X9">
        <v>23410</v>
      </c>
      <c r="Y9" t="s">
        <v>70</v>
      </c>
      <c r="Z9">
        <v>0.15620000000000001</v>
      </c>
      <c r="AA9">
        <v>0.95399999999999996</v>
      </c>
      <c r="AB9">
        <v>0.89829999999999999</v>
      </c>
      <c r="AC9">
        <v>0.92530000000000001</v>
      </c>
      <c r="AD9">
        <v>0.95020000000000004</v>
      </c>
      <c r="AE9">
        <v>0.97819999999999996</v>
      </c>
      <c r="AF9">
        <v>0.96399999999999997</v>
      </c>
      <c r="AG9">
        <v>69514</v>
      </c>
      <c r="AH9">
        <v>1550</v>
      </c>
      <c r="AI9">
        <v>3643</v>
      </c>
      <c r="AJ9">
        <v>32166</v>
      </c>
      <c r="AK9" t="s">
        <v>75</v>
      </c>
    </row>
    <row r="10" spans="1:37" x14ac:dyDescent="0.25">
      <c r="A10">
        <v>9</v>
      </c>
      <c r="B10">
        <v>7.1300000000000002E-2</v>
      </c>
      <c r="C10">
        <v>0.94620000000000004</v>
      </c>
      <c r="D10">
        <v>0.93940000000000001</v>
      </c>
      <c r="E10">
        <v>0.94279999999999997</v>
      </c>
      <c r="F10">
        <v>0.97940000000000005</v>
      </c>
      <c r="G10">
        <v>0.98180000000000001</v>
      </c>
      <c r="H10">
        <v>0.98060000000000003</v>
      </c>
      <c r="I10">
        <v>329071</v>
      </c>
      <c r="J10">
        <v>6099</v>
      </c>
      <c r="K10">
        <v>6930</v>
      </c>
      <c r="L10">
        <v>107336</v>
      </c>
      <c r="M10" t="s">
        <v>256</v>
      </c>
      <c r="N10">
        <v>0.14580000000000001</v>
      </c>
      <c r="O10">
        <v>0.93389999999999995</v>
      </c>
      <c r="P10">
        <v>0.86450000000000005</v>
      </c>
      <c r="Q10">
        <v>0.89790000000000003</v>
      </c>
      <c r="R10">
        <v>0.95809999999999995</v>
      </c>
      <c r="S10">
        <v>0.98060000000000003</v>
      </c>
      <c r="T10">
        <v>0.96919999999999995</v>
      </c>
      <c r="U10">
        <v>83699</v>
      </c>
      <c r="V10">
        <v>1653</v>
      </c>
      <c r="W10">
        <v>3659</v>
      </c>
      <c r="X10">
        <v>23348</v>
      </c>
      <c r="Y10" t="s">
        <v>70</v>
      </c>
      <c r="Z10">
        <v>0.1605</v>
      </c>
      <c r="AA10">
        <v>0.95489999999999997</v>
      </c>
      <c r="AB10">
        <v>0.89510000000000001</v>
      </c>
      <c r="AC10">
        <v>0.92400000000000004</v>
      </c>
      <c r="AD10">
        <v>0.94879999999999998</v>
      </c>
      <c r="AE10">
        <v>0.97870000000000001</v>
      </c>
      <c r="AF10">
        <v>0.96350000000000002</v>
      </c>
      <c r="AG10">
        <v>69551</v>
      </c>
      <c r="AH10">
        <v>1513</v>
      </c>
      <c r="AI10">
        <v>3757</v>
      </c>
      <c r="AJ10">
        <v>32052</v>
      </c>
      <c r="AK10" t="s">
        <v>75</v>
      </c>
    </row>
    <row r="11" spans="1:37" x14ac:dyDescent="0.25">
      <c r="A11">
        <v>10</v>
      </c>
      <c r="B11">
        <v>7.2999999999999995E-2</v>
      </c>
      <c r="C11">
        <v>0.94530000000000003</v>
      </c>
      <c r="D11">
        <v>0.93840000000000001</v>
      </c>
      <c r="E11">
        <v>0.94189999999999996</v>
      </c>
      <c r="F11">
        <v>0.97909999999999997</v>
      </c>
      <c r="G11">
        <v>0.98150000000000004</v>
      </c>
      <c r="H11">
        <v>0.98029999999999995</v>
      </c>
      <c r="I11">
        <v>328969</v>
      </c>
      <c r="J11">
        <v>6201</v>
      </c>
      <c r="K11">
        <v>7035</v>
      </c>
      <c r="L11">
        <v>107231</v>
      </c>
      <c r="M11" t="s">
        <v>256</v>
      </c>
      <c r="N11">
        <v>0.14169999999999999</v>
      </c>
      <c r="O11">
        <v>0.9325</v>
      </c>
      <c r="P11">
        <v>0.85829999999999995</v>
      </c>
      <c r="Q11">
        <v>0.89390000000000003</v>
      </c>
      <c r="R11">
        <v>0.95630000000000004</v>
      </c>
      <c r="S11">
        <v>0.98040000000000005</v>
      </c>
      <c r="T11">
        <v>0.96819999999999995</v>
      </c>
      <c r="U11">
        <v>83675</v>
      </c>
      <c r="V11">
        <v>1677</v>
      </c>
      <c r="W11">
        <v>3828</v>
      </c>
      <c r="X11">
        <v>23179</v>
      </c>
      <c r="Y11" t="s">
        <v>70</v>
      </c>
      <c r="Z11">
        <v>0.1573</v>
      </c>
      <c r="AA11">
        <v>0.95520000000000005</v>
      </c>
      <c r="AB11">
        <v>0.88949999999999996</v>
      </c>
      <c r="AC11">
        <v>0.92120000000000002</v>
      </c>
      <c r="AD11">
        <v>0.94620000000000004</v>
      </c>
      <c r="AE11">
        <v>0.97899999999999998</v>
      </c>
      <c r="AF11">
        <v>0.96230000000000004</v>
      </c>
      <c r="AG11">
        <v>69570</v>
      </c>
      <c r="AH11">
        <v>1494</v>
      </c>
      <c r="AI11">
        <v>3956</v>
      </c>
      <c r="AJ11">
        <v>31853</v>
      </c>
      <c r="AK11" t="s">
        <v>75</v>
      </c>
    </row>
    <row r="12" spans="1:37" x14ac:dyDescent="0.25">
      <c r="A12">
        <v>11</v>
      </c>
      <c r="B12">
        <v>7.5600000000000001E-2</v>
      </c>
      <c r="C12">
        <v>0.94230000000000003</v>
      </c>
      <c r="D12">
        <v>0.9365</v>
      </c>
      <c r="E12">
        <v>0.93940000000000001</v>
      </c>
      <c r="F12">
        <v>0.97840000000000005</v>
      </c>
      <c r="G12">
        <v>0.98040000000000005</v>
      </c>
      <c r="H12">
        <v>0.97940000000000005</v>
      </c>
      <c r="I12">
        <v>328612</v>
      </c>
      <c r="J12">
        <v>6558</v>
      </c>
      <c r="K12">
        <v>7251</v>
      </c>
      <c r="L12">
        <v>107015</v>
      </c>
      <c r="M12" t="s">
        <v>258</v>
      </c>
      <c r="N12">
        <v>0.15709999999999999</v>
      </c>
      <c r="O12">
        <v>0.92989999999999995</v>
      </c>
      <c r="P12">
        <v>0.85299999999999998</v>
      </c>
      <c r="Q12">
        <v>0.88980000000000004</v>
      </c>
      <c r="R12">
        <v>0.95469999999999999</v>
      </c>
      <c r="S12">
        <v>0.97970000000000002</v>
      </c>
      <c r="T12">
        <v>0.96699999999999997</v>
      </c>
      <c r="U12">
        <v>83616</v>
      </c>
      <c r="V12">
        <v>1736</v>
      </c>
      <c r="W12">
        <v>3970</v>
      </c>
      <c r="X12">
        <v>23037</v>
      </c>
      <c r="Y12" t="s">
        <v>70</v>
      </c>
      <c r="Z12">
        <v>0.16700000000000001</v>
      </c>
      <c r="AA12">
        <v>0.95699999999999996</v>
      </c>
      <c r="AB12">
        <v>0.88649999999999995</v>
      </c>
      <c r="AC12">
        <v>0.9204</v>
      </c>
      <c r="AD12">
        <v>0.94479999999999997</v>
      </c>
      <c r="AE12">
        <v>0.97989999999999999</v>
      </c>
      <c r="AF12">
        <v>0.96209999999999996</v>
      </c>
      <c r="AG12">
        <v>69638</v>
      </c>
      <c r="AH12">
        <v>1426</v>
      </c>
      <c r="AI12">
        <v>4066</v>
      </c>
      <c r="AJ12">
        <v>31743</v>
      </c>
      <c r="AK12" t="s">
        <v>75</v>
      </c>
    </row>
    <row r="13" spans="1:37" x14ac:dyDescent="0.25">
      <c r="A13">
        <v>12</v>
      </c>
      <c r="B13">
        <v>7.8100000000000003E-2</v>
      </c>
      <c r="C13">
        <v>0.94140000000000001</v>
      </c>
      <c r="D13">
        <v>0.93469999999999998</v>
      </c>
      <c r="E13">
        <v>0.93810000000000004</v>
      </c>
      <c r="F13">
        <v>0.9778</v>
      </c>
      <c r="G13">
        <v>0.98019999999999996</v>
      </c>
      <c r="H13">
        <v>0.97899999999999998</v>
      </c>
      <c r="I13">
        <v>328527</v>
      </c>
      <c r="J13">
        <v>6643</v>
      </c>
      <c r="K13">
        <v>7463</v>
      </c>
      <c r="L13">
        <v>106803</v>
      </c>
      <c r="M13" t="s">
        <v>256</v>
      </c>
      <c r="N13">
        <v>0.1391</v>
      </c>
      <c r="O13">
        <v>0.88859999999999995</v>
      </c>
      <c r="P13">
        <v>0.90659999999999996</v>
      </c>
      <c r="Q13">
        <v>0.89749999999999996</v>
      </c>
      <c r="R13">
        <v>0.97030000000000005</v>
      </c>
      <c r="S13">
        <v>0.96399999999999997</v>
      </c>
      <c r="T13">
        <v>0.96709999999999996</v>
      </c>
      <c r="U13">
        <v>82281</v>
      </c>
      <c r="V13">
        <v>3071</v>
      </c>
      <c r="W13">
        <v>2522</v>
      </c>
      <c r="X13">
        <v>24485</v>
      </c>
      <c r="Y13" t="s">
        <v>70</v>
      </c>
      <c r="Z13">
        <v>0.1507</v>
      </c>
      <c r="AA13">
        <v>0.91569999999999996</v>
      </c>
      <c r="AB13">
        <v>0.93</v>
      </c>
      <c r="AC13">
        <v>0.92279999999999995</v>
      </c>
      <c r="AD13">
        <v>0.96440000000000003</v>
      </c>
      <c r="AE13">
        <v>0.95689999999999997</v>
      </c>
      <c r="AF13">
        <v>0.96060000000000001</v>
      </c>
      <c r="AG13">
        <v>67999</v>
      </c>
      <c r="AH13">
        <v>3065</v>
      </c>
      <c r="AI13">
        <v>2507</v>
      </c>
      <c r="AJ13">
        <v>33302</v>
      </c>
      <c r="AK13" t="s">
        <v>75</v>
      </c>
    </row>
    <row r="14" spans="1:37" x14ac:dyDescent="0.25">
      <c r="A14">
        <v>13</v>
      </c>
      <c r="B14">
        <v>7.9399999999999998E-2</v>
      </c>
      <c r="C14">
        <v>0.94059999999999999</v>
      </c>
      <c r="D14">
        <v>0.93410000000000004</v>
      </c>
      <c r="E14">
        <v>0.93730000000000002</v>
      </c>
      <c r="F14">
        <v>0.97760000000000002</v>
      </c>
      <c r="G14">
        <v>0.97989999999999999</v>
      </c>
      <c r="H14">
        <v>0.97870000000000001</v>
      </c>
      <c r="I14">
        <v>328424</v>
      </c>
      <c r="J14">
        <v>6746</v>
      </c>
      <c r="K14">
        <v>7526</v>
      </c>
      <c r="L14">
        <v>106740</v>
      </c>
      <c r="M14" t="s">
        <v>258</v>
      </c>
      <c r="N14">
        <v>0.1648</v>
      </c>
      <c r="O14">
        <v>0.95299999999999996</v>
      </c>
      <c r="P14">
        <v>0.8125</v>
      </c>
      <c r="Q14">
        <v>0.87719999999999998</v>
      </c>
      <c r="R14">
        <v>0.94330000000000003</v>
      </c>
      <c r="S14">
        <v>0.98729999999999996</v>
      </c>
      <c r="T14">
        <v>0.96479999999999999</v>
      </c>
      <c r="U14">
        <v>84270</v>
      </c>
      <c r="V14">
        <v>1082</v>
      </c>
      <c r="W14">
        <v>5064</v>
      </c>
      <c r="X14">
        <v>21943</v>
      </c>
      <c r="Y14" t="s">
        <v>70</v>
      </c>
      <c r="Z14">
        <v>0.18049999999999999</v>
      </c>
      <c r="AA14">
        <v>0.96850000000000003</v>
      </c>
      <c r="AB14">
        <v>0.85489999999999999</v>
      </c>
      <c r="AC14">
        <v>0.90820000000000001</v>
      </c>
      <c r="AD14">
        <v>0.93100000000000005</v>
      </c>
      <c r="AE14">
        <v>0.98599999999999999</v>
      </c>
      <c r="AF14">
        <v>0.9577</v>
      </c>
      <c r="AG14">
        <v>70069</v>
      </c>
      <c r="AH14">
        <v>995</v>
      </c>
      <c r="AI14">
        <v>5197</v>
      </c>
      <c r="AJ14">
        <v>30612</v>
      </c>
      <c r="AK14" t="s">
        <v>75</v>
      </c>
    </row>
    <row r="15" spans="1:37" x14ac:dyDescent="0.25">
      <c r="A15">
        <v>14</v>
      </c>
      <c r="B15">
        <v>8.0600000000000005E-2</v>
      </c>
      <c r="C15">
        <v>0.93940000000000001</v>
      </c>
      <c r="D15">
        <v>0.9335</v>
      </c>
      <c r="E15">
        <v>0.9365</v>
      </c>
      <c r="F15">
        <v>0.97740000000000005</v>
      </c>
      <c r="G15">
        <v>0.97950000000000004</v>
      </c>
      <c r="H15">
        <v>0.97840000000000005</v>
      </c>
      <c r="I15">
        <v>328291</v>
      </c>
      <c r="J15">
        <v>6879</v>
      </c>
      <c r="K15">
        <v>7598</v>
      </c>
      <c r="L15">
        <v>106668</v>
      </c>
      <c r="M15" t="s">
        <v>256</v>
      </c>
      <c r="N15">
        <v>0.15090000000000001</v>
      </c>
      <c r="O15">
        <v>0.9214</v>
      </c>
      <c r="P15">
        <v>0.879</v>
      </c>
      <c r="Q15">
        <v>0.89970000000000006</v>
      </c>
      <c r="R15">
        <v>0.96230000000000004</v>
      </c>
      <c r="S15">
        <v>0.97629999999999995</v>
      </c>
      <c r="T15">
        <v>0.96919999999999995</v>
      </c>
      <c r="U15">
        <v>83328</v>
      </c>
      <c r="V15">
        <v>2024</v>
      </c>
      <c r="W15">
        <v>3269</v>
      </c>
      <c r="X15">
        <v>23738</v>
      </c>
      <c r="Y15" t="s">
        <v>70</v>
      </c>
      <c r="Z15">
        <v>0.16370000000000001</v>
      </c>
      <c r="AA15">
        <v>0.94350000000000001</v>
      </c>
      <c r="AB15">
        <v>0.90800000000000003</v>
      </c>
      <c r="AC15">
        <v>0.9254</v>
      </c>
      <c r="AD15">
        <v>0.95450000000000002</v>
      </c>
      <c r="AE15">
        <v>0.97260000000000002</v>
      </c>
      <c r="AF15">
        <v>0.96350000000000002</v>
      </c>
      <c r="AG15">
        <v>69116</v>
      </c>
      <c r="AH15">
        <v>1948</v>
      </c>
      <c r="AI15">
        <v>3293</v>
      </c>
      <c r="AJ15">
        <v>32516</v>
      </c>
      <c r="AK15" t="s">
        <v>75</v>
      </c>
    </row>
    <row r="16" spans="1:37" x14ac:dyDescent="0.25">
      <c r="A16">
        <v>15</v>
      </c>
      <c r="B16">
        <v>8.0399999999999999E-2</v>
      </c>
      <c r="C16">
        <v>0.9405</v>
      </c>
      <c r="D16">
        <v>0.9325</v>
      </c>
      <c r="E16">
        <v>0.9365</v>
      </c>
      <c r="F16">
        <v>0.97709999999999997</v>
      </c>
      <c r="G16">
        <v>0.97989999999999999</v>
      </c>
      <c r="H16">
        <v>0.97850000000000004</v>
      </c>
      <c r="I16">
        <v>328424</v>
      </c>
      <c r="J16">
        <v>6746</v>
      </c>
      <c r="K16">
        <v>7710</v>
      </c>
      <c r="L16">
        <v>106556</v>
      </c>
      <c r="M16" t="s">
        <v>258</v>
      </c>
      <c r="N16">
        <v>0.14649999999999999</v>
      </c>
      <c r="O16">
        <v>0.92530000000000001</v>
      </c>
      <c r="P16">
        <v>0.86409999999999998</v>
      </c>
      <c r="Q16">
        <v>0.89359999999999995</v>
      </c>
      <c r="R16">
        <v>0.95789999999999997</v>
      </c>
      <c r="S16">
        <v>0.97789999999999999</v>
      </c>
      <c r="T16">
        <v>0.96779999999999999</v>
      </c>
      <c r="U16">
        <v>83467</v>
      </c>
      <c r="V16">
        <v>1885</v>
      </c>
      <c r="W16">
        <v>3670</v>
      </c>
      <c r="X16">
        <v>23337</v>
      </c>
      <c r="Y16" t="s">
        <v>70</v>
      </c>
      <c r="Z16">
        <v>0.1588</v>
      </c>
      <c r="AA16">
        <v>0.94920000000000004</v>
      </c>
      <c r="AB16">
        <v>0.89329999999999998</v>
      </c>
      <c r="AC16">
        <v>0.9204</v>
      </c>
      <c r="AD16">
        <v>0.94779999999999998</v>
      </c>
      <c r="AE16">
        <v>0.97589999999999999</v>
      </c>
      <c r="AF16">
        <v>0.96160000000000001</v>
      </c>
      <c r="AG16">
        <v>69351</v>
      </c>
      <c r="AH16">
        <v>1713</v>
      </c>
      <c r="AI16">
        <v>3820</v>
      </c>
      <c r="AJ16">
        <v>31989</v>
      </c>
      <c r="AK16" t="s">
        <v>75</v>
      </c>
    </row>
    <row r="17" spans="1:37" x14ac:dyDescent="0.25">
      <c r="A17">
        <v>16</v>
      </c>
      <c r="B17" t="s">
        <v>259</v>
      </c>
      <c r="C17" t="s">
        <v>260</v>
      </c>
      <c r="D17" t="s">
        <v>72</v>
      </c>
      <c r="E17" t="s">
        <v>261</v>
      </c>
      <c r="F17" t="s">
        <v>262</v>
      </c>
      <c r="G17" t="s">
        <v>73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256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70</v>
      </c>
      <c r="Z17" t="s">
        <v>279</v>
      </c>
      <c r="AA17" t="s">
        <v>280</v>
      </c>
      <c r="AB17" t="s">
        <v>281</v>
      </c>
      <c r="AC17" t="s">
        <v>282</v>
      </c>
      <c r="AD17" t="s">
        <v>66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75</v>
      </c>
    </row>
  </sheetData>
  <conditionalFormatting sqref="A1:AK17">
    <cfRule type="expression" dxfId="0" priority="1" stopIfTrue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F61E-3B77-4787-8DFD-D07CFB2D6CC9}">
  <sheetPr>
    <tabColor rgb="FF00B050"/>
  </sheetPr>
  <dimension ref="A1:M41"/>
  <sheetViews>
    <sheetView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8" t="s">
        <v>80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28" t="s">
        <v>31</v>
      </c>
      <c r="K1" s="28" t="s">
        <v>32</v>
      </c>
      <c r="L1" s="28" t="s">
        <v>81</v>
      </c>
      <c r="M1" s="28" t="s">
        <v>82</v>
      </c>
    </row>
    <row r="2" spans="1:13" ht="125.1" customHeight="1" x14ac:dyDescent="0.25">
      <c r="A2" t="s">
        <v>83</v>
      </c>
      <c r="B2">
        <v>1250</v>
      </c>
      <c r="C2">
        <v>309</v>
      </c>
      <c r="D2">
        <v>177</v>
      </c>
      <c r="E2">
        <v>448</v>
      </c>
      <c r="F2" s="27">
        <v>0.876</v>
      </c>
      <c r="G2" s="27">
        <v>0.80179999999999996</v>
      </c>
      <c r="H2" s="27">
        <v>0.83720000000000006</v>
      </c>
      <c r="I2" s="27">
        <v>0.59179999999999999</v>
      </c>
      <c r="J2" s="27">
        <v>0.71679999999999999</v>
      </c>
      <c r="K2" s="27">
        <v>0.64829999999999999</v>
      </c>
    </row>
    <row r="3" spans="1:13" ht="125.1" customHeight="1" x14ac:dyDescent="0.25">
      <c r="A3" t="s">
        <v>84</v>
      </c>
      <c r="B3">
        <v>1495</v>
      </c>
      <c r="C3">
        <v>75</v>
      </c>
      <c r="D3">
        <v>91</v>
      </c>
      <c r="E3">
        <v>201</v>
      </c>
      <c r="F3" s="27">
        <v>0.94259999999999999</v>
      </c>
      <c r="G3" s="27">
        <v>0.95220000000000005</v>
      </c>
      <c r="H3" s="27">
        <v>0.94740000000000002</v>
      </c>
      <c r="I3" s="27">
        <v>0.72829999999999995</v>
      </c>
      <c r="J3" s="27">
        <v>0.68840000000000001</v>
      </c>
      <c r="K3" s="27">
        <v>0.7077</v>
      </c>
    </row>
    <row r="4" spans="1:13" ht="125.1" customHeight="1" x14ac:dyDescent="0.25">
      <c r="A4" t="s">
        <v>85</v>
      </c>
      <c r="B4">
        <v>1553</v>
      </c>
      <c r="C4">
        <v>3</v>
      </c>
      <c r="D4">
        <v>382</v>
      </c>
      <c r="E4">
        <v>0</v>
      </c>
      <c r="F4" s="27">
        <v>0.80259999999999998</v>
      </c>
      <c r="G4" s="27">
        <v>0.99809999999999999</v>
      </c>
      <c r="H4" s="27">
        <v>0.88970000000000005</v>
      </c>
      <c r="I4" s="27">
        <v>0</v>
      </c>
      <c r="J4" s="27">
        <v>0</v>
      </c>
      <c r="K4" s="27">
        <v>0</v>
      </c>
    </row>
    <row r="5" spans="1:13" ht="125.1" customHeight="1" x14ac:dyDescent="0.25">
      <c r="A5" t="s">
        <v>86</v>
      </c>
      <c r="B5">
        <v>7599</v>
      </c>
      <c r="C5">
        <v>224</v>
      </c>
      <c r="D5">
        <v>729</v>
      </c>
      <c r="E5">
        <v>24</v>
      </c>
      <c r="F5" s="27">
        <v>0.91249999999999998</v>
      </c>
      <c r="G5" s="27">
        <v>0.97140000000000004</v>
      </c>
      <c r="H5" s="27">
        <v>0.94099999999999995</v>
      </c>
      <c r="I5" s="27">
        <v>9.6799999999999997E-2</v>
      </c>
      <c r="J5" s="27">
        <v>3.1899999999999998E-2</v>
      </c>
      <c r="K5" s="27">
        <v>4.8000000000000001E-2</v>
      </c>
    </row>
    <row r="6" spans="1:13" ht="125.1" customHeight="1" x14ac:dyDescent="0.25">
      <c r="A6" t="s">
        <v>87</v>
      </c>
      <c r="B6">
        <v>2239</v>
      </c>
      <c r="C6">
        <v>135</v>
      </c>
      <c r="D6">
        <v>173</v>
      </c>
      <c r="E6">
        <v>189</v>
      </c>
      <c r="F6" s="27">
        <v>0.92830000000000001</v>
      </c>
      <c r="G6" s="27">
        <v>0.94310000000000005</v>
      </c>
      <c r="H6" s="27">
        <v>0.93559999999999999</v>
      </c>
      <c r="I6" s="27">
        <v>0.58330000000000004</v>
      </c>
      <c r="J6" s="27">
        <v>0.52210000000000001</v>
      </c>
      <c r="K6" s="27">
        <v>0.55100000000000005</v>
      </c>
    </row>
    <row r="7" spans="1:13" ht="125.1" customHeight="1" x14ac:dyDescent="0.25">
      <c r="A7" t="s">
        <v>88</v>
      </c>
      <c r="B7">
        <v>2219</v>
      </c>
      <c r="C7">
        <v>0</v>
      </c>
      <c r="D7">
        <v>595</v>
      </c>
      <c r="E7">
        <v>0</v>
      </c>
      <c r="F7" s="27">
        <v>0.78859999999999997</v>
      </c>
      <c r="G7" s="27">
        <v>1</v>
      </c>
      <c r="H7" s="27">
        <v>0.88180000000000003</v>
      </c>
      <c r="I7" s="27">
        <v>0</v>
      </c>
      <c r="J7" s="27">
        <v>0</v>
      </c>
      <c r="K7" s="27">
        <v>0</v>
      </c>
    </row>
    <row r="8" spans="1:13" ht="125.1" customHeight="1" x14ac:dyDescent="0.25">
      <c r="A8" t="s">
        <v>89</v>
      </c>
      <c r="B8">
        <v>2166</v>
      </c>
      <c r="C8">
        <v>252</v>
      </c>
      <c r="D8">
        <v>94</v>
      </c>
      <c r="E8">
        <v>179</v>
      </c>
      <c r="F8" s="27">
        <v>0.95840000000000003</v>
      </c>
      <c r="G8" s="27">
        <v>0.89580000000000004</v>
      </c>
      <c r="H8" s="27">
        <v>0.92600000000000005</v>
      </c>
      <c r="I8" s="27">
        <v>0.4153</v>
      </c>
      <c r="J8" s="27">
        <v>0.65569999999999995</v>
      </c>
      <c r="K8" s="27">
        <v>0.50849999999999995</v>
      </c>
    </row>
    <row r="9" spans="1:13" ht="125.1" customHeight="1" x14ac:dyDescent="0.25">
      <c r="A9" t="s">
        <v>90</v>
      </c>
      <c r="B9">
        <v>4832</v>
      </c>
      <c r="C9">
        <v>244</v>
      </c>
      <c r="D9">
        <v>200</v>
      </c>
      <c r="E9">
        <v>491</v>
      </c>
      <c r="F9" s="27">
        <v>0.96030000000000004</v>
      </c>
      <c r="G9" s="27">
        <v>0.95189999999999997</v>
      </c>
      <c r="H9" s="27">
        <v>0.95609999999999995</v>
      </c>
      <c r="I9" s="27">
        <v>0.66800000000000004</v>
      </c>
      <c r="J9" s="27">
        <v>0.71060000000000001</v>
      </c>
      <c r="K9" s="27">
        <v>0.68859999999999999</v>
      </c>
    </row>
    <row r="10" spans="1:13" ht="125.1" customHeight="1" x14ac:dyDescent="0.25">
      <c r="A10" t="s">
        <v>91</v>
      </c>
      <c r="B10">
        <v>3791</v>
      </c>
      <c r="C10">
        <v>269</v>
      </c>
      <c r="D10">
        <v>297</v>
      </c>
      <c r="E10">
        <v>684</v>
      </c>
      <c r="F10" s="27">
        <v>0.92730000000000001</v>
      </c>
      <c r="G10" s="27">
        <v>0.93369999999999997</v>
      </c>
      <c r="H10" s="27">
        <v>0.93049999999999999</v>
      </c>
      <c r="I10" s="27">
        <v>0.7177</v>
      </c>
      <c r="J10" s="27">
        <v>0.69720000000000004</v>
      </c>
      <c r="K10" s="27">
        <v>0.70730000000000004</v>
      </c>
    </row>
    <row r="11" spans="1:13" ht="125.1" customHeight="1" x14ac:dyDescent="0.25">
      <c r="A11" t="s">
        <v>92</v>
      </c>
      <c r="B11">
        <v>21971</v>
      </c>
      <c r="C11">
        <v>974</v>
      </c>
      <c r="D11">
        <v>2076</v>
      </c>
      <c r="E11">
        <v>2187</v>
      </c>
      <c r="F11" s="27">
        <v>0.91369999999999996</v>
      </c>
      <c r="G11" s="27">
        <v>0.95760000000000001</v>
      </c>
      <c r="H11" s="27">
        <v>0.93510000000000004</v>
      </c>
      <c r="I11" s="27">
        <v>0.69189999999999996</v>
      </c>
      <c r="J11" s="27">
        <v>0.51300000000000001</v>
      </c>
      <c r="K11" s="27">
        <v>0.58919999999999995</v>
      </c>
    </row>
    <row r="12" spans="1:13" ht="125.1" customHeight="1" x14ac:dyDescent="0.25">
      <c r="A12" t="s">
        <v>93</v>
      </c>
      <c r="B12">
        <v>2998</v>
      </c>
      <c r="C12">
        <v>122</v>
      </c>
      <c r="D12">
        <v>300</v>
      </c>
      <c r="E12">
        <v>304</v>
      </c>
      <c r="F12" s="27">
        <v>0.90900000000000003</v>
      </c>
      <c r="G12" s="27">
        <v>0.96089999999999998</v>
      </c>
      <c r="H12" s="27">
        <v>0.93420000000000003</v>
      </c>
      <c r="I12" s="27">
        <v>0.71360000000000001</v>
      </c>
      <c r="J12" s="27">
        <v>0.50329999999999997</v>
      </c>
      <c r="K12" s="27">
        <v>0.59030000000000005</v>
      </c>
    </row>
    <row r="13" spans="1:13" ht="125.1" customHeight="1" x14ac:dyDescent="0.25">
      <c r="A13" t="s">
        <v>94</v>
      </c>
      <c r="B13">
        <v>2665</v>
      </c>
      <c r="C13">
        <v>247</v>
      </c>
      <c r="D13">
        <v>83</v>
      </c>
      <c r="E13">
        <v>245</v>
      </c>
      <c r="F13" s="27">
        <v>0.9698</v>
      </c>
      <c r="G13" s="27">
        <v>0.91520000000000001</v>
      </c>
      <c r="H13" s="27">
        <v>0.94169999999999998</v>
      </c>
      <c r="I13" s="27">
        <v>0.498</v>
      </c>
      <c r="J13" s="27">
        <v>0.747</v>
      </c>
      <c r="K13" s="27">
        <v>0.59760000000000002</v>
      </c>
    </row>
    <row r="14" spans="1:13" ht="125.1" customHeight="1" x14ac:dyDescent="0.25">
      <c r="A14" t="s">
        <v>95</v>
      </c>
      <c r="B14">
        <v>1026</v>
      </c>
      <c r="C14">
        <v>30</v>
      </c>
      <c r="D14">
        <v>60</v>
      </c>
      <c r="E14">
        <v>144</v>
      </c>
      <c r="F14" s="27">
        <v>0.94479999999999997</v>
      </c>
      <c r="G14" s="27">
        <v>0.97160000000000002</v>
      </c>
      <c r="H14" s="27">
        <v>0.95799999999999996</v>
      </c>
      <c r="I14" s="27">
        <v>0.8276</v>
      </c>
      <c r="J14" s="27">
        <v>0.70589999999999997</v>
      </c>
      <c r="K14" s="27">
        <v>0.76190000000000002</v>
      </c>
    </row>
    <row r="15" spans="1:13" ht="125.1" customHeight="1" x14ac:dyDescent="0.25">
      <c r="A15" t="s">
        <v>96</v>
      </c>
      <c r="B15">
        <v>3653</v>
      </c>
      <c r="C15">
        <v>576</v>
      </c>
      <c r="D15">
        <v>116</v>
      </c>
      <c r="E15">
        <v>901</v>
      </c>
      <c r="F15" s="27">
        <v>0.96919999999999995</v>
      </c>
      <c r="G15" s="27">
        <v>0.86380000000000001</v>
      </c>
      <c r="H15" s="27">
        <v>0.91349999999999998</v>
      </c>
      <c r="I15" s="27">
        <v>0.61</v>
      </c>
      <c r="J15" s="27">
        <v>0.88590000000000002</v>
      </c>
      <c r="K15" s="27">
        <v>0.72250000000000003</v>
      </c>
    </row>
    <row r="16" spans="1:13" ht="125.1" customHeight="1" x14ac:dyDescent="0.25">
      <c r="A16" t="s">
        <v>97</v>
      </c>
      <c r="B16">
        <v>891</v>
      </c>
      <c r="C16">
        <v>59</v>
      </c>
      <c r="D16">
        <v>32</v>
      </c>
      <c r="E16">
        <v>208</v>
      </c>
      <c r="F16" s="27">
        <v>0.96530000000000005</v>
      </c>
      <c r="G16" s="27">
        <v>0.93789999999999996</v>
      </c>
      <c r="H16" s="27">
        <v>0.95140000000000002</v>
      </c>
      <c r="I16" s="27">
        <v>0.77900000000000003</v>
      </c>
      <c r="J16" s="27">
        <v>0.86670000000000003</v>
      </c>
      <c r="K16" s="27">
        <v>0.82050000000000001</v>
      </c>
    </row>
    <row r="17" spans="1:11" ht="125.1" customHeight="1" x14ac:dyDescent="0.25">
      <c r="A17" t="s">
        <v>98</v>
      </c>
      <c r="B17">
        <v>1085</v>
      </c>
      <c r="C17">
        <v>93</v>
      </c>
      <c r="D17">
        <v>29</v>
      </c>
      <c r="E17">
        <v>269</v>
      </c>
      <c r="F17" s="27">
        <v>0.97399999999999998</v>
      </c>
      <c r="G17" s="27">
        <v>0.92110000000000003</v>
      </c>
      <c r="H17" s="27">
        <v>0.94679999999999997</v>
      </c>
      <c r="I17" s="27">
        <v>0.74309999999999998</v>
      </c>
      <c r="J17" s="27">
        <v>0.90269999999999995</v>
      </c>
      <c r="K17" s="27">
        <v>0.81520000000000004</v>
      </c>
    </row>
    <row r="18" spans="1:11" ht="125.1" customHeight="1" x14ac:dyDescent="0.25">
      <c r="A18" t="s">
        <v>99</v>
      </c>
      <c r="B18">
        <v>1545</v>
      </c>
      <c r="C18">
        <v>98</v>
      </c>
      <c r="D18">
        <v>137</v>
      </c>
      <c r="E18">
        <v>404</v>
      </c>
      <c r="F18" s="27">
        <v>0.91849999999999998</v>
      </c>
      <c r="G18" s="27">
        <v>0.94040000000000001</v>
      </c>
      <c r="H18" s="27">
        <v>0.92930000000000001</v>
      </c>
      <c r="I18" s="27">
        <v>0.80479999999999996</v>
      </c>
      <c r="J18" s="27">
        <v>0.74680000000000002</v>
      </c>
      <c r="K18" s="27">
        <v>0.77470000000000006</v>
      </c>
    </row>
    <row r="19" spans="1:11" ht="125.1" customHeight="1" x14ac:dyDescent="0.25">
      <c r="A19" t="s">
        <v>100</v>
      </c>
      <c r="B19">
        <v>4662</v>
      </c>
      <c r="C19">
        <v>310</v>
      </c>
      <c r="D19">
        <v>674</v>
      </c>
      <c r="E19">
        <v>357</v>
      </c>
      <c r="F19" s="27">
        <v>0.87370000000000003</v>
      </c>
      <c r="G19" s="27">
        <v>0.93769999999999998</v>
      </c>
      <c r="H19" s="27">
        <v>0.90449999999999997</v>
      </c>
      <c r="I19" s="27">
        <v>0.53520000000000001</v>
      </c>
      <c r="J19" s="27">
        <v>0.3463</v>
      </c>
      <c r="K19" s="27">
        <v>0.42049999999999998</v>
      </c>
    </row>
    <row r="20" spans="1:11" ht="125.1" customHeight="1" x14ac:dyDescent="0.25">
      <c r="A20" t="s">
        <v>101</v>
      </c>
      <c r="B20">
        <v>770</v>
      </c>
      <c r="C20">
        <v>53</v>
      </c>
      <c r="D20">
        <v>124</v>
      </c>
      <c r="E20">
        <v>385</v>
      </c>
      <c r="F20" s="27">
        <v>0.86129999999999995</v>
      </c>
      <c r="G20" s="27">
        <v>0.93559999999999999</v>
      </c>
      <c r="H20" s="27">
        <v>0.89690000000000003</v>
      </c>
      <c r="I20" s="27">
        <v>0.879</v>
      </c>
      <c r="J20" s="27">
        <v>0.75639999999999996</v>
      </c>
      <c r="K20" s="27">
        <v>0.81310000000000004</v>
      </c>
    </row>
    <row r="21" spans="1:11" ht="125.1" customHeight="1" x14ac:dyDescent="0.25">
      <c r="A21" t="s">
        <v>102</v>
      </c>
      <c r="B21">
        <v>1563</v>
      </c>
      <c r="C21">
        <v>202</v>
      </c>
      <c r="D21">
        <v>73</v>
      </c>
      <c r="E21">
        <v>230</v>
      </c>
      <c r="F21" s="27">
        <v>0.95540000000000003</v>
      </c>
      <c r="G21" s="27">
        <v>0.88560000000000005</v>
      </c>
      <c r="H21" s="27">
        <v>0.91910000000000003</v>
      </c>
      <c r="I21" s="27">
        <v>0.53239999999999998</v>
      </c>
      <c r="J21" s="27">
        <v>0.7591</v>
      </c>
      <c r="K21" s="27">
        <v>0.62590000000000001</v>
      </c>
    </row>
    <row r="22" spans="1:11" ht="125.1" customHeight="1" x14ac:dyDescent="0.25">
      <c r="A22" t="s">
        <v>103</v>
      </c>
      <c r="B22">
        <v>621</v>
      </c>
      <c r="C22">
        <v>4</v>
      </c>
      <c r="D22">
        <v>167</v>
      </c>
      <c r="E22">
        <v>495</v>
      </c>
      <c r="F22" s="27">
        <v>0.78810000000000002</v>
      </c>
      <c r="G22" s="27">
        <v>0.99360000000000004</v>
      </c>
      <c r="H22" s="27">
        <v>0.879</v>
      </c>
      <c r="I22" s="27">
        <v>0.99199999999999999</v>
      </c>
      <c r="J22" s="27">
        <v>0.74770000000000003</v>
      </c>
      <c r="K22" s="27">
        <v>0.85270000000000001</v>
      </c>
    </row>
    <row r="23" spans="1:11" ht="125.1" customHeight="1" x14ac:dyDescent="0.25">
      <c r="A23" t="s">
        <v>104</v>
      </c>
      <c r="B23">
        <v>2048</v>
      </c>
      <c r="C23">
        <v>26</v>
      </c>
      <c r="D23">
        <v>215</v>
      </c>
      <c r="E23">
        <v>79</v>
      </c>
      <c r="F23" s="27">
        <v>0.90500000000000003</v>
      </c>
      <c r="G23" s="27">
        <v>0.98750000000000004</v>
      </c>
      <c r="H23" s="27">
        <v>0.94440000000000002</v>
      </c>
      <c r="I23" s="27">
        <v>0.75239999999999996</v>
      </c>
      <c r="J23" s="27">
        <v>0.26869999999999999</v>
      </c>
      <c r="K23" s="27">
        <v>0.39600000000000002</v>
      </c>
    </row>
    <row r="24" spans="1:11" ht="125.1" customHeight="1" x14ac:dyDescent="0.25">
      <c r="A24" t="s">
        <v>105</v>
      </c>
      <c r="B24">
        <v>6936</v>
      </c>
      <c r="C24">
        <v>295</v>
      </c>
      <c r="D24">
        <v>296</v>
      </c>
      <c r="E24">
        <v>1867</v>
      </c>
      <c r="F24" s="27">
        <v>0.95909999999999995</v>
      </c>
      <c r="G24" s="27">
        <v>0.95920000000000005</v>
      </c>
      <c r="H24" s="27">
        <v>0.95909999999999995</v>
      </c>
      <c r="I24" s="27">
        <v>0.86360000000000003</v>
      </c>
      <c r="J24" s="27">
        <v>0.86319999999999997</v>
      </c>
      <c r="K24" s="27">
        <v>0.86339999999999995</v>
      </c>
    </row>
    <row r="25" spans="1:11" ht="125.1" customHeight="1" x14ac:dyDescent="0.25">
      <c r="A25" t="s">
        <v>106</v>
      </c>
      <c r="B25">
        <v>1368</v>
      </c>
      <c r="C25">
        <v>39</v>
      </c>
      <c r="D25">
        <v>134</v>
      </c>
      <c r="E25">
        <v>331</v>
      </c>
      <c r="F25" s="27">
        <v>0.91080000000000005</v>
      </c>
      <c r="G25" s="27">
        <v>0.97230000000000005</v>
      </c>
      <c r="H25" s="27">
        <v>0.9405</v>
      </c>
      <c r="I25" s="27">
        <v>0.89459999999999995</v>
      </c>
      <c r="J25" s="27">
        <v>0.71179999999999999</v>
      </c>
      <c r="K25" s="27">
        <v>0.79279999999999995</v>
      </c>
    </row>
    <row r="26" spans="1:11" ht="125.1" customHeight="1" x14ac:dyDescent="0.25">
      <c r="A26" t="s">
        <v>107</v>
      </c>
      <c r="B26">
        <v>926</v>
      </c>
      <c r="C26">
        <v>63</v>
      </c>
      <c r="D26">
        <v>138</v>
      </c>
      <c r="E26">
        <v>901</v>
      </c>
      <c r="F26" s="27">
        <v>0.87029999999999996</v>
      </c>
      <c r="G26" s="27">
        <v>0.93630000000000002</v>
      </c>
      <c r="H26" s="27">
        <v>0.90210000000000001</v>
      </c>
      <c r="I26" s="27">
        <v>0.93459999999999999</v>
      </c>
      <c r="J26" s="27">
        <v>0.86719999999999997</v>
      </c>
      <c r="K26" s="27">
        <v>0.89970000000000006</v>
      </c>
    </row>
    <row r="27" spans="1:11" ht="125.1" customHeight="1" x14ac:dyDescent="0.25">
      <c r="A27" t="s">
        <v>108</v>
      </c>
      <c r="B27">
        <v>18287</v>
      </c>
      <c r="C27">
        <v>575</v>
      </c>
      <c r="D27">
        <v>510</v>
      </c>
      <c r="E27">
        <v>1823</v>
      </c>
      <c r="F27" s="27">
        <v>0.97289999999999999</v>
      </c>
      <c r="G27" s="27">
        <v>0.96950000000000003</v>
      </c>
      <c r="H27" s="27">
        <v>0.97119999999999995</v>
      </c>
      <c r="I27" s="27">
        <v>0.76019999999999999</v>
      </c>
      <c r="J27" s="27">
        <v>0.78139999999999998</v>
      </c>
      <c r="K27" s="27">
        <v>0.77070000000000005</v>
      </c>
    </row>
    <row r="28" spans="1:11" ht="125.1" customHeight="1" x14ac:dyDescent="0.25">
      <c r="A28" t="s">
        <v>109</v>
      </c>
      <c r="B28">
        <v>13199</v>
      </c>
      <c r="C28">
        <v>488</v>
      </c>
      <c r="D28">
        <v>1257</v>
      </c>
      <c r="E28">
        <v>3776</v>
      </c>
      <c r="F28" s="27">
        <v>0.91300000000000003</v>
      </c>
      <c r="G28" s="27">
        <v>0.96430000000000005</v>
      </c>
      <c r="H28" s="27">
        <v>0.93799999999999994</v>
      </c>
      <c r="I28" s="27">
        <v>0.88560000000000005</v>
      </c>
      <c r="J28" s="27">
        <v>0.75019999999999998</v>
      </c>
      <c r="K28" s="27">
        <v>0.81230000000000002</v>
      </c>
    </row>
    <row r="29" spans="1:11" ht="125.1" customHeight="1" x14ac:dyDescent="0.25">
      <c r="A29" t="s">
        <v>110</v>
      </c>
      <c r="B29">
        <v>3523</v>
      </c>
      <c r="C29">
        <v>14</v>
      </c>
      <c r="D29">
        <v>413</v>
      </c>
      <c r="E29">
        <v>284</v>
      </c>
      <c r="F29" s="27">
        <v>0.89510000000000001</v>
      </c>
      <c r="G29" s="27">
        <v>0.996</v>
      </c>
      <c r="H29" s="27">
        <v>0.94289999999999996</v>
      </c>
      <c r="I29" s="27">
        <v>0.95299999999999996</v>
      </c>
      <c r="J29" s="27">
        <v>0.40749999999999997</v>
      </c>
      <c r="K29" s="27">
        <v>0.57089999999999996</v>
      </c>
    </row>
    <row r="30" spans="1:11" ht="125.1" customHeight="1" x14ac:dyDescent="0.25">
      <c r="A30" t="s">
        <v>111</v>
      </c>
      <c r="B30">
        <v>4288</v>
      </c>
      <c r="C30">
        <v>98</v>
      </c>
      <c r="D30">
        <v>405</v>
      </c>
      <c r="E30">
        <v>1227</v>
      </c>
      <c r="F30" s="27">
        <v>0.91369999999999996</v>
      </c>
      <c r="G30" s="27">
        <v>0.97770000000000001</v>
      </c>
      <c r="H30" s="27">
        <v>0.9446</v>
      </c>
      <c r="I30" s="27">
        <v>0.92600000000000005</v>
      </c>
      <c r="J30" s="27">
        <v>0.75180000000000002</v>
      </c>
      <c r="K30" s="27">
        <v>0.82989999999999997</v>
      </c>
    </row>
    <row r="31" spans="1:11" ht="125.1" customHeight="1" x14ac:dyDescent="0.25">
      <c r="A31" t="s">
        <v>112</v>
      </c>
      <c r="B31">
        <v>2295</v>
      </c>
      <c r="C31">
        <v>13</v>
      </c>
      <c r="D31">
        <v>554</v>
      </c>
      <c r="E31">
        <v>243</v>
      </c>
      <c r="F31" s="27">
        <v>0.80549999999999999</v>
      </c>
      <c r="G31" s="27">
        <v>0.99439999999999995</v>
      </c>
      <c r="H31" s="27">
        <v>0.8901</v>
      </c>
      <c r="I31" s="27">
        <v>0.94920000000000004</v>
      </c>
      <c r="J31" s="27">
        <v>0.3049</v>
      </c>
      <c r="K31" s="27">
        <v>0.46150000000000002</v>
      </c>
    </row>
    <row r="32" spans="1:11" ht="125.1" customHeight="1" x14ac:dyDescent="0.25">
      <c r="A32" t="s">
        <v>113</v>
      </c>
      <c r="B32">
        <v>3232</v>
      </c>
      <c r="C32">
        <v>230</v>
      </c>
      <c r="D32">
        <v>95</v>
      </c>
      <c r="E32">
        <v>538</v>
      </c>
      <c r="F32" s="27">
        <v>0.97140000000000004</v>
      </c>
      <c r="G32" s="27">
        <v>0.93359999999999999</v>
      </c>
      <c r="H32" s="27">
        <v>0.95209999999999995</v>
      </c>
      <c r="I32" s="27">
        <v>0.70050000000000001</v>
      </c>
      <c r="J32" s="27">
        <v>0.84989999999999999</v>
      </c>
      <c r="K32" s="27">
        <v>0.76800000000000002</v>
      </c>
    </row>
    <row r="33" spans="1:11" ht="125.1" customHeight="1" x14ac:dyDescent="0.25">
      <c r="A33" t="s">
        <v>114</v>
      </c>
      <c r="B33">
        <v>1057</v>
      </c>
      <c r="C33">
        <v>126</v>
      </c>
      <c r="D33">
        <v>73</v>
      </c>
      <c r="E33">
        <v>64</v>
      </c>
      <c r="F33" s="27">
        <v>0.93540000000000001</v>
      </c>
      <c r="G33" s="27">
        <v>0.89349999999999996</v>
      </c>
      <c r="H33" s="27">
        <v>0.91400000000000003</v>
      </c>
      <c r="I33" s="27">
        <v>0.33679999999999999</v>
      </c>
      <c r="J33" s="27">
        <v>0.4672</v>
      </c>
      <c r="K33" s="27">
        <v>0.39140000000000003</v>
      </c>
    </row>
    <row r="34" spans="1:11" ht="125.1" customHeight="1" x14ac:dyDescent="0.25">
      <c r="A34" t="s">
        <v>115</v>
      </c>
      <c r="B34">
        <v>6605</v>
      </c>
      <c r="C34">
        <v>674</v>
      </c>
      <c r="D34">
        <v>241</v>
      </c>
      <c r="E34">
        <v>904</v>
      </c>
      <c r="F34" s="27">
        <v>0.96479999999999999</v>
      </c>
      <c r="G34" s="27">
        <v>0.90739999999999998</v>
      </c>
      <c r="H34" s="27">
        <v>0.93520000000000003</v>
      </c>
      <c r="I34" s="27">
        <v>0.57289999999999996</v>
      </c>
      <c r="J34" s="27">
        <v>0.78949999999999998</v>
      </c>
      <c r="K34" s="27">
        <v>0.66400000000000003</v>
      </c>
    </row>
    <row r="35" spans="1:11" ht="125.1" customHeight="1" x14ac:dyDescent="0.25">
      <c r="A35" t="s">
        <v>116</v>
      </c>
      <c r="B35">
        <v>878</v>
      </c>
      <c r="C35">
        <v>49</v>
      </c>
      <c r="D35">
        <v>210</v>
      </c>
      <c r="E35">
        <v>403</v>
      </c>
      <c r="F35" s="27">
        <v>0.80700000000000005</v>
      </c>
      <c r="G35" s="27">
        <v>0.94710000000000005</v>
      </c>
      <c r="H35" s="27">
        <v>0.87150000000000005</v>
      </c>
      <c r="I35" s="27">
        <v>0.89159999999999995</v>
      </c>
      <c r="J35" s="27">
        <v>0.65739999999999998</v>
      </c>
      <c r="K35" s="27">
        <v>0.75680000000000003</v>
      </c>
    </row>
    <row r="36" spans="1:11" ht="125.1" customHeight="1" x14ac:dyDescent="0.25">
      <c r="A36" t="s">
        <v>117</v>
      </c>
      <c r="B36">
        <v>2949</v>
      </c>
      <c r="C36">
        <v>173</v>
      </c>
      <c r="D36">
        <v>29</v>
      </c>
      <c r="E36">
        <v>468</v>
      </c>
      <c r="F36" s="27">
        <v>0.99029999999999996</v>
      </c>
      <c r="G36" s="27">
        <v>0.9446</v>
      </c>
      <c r="H36" s="27">
        <v>0.96689999999999998</v>
      </c>
      <c r="I36" s="27">
        <v>0.73009999999999997</v>
      </c>
      <c r="J36" s="27">
        <v>0.94159999999999999</v>
      </c>
      <c r="K36" s="27">
        <v>0.82250000000000001</v>
      </c>
    </row>
    <row r="37" spans="1:11" ht="125.1" customHeight="1" x14ac:dyDescent="0.25">
      <c r="A37" t="s">
        <v>118</v>
      </c>
      <c r="B37">
        <v>753</v>
      </c>
      <c r="C37">
        <v>1</v>
      </c>
      <c r="D37">
        <v>245</v>
      </c>
      <c r="E37">
        <v>463</v>
      </c>
      <c r="F37" s="27">
        <v>0.75449999999999995</v>
      </c>
      <c r="G37" s="27">
        <v>0.99870000000000003</v>
      </c>
      <c r="H37" s="27">
        <v>0.85960000000000003</v>
      </c>
      <c r="I37" s="27">
        <v>0.99780000000000002</v>
      </c>
      <c r="J37" s="27">
        <v>0.65400000000000003</v>
      </c>
      <c r="K37" s="27">
        <v>0.79010000000000002</v>
      </c>
    </row>
    <row r="38" spans="1:11" ht="125.1" customHeight="1" x14ac:dyDescent="0.25">
      <c r="A38" t="s">
        <v>119</v>
      </c>
      <c r="B38">
        <v>4058</v>
      </c>
      <c r="C38">
        <v>83</v>
      </c>
      <c r="D38">
        <v>250</v>
      </c>
      <c r="E38">
        <v>433</v>
      </c>
      <c r="F38" s="27">
        <v>0.94199999999999995</v>
      </c>
      <c r="G38" s="27">
        <v>0.98</v>
      </c>
      <c r="H38" s="27">
        <v>0.96060000000000001</v>
      </c>
      <c r="I38" s="27">
        <v>0.83909999999999996</v>
      </c>
      <c r="J38" s="27">
        <v>0.63400000000000001</v>
      </c>
      <c r="K38" s="27">
        <v>0.72230000000000005</v>
      </c>
    </row>
    <row r="39" spans="1:11" ht="125.1" customHeight="1" x14ac:dyDescent="0.25">
      <c r="A39" t="s">
        <v>120</v>
      </c>
      <c r="B39">
        <v>2584</v>
      </c>
      <c r="C39">
        <v>40</v>
      </c>
      <c r="D39">
        <v>297</v>
      </c>
      <c r="E39">
        <v>319</v>
      </c>
      <c r="F39" s="27">
        <v>0.89690000000000003</v>
      </c>
      <c r="G39" s="27">
        <v>0.98480000000000001</v>
      </c>
      <c r="H39" s="27">
        <v>0.93879999999999997</v>
      </c>
      <c r="I39" s="27">
        <v>0.88859999999999995</v>
      </c>
      <c r="J39" s="27">
        <v>0.51790000000000003</v>
      </c>
      <c r="K39" s="27">
        <v>0.65439999999999998</v>
      </c>
    </row>
    <row r="40" spans="1:11" ht="125.1" customHeight="1" x14ac:dyDescent="0.25">
      <c r="A40" t="s">
        <v>121</v>
      </c>
      <c r="B40">
        <v>4434</v>
      </c>
      <c r="C40">
        <v>63</v>
      </c>
      <c r="D40">
        <v>364</v>
      </c>
      <c r="E40">
        <v>227</v>
      </c>
      <c r="F40" s="27">
        <v>0.92410000000000003</v>
      </c>
      <c r="G40" s="27">
        <v>0.98599999999999999</v>
      </c>
      <c r="H40" s="27">
        <v>0.95409999999999995</v>
      </c>
      <c r="I40" s="27">
        <v>0.78280000000000005</v>
      </c>
      <c r="J40" s="27">
        <v>0.3841</v>
      </c>
      <c r="K40" s="27">
        <v>0.51529999999999998</v>
      </c>
    </row>
    <row r="41" spans="1:11" ht="125.1" customHeight="1" x14ac:dyDescent="0.25">
      <c r="A41" t="s">
        <v>122</v>
      </c>
      <c r="B41">
        <v>5074</v>
      </c>
      <c r="C41">
        <v>27</v>
      </c>
      <c r="D41">
        <v>360</v>
      </c>
      <c r="E41">
        <v>419</v>
      </c>
      <c r="F41" s="27">
        <v>0.93379999999999996</v>
      </c>
      <c r="G41" s="27">
        <v>0.99470000000000003</v>
      </c>
      <c r="H41" s="27">
        <v>0.96330000000000005</v>
      </c>
      <c r="I41" s="27">
        <v>0.9395</v>
      </c>
      <c r="J41" s="27">
        <v>0.53790000000000004</v>
      </c>
      <c r="K41" s="27">
        <v>0.68410000000000004</v>
      </c>
    </row>
  </sheetData>
  <pageMargins left="0.75" right="0.75" top="1" bottom="1" header="0.5" footer="0.5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FBD1-FDE4-4464-B1A3-0D59CAF6935A}">
  <sheetPr>
    <tabColor rgb="FF00B050"/>
  </sheetPr>
  <dimension ref="A1:M41"/>
  <sheetViews>
    <sheetView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8" t="s">
        <v>80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28" t="s">
        <v>31</v>
      </c>
      <c r="K1" s="28" t="s">
        <v>32</v>
      </c>
      <c r="L1" s="28" t="s">
        <v>81</v>
      </c>
      <c r="M1" s="28" t="s">
        <v>82</v>
      </c>
    </row>
    <row r="2" spans="1:13" ht="125.1" customHeight="1" x14ac:dyDescent="0.25">
      <c r="A2" t="s">
        <v>83</v>
      </c>
      <c r="B2">
        <v>131</v>
      </c>
      <c r="C2">
        <v>13</v>
      </c>
      <c r="D2">
        <v>25</v>
      </c>
      <c r="E2">
        <v>600</v>
      </c>
      <c r="F2" s="27">
        <v>0.8397</v>
      </c>
      <c r="G2" s="27">
        <v>0.90969999999999995</v>
      </c>
      <c r="H2" s="27">
        <v>0.87329999999999997</v>
      </c>
      <c r="I2" s="27">
        <v>0.9788</v>
      </c>
      <c r="J2" s="27">
        <v>0.96</v>
      </c>
      <c r="K2" s="27">
        <v>0.96930000000000005</v>
      </c>
    </row>
    <row r="3" spans="1:13" ht="125.1" customHeight="1" x14ac:dyDescent="0.25">
      <c r="A3" t="s">
        <v>84</v>
      </c>
      <c r="B3">
        <v>1013</v>
      </c>
      <c r="C3">
        <v>30</v>
      </c>
      <c r="D3">
        <v>4</v>
      </c>
      <c r="E3">
        <v>288</v>
      </c>
      <c r="F3" s="27">
        <v>0.99609999999999999</v>
      </c>
      <c r="G3" s="27">
        <v>0.97119999999999995</v>
      </c>
      <c r="H3" s="27">
        <v>0.98350000000000004</v>
      </c>
      <c r="I3" s="27">
        <v>0.90569999999999995</v>
      </c>
      <c r="J3" s="27">
        <v>0.98629999999999995</v>
      </c>
      <c r="K3" s="27">
        <v>0.94430000000000003</v>
      </c>
    </row>
    <row r="4" spans="1:13" ht="125.1" customHeight="1" x14ac:dyDescent="0.25">
      <c r="A4" t="s">
        <v>85</v>
      </c>
      <c r="B4">
        <v>343</v>
      </c>
      <c r="C4">
        <v>24</v>
      </c>
      <c r="D4">
        <v>381</v>
      </c>
      <c r="E4">
        <v>1</v>
      </c>
      <c r="F4" s="27">
        <v>0.4738</v>
      </c>
      <c r="G4" s="27">
        <v>0.93459999999999999</v>
      </c>
      <c r="H4" s="27">
        <v>0.62880000000000003</v>
      </c>
      <c r="I4" s="27">
        <v>0.04</v>
      </c>
      <c r="J4" s="27">
        <v>2.5999999999999999E-3</v>
      </c>
      <c r="K4" s="27">
        <v>4.8999999999999998E-3</v>
      </c>
    </row>
    <row r="5" spans="1:13" ht="125.1" customHeight="1" x14ac:dyDescent="0.25">
      <c r="A5" t="s">
        <v>86</v>
      </c>
      <c r="B5">
        <v>3717</v>
      </c>
      <c r="C5">
        <v>177</v>
      </c>
      <c r="D5">
        <v>43</v>
      </c>
      <c r="E5">
        <v>710</v>
      </c>
      <c r="F5" s="27">
        <v>0.98860000000000003</v>
      </c>
      <c r="G5" s="27">
        <v>0.95450000000000002</v>
      </c>
      <c r="H5" s="27">
        <v>0.97130000000000005</v>
      </c>
      <c r="I5" s="27">
        <v>0.80049999999999999</v>
      </c>
      <c r="J5" s="27">
        <v>0.94289999999999996</v>
      </c>
      <c r="K5" s="27">
        <v>0.8659</v>
      </c>
    </row>
    <row r="6" spans="1:13" ht="125.1" customHeight="1" x14ac:dyDescent="0.25">
      <c r="A6" t="s">
        <v>87</v>
      </c>
      <c r="B6">
        <v>986</v>
      </c>
      <c r="C6">
        <v>44</v>
      </c>
      <c r="D6">
        <v>44</v>
      </c>
      <c r="E6">
        <v>318</v>
      </c>
      <c r="F6" s="27">
        <v>0.95730000000000004</v>
      </c>
      <c r="G6" s="27">
        <v>0.95730000000000004</v>
      </c>
      <c r="H6" s="27">
        <v>0.95730000000000004</v>
      </c>
      <c r="I6" s="27">
        <v>0.87849999999999995</v>
      </c>
      <c r="J6" s="27">
        <v>0.87849999999999995</v>
      </c>
      <c r="K6" s="27">
        <v>0.87849999999999995</v>
      </c>
    </row>
    <row r="7" spans="1:13" ht="125.1" customHeight="1" x14ac:dyDescent="0.25">
      <c r="A7" t="s">
        <v>88</v>
      </c>
      <c r="B7">
        <v>178</v>
      </c>
      <c r="C7">
        <v>3</v>
      </c>
      <c r="D7">
        <v>590</v>
      </c>
      <c r="E7">
        <v>5</v>
      </c>
      <c r="F7" s="27">
        <v>0.23180000000000001</v>
      </c>
      <c r="G7" s="27">
        <v>0.98340000000000005</v>
      </c>
      <c r="H7" s="27">
        <v>0.37509999999999999</v>
      </c>
      <c r="I7" s="27">
        <v>0.625</v>
      </c>
      <c r="J7" s="27">
        <v>8.3999999999999995E-3</v>
      </c>
      <c r="K7" s="27">
        <v>1.66E-2</v>
      </c>
    </row>
    <row r="8" spans="1:13" ht="125.1" customHeight="1" x14ac:dyDescent="0.25">
      <c r="A8" t="s">
        <v>89</v>
      </c>
      <c r="B8">
        <v>713</v>
      </c>
      <c r="C8">
        <v>12</v>
      </c>
      <c r="D8">
        <v>6</v>
      </c>
      <c r="E8">
        <v>267</v>
      </c>
      <c r="F8" s="27">
        <v>0.99170000000000003</v>
      </c>
      <c r="G8" s="27">
        <v>0.98340000000000005</v>
      </c>
      <c r="H8" s="27">
        <v>0.98750000000000004</v>
      </c>
      <c r="I8" s="27">
        <v>0.95699999999999996</v>
      </c>
      <c r="J8" s="27">
        <v>0.97799999999999998</v>
      </c>
      <c r="K8" s="27">
        <v>0.96740000000000004</v>
      </c>
    </row>
    <row r="9" spans="1:13" ht="125.1" customHeight="1" x14ac:dyDescent="0.25">
      <c r="A9" t="s">
        <v>90</v>
      </c>
      <c r="B9">
        <v>2781</v>
      </c>
      <c r="C9">
        <v>314</v>
      </c>
      <c r="D9">
        <v>23</v>
      </c>
      <c r="E9">
        <v>668</v>
      </c>
      <c r="F9" s="27">
        <v>0.99180000000000001</v>
      </c>
      <c r="G9" s="27">
        <v>0.89849999999999997</v>
      </c>
      <c r="H9" s="27">
        <v>0.94289999999999996</v>
      </c>
      <c r="I9" s="27">
        <v>0.68020000000000003</v>
      </c>
      <c r="J9" s="27">
        <v>0.9667</v>
      </c>
      <c r="K9" s="27">
        <v>0.79859999999999998</v>
      </c>
    </row>
    <row r="10" spans="1:13" ht="125.1" customHeight="1" x14ac:dyDescent="0.25">
      <c r="A10" t="s">
        <v>91</v>
      </c>
      <c r="B10">
        <v>2440</v>
      </c>
      <c r="C10">
        <v>146</v>
      </c>
      <c r="D10">
        <v>5</v>
      </c>
      <c r="E10">
        <v>976</v>
      </c>
      <c r="F10" s="27">
        <v>0.998</v>
      </c>
      <c r="G10" s="27">
        <v>0.94350000000000001</v>
      </c>
      <c r="H10" s="27">
        <v>0.97</v>
      </c>
      <c r="I10" s="27">
        <v>0.86990000000000001</v>
      </c>
      <c r="J10" s="27">
        <v>0.99490000000000001</v>
      </c>
      <c r="K10" s="27">
        <v>0.92820000000000003</v>
      </c>
    </row>
    <row r="11" spans="1:13" ht="125.1" customHeight="1" x14ac:dyDescent="0.25">
      <c r="A11" t="s">
        <v>92</v>
      </c>
      <c r="B11">
        <v>11604</v>
      </c>
      <c r="C11">
        <v>239</v>
      </c>
      <c r="D11">
        <v>401</v>
      </c>
      <c r="E11">
        <v>3862</v>
      </c>
      <c r="F11" s="27">
        <v>0.96660000000000001</v>
      </c>
      <c r="G11" s="27">
        <v>0.9798</v>
      </c>
      <c r="H11" s="27">
        <v>0.97319999999999995</v>
      </c>
      <c r="I11" s="27">
        <v>0.94169999999999998</v>
      </c>
      <c r="J11" s="27">
        <v>0.90590000000000004</v>
      </c>
      <c r="K11" s="27">
        <v>0.92349999999999999</v>
      </c>
    </row>
    <row r="12" spans="1:13" ht="125.1" customHeight="1" x14ac:dyDescent="0.25">
      <c r="A12" t="s">
        <v>93</v>
      </c>
      <c r="B12">
        <v>1918</v>
      </c>
      <c r="C12">
        <v>32</v>
      </c>
      <c r="D12">
        <v>110</v>
      </c>
      <c r="E12">
        <v>494</v>
      </c>
      <c r="F12" s="27">
        <v>0.94579999999999997</v>
      </c>
      <c r="G12" s="27">
        <v>0.98360000000000003</v>
      </c>
      <c r="H12" s="27">
        <v>0.96430000000000005</v>
      </c>
      <c r="I12" s="27">
        <v>0.93920000000000003</v>
      </c>
      <c r="J12" s="27">
        <v>0.81789999999999996</v>
      </c>
      <c r="K12" s="27">
        <v>0.87429999999999997</v>
      </c>
    </row>
    <row r="13" spans="1:13" ht="125.1" customHeight="1" x14ac:dyDescent="0.25">
      <c r="A13" t="s">
        <v>94</v>
      </c>
      <c r="B13">
        <v>475</v>
      </c>
      <c r="C13">
        <v>13</v>
      </c>
      <c r="D13">
        <v>1</v>
      </c>
      <c r="E13">
        <v>327</v>
      </c>
      <c r="F13" s="27">
        <v>0.99790000000000001</v>
      </c>
      <c r="G13" s="27">
        <v>0.97340000000000004</v>
      </c>
      <c r="H13" s="27">
        <v>0.98550000000000004</v>
      </c>
      <c r="I13" s="27">
        <v>0.96179999999999999</v>
      </c>
      <c r="J13" s="27">
        <v>0.997</v>
      </c>
      <c r="K13" s="27">
        <v>0.97899999999999998</v>
      </c>
    </row>
    <row r="14" spans="1:13" ht="125.1" customHeight="1" x14ac:dyDescent="0.25">
      <c r="A14" t="s">
        <v>95</v>
      </c>
      <c r="B14">
        <v>389</v>
      </c>
      <c r="C14">
        <v>4</v>
      </c>
      <c r="D14">
        <v>1</v>
      </c>
      <c r="E14">
        <v>203</v>
      </c>
      <c r="F14" s="27">
        <v>0.99739999999999995</v>
      </c>
      <c r="G14" s="27">
        <v>0.98980000000000001</v>
      </c>
      <c r="H14" s="27">
        <v>0.99360000000000004</v>
      </c>
      <c r="I14" s="27">
        <v>0.98070000000000002</v>
      </c>
      <c r="J14" s="27">
        <v>0.99509999999999998</v>
      </c>
      <c r="K14" s="27">
        <v>0.98780000000000001</v>
      </c>
    </row>
    <row r="15" spans="1:13" ht="125.1" customHeight="1" x14ac:dyDescent="0.25">
      <c r="A15" t="s">
        <v>96</v>
      </c>
      <c r="B15">
        <v>1792</v>
      </c>
      <c r="C15">
        <v>189</v>
      </c>
      <c r="D15">
        <v>23</v>
      </c>
      <c r="E15">
        <v>994</v>
      </c>
      <c r="F15" s="27">
        <v>0.98729999999999996</v>
      </c>
      <c r="G15" s="27">
        <v>0.90459999999999996</v>
      </c>
      <c r="H15" s="27">
        <v>0.94420000000000004</v>
      </c>
      <c r="I15" s="27">
        <v>0.84019999999999995</v>
      </c>
      <c r="J15" s="27">
        <v>0.97740000000000005</v>
      </c>
      <c r="K15" s="27">
        <v>0.90359999999999996</v>
      </c>
    </row>
    <row r="16" spans="1:13" ht="125.1" customHeight="1" x14ac:dyDescent="0.25">
      <c r="A16" t="s">
        <v>97</v>
      </c>
      <c r="B16">
        <v>320</v>
      </c>
      <c r="C16">
        <v>47</v>
      </c>
      <c r="D16">
        <v>0</v>
      </c>
      <c r="E16">
        <v>240</v>
      </c>
      <c r="F16" s="27">
        <v>1</v>
      </c>
      <c r="G16" s="27">
        <v>0.87190000000000001</v>
      </c>
      <c r="H16" s="27">
        <v>0.93159999999999998</v>
      </c>
      <c r="I16" s="27">
        <v>0.83620000000000005</v>
      </c>
      <c r="J16" s="27">
        <v>1</v>
      </c>
      <c r="K16" s="27">
        <v>0.91080000000000005</v>
      </c>
    </row>
    <row r="17" spans="1:11" ht="125.1" customHeight="1" x14ac:dyDescent="0.25">
      <c r="A17" t="s">
        <v>98</v>
      </c>
      <c r="B17">
        <v>368</v>
      </c>
      <c r="C17">
        <v>29</v>
      </c>
      <c r="D17">
        <v>1</v>
      </c>
      <c r="E17">
        <v>297</v>
      </c>
      <c r="F17" s="27">
        <v>0.99729999999999996</v>
      </c>
      <c r="G17" s="27">
        <v>0.92700000000000005</v>
      </c>
      <c r="H17" s="27">
        <v>0.96079999999999999</v>
      </c>
      <c r="I17" s="27">
        <v>0.91100000000000003</v>
      </c>
      <c r="J17" s="27">
        <v>0.99660000000000004</v>
      </c>
      <c r="K17" s="27">
        <v>0.95189999999999997</v>
      </c>
    </row>
    <row r="18" spans="1:11" ht="125.1" customHeight="1" x14ac:dyDescent="0.25">
      <c r="A18" t="s">
        <v>99</v>
      </c>
      <c r="B18">
        <v>550</v>
      </c>
      <c r="C18">
        <v>25</v>
      </c>
      <c r="D18">
        <v>6</v>
      </c>
      <c r="E18">
        <v>535</v>
      </c>
      <c r="F18" s="27">
        <v>0.98919999999999997</v>
      </c>
      <c r="G18" s="27">
        <v>0.95650000000000002</v>
      </c>
      <c r="H18" s="27">
        <v>0.97260000000000002</v>
      </c>
      <c r="I18" s="27">
        <v>0.95540000000000003</v>
      </c>
      <c r="J18" s="27">
        <v>0.9889</v>
      </c>
      <c r="K18" s="27">
        <v>0.9718</v>
      </c>
    </row>
    <row r="19" spans="1:11" ht="125.1" customHeight="1" x14ac:dyDescent="0.25">
      <c r="A19" t="s">
        <v>100</v>
      </c>
      <c r="B19">
        <v>2173</v>
      </c>
      <c r="C19">
        <v>140</v>
      </c>
      <c r="D19">
        <v>4</v>
      </c>
      <c r="E19">
        <v>1027</v>
      </c>
      <c r="F19" s="27">
        <v>0.99819999999999998</v>
      </c>
      <c r="G19" s="27">
        <v>0.9395</v>
      </c>
      <c r="H19" s="27">
        <v>0.96789999999999998</v>
      </c>
      <c r="I19" s="27">
        <v>0.88</v>
      </c>
      <c r="J19" s="27">
        <v>0.99609999999999999</v>
      </c>
      <c r="K19" s="27">
        <v>0.9345</v>
      </c>
    </row>
    <row r="20" spans="1:11" ht="125.1" customHeight="1" x14ac:dyDescent="0.25">
      <c r="A20" t="s">
        <v>101</v>
      </c>
      <c r="B20">
        <v>374</v>
      </c>
      <c r="C20">
        <v>3</v>
      </c>
      <c r="D20">
        <v>19</v>
      </c>
      <c r="E20">
        <v>490</v>
      </c>
      <c r="F20" s="27">
        <v>0.95169999999999999</v>
      </c>
      <c r="G20" s="27">
        <v>0.99199999999999999</v>
      </c>
      <c r="H20" s="27">
        <v>0.97140000000000004</v>
      </c>
      <c r="I20" s="27">
        <v>0.99390000000000001</v>
      </c>
      <c r="J20" s="27">
        <v>0.9627</v>
      </c>
      <c r="K20" s="27">
        <v>0.97799999999999998</v>
      </c>
    </row>
    <row r="21" spans="1:11" ht="125.1" customHeight="1" x14ac:dyDescent="0.25">
      <c r="A21" t="s">
        <v>102</v>
      </c>
      <c r="B21">
        <v>969</v>
      </c>
      <c r="C21">
        <v>77</v>
      </c>
      <c r="D21">
        <v>6</v>
      </c>
      <c r="E21">
        <v>297</v>
      </c>
      <c r="F21" s="27">
        <v>0.99380000000000002</v>
      </c>
      <c r="G21" s="27">
        <v>0.9264</v>
      </c>
      <c r="H21" s="27">
        <v>0.95889999999999997</v>
      </c>
      <c r="I21" s="27">
        <v>0.79410000000000003</v>
      </c>
      <c r="J21" s="27">
        <v>0.98019999999999996</v>
      </c>
      <c r="K21" s="27">
        <v>0.87739999999999996</v>
      </c>
    </row>
    <row r="22" spans="1:11" ht="125.1" customHeight="1" x14ac:dyDescent="0.25">
      <c r="A22" t="s">
        <v>103</v>
      </c>
      <c r="B22">
        <v>219</v>
      </c>
      <c r="C22">
        <v>38</v>
      </c>
      <c r="D22">
        <v>6</v>
      </c>
      <c r="E22">
        <v>656</v>
      </c>
      <c r="F22" s="27">
        <v>0.97330000000000005</v>
      </c>
      <c r="G22" s="27">
        <v>0.85209999999999997</v>
      </c>
      <c r="H22" s="27">
        <v>0.90869999999999995</v>
      </c>
      <c r="I22" s="27">
        <v>0.94520000000000004</v>
      </c>
      <c r="J22" s="27">
        <v>0.9909</v>
      </c>
      <c r="K22" s="27">
        <v>0.96760000000000002</v>
      </c>
    </row>
    <row r="23" spans="1:11" ht="125.1" customHeight="1" x14ac:dyDescent="0.25">
      <c r="A23" t="s">
        <v>104</v>
      </c>
      <c r="B23">
        <v>1356</v>
      </c>
      <c r="C23">
        <v>9</v>
      </c>
      <c r="D23">
        <v>276</v>
      </c>
      <c r="E23">
        <v>18</v>
      </c>
      <c r="F23" s="27">
        <v>0.83089999999999997</v>
      </c>
      <c r="G23" s="27">
        <v>0.99339999999999995</v>
      </c>
      <c r="H23" s="27">
        <v>0.90490000000000004</v>
      </c>
      <c r="I23" s="27">
        <v>0.66669999999999996</v>
      </c>
      <c r="J23" s="27">
        <v>6.1199999999999997E-2</v>
      </c>
      <c r="K23" s="27">
        <v>0.11210000000000001</v>
      </c>
    </row>
    <row r="24" spans="1:11" ht="125.1" customHeight="1" x14ac:dyDescent="0.25">
      <c r="A24" t="s">
        <v>105</v>
      </c>
      <c r="B24">
        <v>590</v>
      </c>
      <c r="C24">
        <v>4</v>
      </c>
      <c r="D24">
        <v>20</v>
      </c>
      <c r="E24">
        <v>2143</v>
      </c>
      <c r="F24" s="27">
        <v>0.96719999999999995</v>
      </c>
      <c r="G24" s="27">
        <v>0.99329999999999996</v>
      </c>
      <c r="H24" s="27">
        <v>0.98009999999999997</v>
      </c>
      <c r="I24" s="27">
        <v>0.99809999999999999</v>
      </c>
      <c r="J24" s="27">
        <v>0.99080000000000001</v>
      </c>
      <c r="K24" s="27">
        <v>0.99439999999999995</v>
      </c>
    </row>
    <row r="25" spans="1:11" ht="125.1" customHeight="1" x14ac:dyDescent="0.25">
      <c r="A25" t="s">
        <v>106</v>
      </c>
      <c r="B25">
        <v>198</v>
      </c>
      <c r="C25">
        <v>2</v>
      </c>
      <c r="D25">
        <v>10</v>
      </c>
      <c r="E25">
        <v>455</v>
      </c>
      <c r="F25" s="27">
        <v>0.95189999999999997</v>
      </c>
      <c r="G25" s="27">
        <v>0.99</v>
      </c>
      <c r="H25" s="27">
        <v>0.97060000000000002</v>
      </c>
      <c r="I25" s="27">
        <v>0.99560000000000004</v>
      </c>
      <c r="J25" s="27">
        <v>0.97850000000000004</v>
      </c>
      <c r="K25" s="27">
        <v>0.98699999999999999</v>
      </c>
    </row>
    <row r="26" spans="1:11" ht="125.1" customHeight="1" x14ac:dyDescent="0.25">
      <c r="A26" t="s">
        <v>107</v>
      </c>
      <c r="B26">
        <v>144</v>
      </c>
      <c r="C26">
        <v>6</v>
      </c>
      <c r="D26">
        <v>15</v>
      </c>
      <c r="E26">
        <v>1024</v>
      </c>
      <c r="F26" s="27">
        <v>0.90569999999999995</v>
      </c>
      <c r="G26" s="27">
        <v>0.96</v>
      </c>
      <c r="H26" s="27">
        <v>0.93200000000000005</v>
      </c>
      <c r="I26" s="27">
        <v>0.99419999999999997</v>
      </c>
      <c r="J26" s="27">
        <v>0.98560000000000003</v>
      </c>
      <c r="K26" s="27">
        <v>0.9899</v>
      </c>
    </row>
    <row r="27" spans="1:11" ht="125.1" customHeight="1" x14ac:dyDescent="0.25">
      <c r="A27" t="s">
        <v>108</v>
      </c>
      <c r="B27">
        <v>8832</v>
      </c>
      <c r="C27">
        <v>151</v>
      </c>
      <c r="D27">
        <v>22</v>
      </c>
      <c r="E27">
        <v>2311</v>
      </c>
      <c r="F27" s="27">
        <v>0.99750000000000005</v>
      </c>
      <c r="G27" s="27">
        <v>0.98319999999999996</v>
      </c>
      <c r="H27" s="27">
        <v>0.99029999999999996</v>
      </c>
      <c r="I27" s="27">
        <v>0.93869999999999998</v>
      </c>
      <c r="J27" s="27">
        <v>0.99060000000000004</v>
      </c>
      <c r="K27" s="27">
        <v>0.96389999999999998</v>
      </c>
    </row>
    <row r="28" spans="1:11" ht="125.1" customHeight="1" x14ac:dyDescent="0.25">
      <c r="A28" t="s">
        <v>109</v>
      </c>
      <c r="B28">
        <v>4939</v>
      </c>
      <c r="C28">
        <v>46</v>
      </c>
      <c r="D28">
        <v>344</v>
      </c>
      <c r="E28">
        <v>4689</v>
      </c>
      <c r="F28" s="27">
        <v>0.93489999999999995</v>
      </c>
      <c r="G28" s="27">
        <v>0.99080000000000001</v>
      </c>
      <c r="H28" s="27">
        <v>0.96199999999999997</v>
      </c>
      <c r="I28" s="27">
        <v>0.99029999999999996</v>
      </c>
      <c r="J28" s="27">
        <v>0.93169999999999997</v>
      </c>
      <c r="K28" s="27">
        <v>0.96009999999999995</v>
      </c>
    </row>
    <row r="29" spans="1:11" ht="125.1" customHeight="1" x14ac:dyDescent="0.25">
      <c r="A29" t="s">
        <v>110</v>
      </c>
      <c r="B29">
        <v>1385</v>
      </c>
      <c r="C29">
        <v>57</v>
      </c>
      <c r="D29">
        <v>42</v>
      </c>
      <c r="E29">
        <v>655</v>
      </c>
      <c r="F29" s="27">
        <v>0.97060000000000002</v>
      </c>
      <c r="G29" s="27">
        <v>0.96050000000000002</v>
      </c>
      <c r="H29" s="27">
        <v>0.96550000000000002</v>
      </c>
      <c r="I29" s="27">
        <v>0.91990000000000005</v>
      </c>
      <c r="J29" s="27">
        <v>0.93969999999999998</v>
      </c>
      <c r="K29" s="27">
        <v>0.92969999999999997</v>
      </c>
    </row>
    <row r="30" spans="1:11" ht="125.1" customHeight="1" x14ac:dyDescent="0.25">
      <c r="A30" t="s">
        <v>111</v>
      </c>
      <c r="B30">
        <v>2730</v>
      </c>
      <c r="C30">
        <v>132</v>
      </c>
      <c r="D30">
        <v>43</v>
      </c>
      <c r="E30">
        <v>1589</v>
      </c>
      <c r="F30" s="27">
        <v>0.98450000000000004</v>
      </c>
      <c r="G30" s="27">
        <v>0.95389999999999997</v>
      </c>
      <c r="H30" s="27">
        <v>0.96889999999999998</v>
      </c>
      <c r="I30" s="27">
        <v>0.92330000000000001</v>
      </c>
      <c r="J30" s="27">
        <v>0.97370000000000001</v>
      </c>
      <c r="K30" s="27">
        <v>0.94779999999999998</v>
      </c>
    </row>
    <row r="31" spans="1:11" ht="125.1" customHeight="1" x14ac:dyDescent="0.25">
      <c r="A31" t="s">
        <v>112</v>
      </c>
      <c r="B31">
        <v>334</v>
      </c>
      <c r="C31">
        <v>1</v>
      </c>
      <c r="D31">
        <v>65</v>
      </c>
      <c r="E31">
        <v>732</v>
      </c>
      <c r="F31" s="27">
        <v>0.83709999999999996</v>
      </c>
      <c r="G31" s="27">
        <v>0.997</v>
      </c>
      <c r="H31" s="27">
        <v>0.91010000000000002</v>
      </c>
      <c r="I31" s="27">
        <v>0.99860000000000004</v>
      </c>
      <c r="J31" s="27">
        <v>0.91839999999999999</v>
      </c>
      <c r="K31" s="27">
        <v>0.95689999999999997</v>
      </c>
    </row>
    <row r="32" spans="1:11" ht="125.1" customHeight="1" x14ac:dyDescent="0.25">
      <c r="A32" t="s">
        <v>113</v>
      </c>
      <c r="B32">
        <v>2751</v>
      </c>
      <c r="C32">
        <v>103</v>
      </c>
      <c r="D32">
        <v>7</v>
      </c>
      <c r="E32">
        <v>626</v>
      </c>
      <c r="F32" s="27">
        <v>0.99750000000000005</v>
      </c>
      <c r="G32" s="27">
        <v>0.96389999999999998</v>
      </c>
      <c r="H32" s="27">
        <v>0.98040000000000005</v>
      </c>
      <c r="I32" s="27">
        <v>0.85870000000000002</v>
      </c>
      <c r="J32" s="27">
        <v>0.9889</v>
      </c>
      <c r="K32" s="27">
        <v>0.91920000000000002</v>
      </c>
    </row>
    <row r="33" spans="1:11" ht="125.1" customHeight="1" x14ac:dyDescent="0.25">
      <c r="A33" t="s">
        <v>114</v>
      </c>
      <c r="B33">
        <v>688</v>
      </c>
      <c r="C33">
        <v>29</v>
      </c>
      <c r="D33">
        <v>3</v>
      </c>
      <c r="E33">
        <v>134</v>
      </c>
      <c r="F33" s="27">
        <v>0.99570000000000003</v>
      </c>
      <c r="G33" s="27">
        <v>0.95960000000000001</v>
      </c>
      <c r="H33" s="27">
        <v>0.97729999999999995</v>
      </c>
      <c r="I33" s="27">
        <v>0.82210000000000005</v>
      </c>
      <c r="J33" s="27">
        <v>0.97809999999999997</v>
      </c>
      <c r="K33" s="27">
        <v>0.89329999999999998</v>
      </c>
    </row>
    <row r="34" spans="1:11" ht="125.1" customHeight="1" x14ac:dyDescent="0.25">
      <c r="A34" t="s">
        <v>115</v>
      </c>
      <c r="B34">
        <v>2017</v>
      </c>
      <c r="C34">
        <v>41</v>
      </c>
      <c r="D34">
        <v>38</v>
      </c>
      <c r="E34">
        <v>1107</v>
      </c>
      <c r="F34" s="27">
        <v>0.98150000000000004</v>
      </c>
      <c r="G34" s="27">
        <v>0.98009999999999997</v>
      </c>
      <c r="H34" s="27">
        <v>0.98080000000000001</v>
      </c>
      <c r="I34" s="27">
        <v>0.96430000000000005</v>
      </c>
      <c r="J34" s="27">
        <v>0.96679999999999999</v>
      </c>
      <c r="K34" s="27">
        <v>0.96550000000000002</v>
      </c>
    </row>
    <row r="35" spans="1:11" ht="125.1" customHeight="1" x14ac:dyDescent="0.25">
      <c r="A35" t="s">
        <v>116</v>
      </c>
      <c r="B35">
        <v>117</v>
      </c>
      <c r="C35">
        <v>37</v>
      </c>
      <c r="D35">
        <v>71</v>
      </c>
      <c r="E35">
        <v>542</v>
      </c>
      <c r="F35" s="27">
        <v>0.62229999999999996</v>
      </c>
      <c r="G35" s="27">
        <v>0.75970000000000004</v>
      </c>
      <c r="H35" s="27">
        <v>0.68420000000000003</v>
      </c>
      <c r="I35" s="27">
        <v>0.93610000000000004</v>
      </c>
      <c r="J35" s="27">
        <v>0.88419999999999999</v>
      </c>
      <c r="K35" s="27">
        <v>0.90939999999999999</v>
      </c>
    </row>
    <row r="36" spans="1:11" ht="125.1" customHeight="1" x14ac:dyDescent="0.25">
      <c r="A36" t="s">
        <v>117</v>
      </c>
      <c r="B36">
        <v>619</v>
      </c>
      <c r="C36">
        <v>6</v>
      </c>
      <c r="D36">
        <v>0</v>
      </c>
      <c r="E36">
        <v>497</v>
      </c>
      <c r="F36" s="27">
        <v>1</v>
      </c>
      <c r="G36" s="27">
        <v>0.99039999999999995</v>
      </c>
      <c r="H36" s="27">
        <v>0.99519999999999997</v>
      </c>
      <c r="I36" s="27">
        <v>0.98809999999999998</v>
      </c>
      <c r="J36" s="27">
        <v>1</v>
      </c>
      <c r="K36" s="27">
        <v>0.99399999999999999</v>
      </c>
    </row>
    <row r="37" spans="1:11" ht="125.1" customHeight="1" x14ac:dyDescent="0.25">
      <c r="A37" t="s">
        <v>118</v>
      </c>
      <c r="B37">
        <v>137</v>
      </c>
      <c r="C37">
        <v>1</v>
      </c>
      <c r="D37">
        <v>0</v>
      </c>
      <c r="E37">
        <v>708</v>
      </c>
      <c r="F37" s="27">
        <v>1</v>
      </c>
      <c r="G37" s="27">
        <v>0.99280000000000002</v>
      </c>
      <c r="H37" s="27">
        <v>0.99639999999999995</v>
      </c>
      <c r="I37" s="27">
        <v>0.99860000000000004</v>
      </c>
      <c r="J37" s="27">
        <v>1</v>
      </c>
      <c r="K37" s="27">
        <v>0.99929999999999997</v>
      </c>
    </row>
    <row r="38" spans="1:11" ht="125.1" customHeight="1" x14ac:dyDescent="0.25">
      <c r="A38" t="s">
        <v>119</v>
      </c>
      <c r="B38">
        <v>1539</v>
      </c>
      <c r="C38">
        <v>85</v>
      </c>
      <c r="D38">
        <v>51</v>
      </c>
      <c r="E38">
        <v>632</v>
      </c>
      <c r="F38" s="27">
        <v>0.96789999999999998</v>
      </c>
      <c r="G38" s="27">
        <v>0.94769999999999999</v>
      </c>
      <c r="H38" s="27">
        <v>0.9577</v>
      </c>
      <c r="I38" s="27">
        <v>0.88149999999999995</v>
      </c>
      <c r="J38" s="27">
        <v>0.92530000000000001</v>
      </c>
      <c r="K38" s="27">
        <v>0.90290000000000004</v>
      </c>
    </row>
    <row r="39" spans="1:11" ht="125.1" customHeight="1" x14ac:dyDescent="0.25">
      <c r="A39" t="s">
        <v>120</v>
      </c>
      <c r="B39">
        <v>1944</v>
      </c>
      <c r="C39">
        <v>83</v>
      </c>
      <c r="D39">
        <v>73</v>
      </c>
      <c r="E39">
        <v>543</v>
      </c>
      <c r="F39" s="27">
        <v>0.96379999999999999</v>
      </c>
      <c r="G39" s="27">
        <v>0.95909999999999995</v>
      </c>
      <c r="H39" s="27">
        <v>0.96140000000000003</v>
      </c>
      <c r="I39" s="27">
        <v>0.86739999999999995</v>
      </c>
      <c r="J39" s="27">
        <v>0.88149999999999995</v>
      </c>
      <c r="K39" s="27">
        <v>0.87439999999999996</v>
      </c>
    </row>
    <row r="40" spans="1:11" ht="125.1" customHeight="1" x14ac:dyDescent="0.25">
      <c r="A40" t="s">
        <v>121</v>
      </c>
      <c r="B40">
        <v>2235</v>
      </c>
      <c r="C40">
        <v>23</v>
      </c>
      <c r="D40">
        <v>77</v>
      </c>
      <c r="E40">
        <v>514</v>
      </c>
      <c r="F40" s="27">
        <v>0.9667</v>
      </c>
      <c r="G40" s="27">
        <v>0.98980000000000001</v>
      </c>
      <c r="H40" s="27">
        <v>0.97809999999999997</v>
      </c>
      <c r="I40" s="27">
        <v>0.95720000000000005</v>
      </c>
      <c r="J40" s="27">
        <v>0.86970000000000003</v>
      </c>
      <c r="K40" s="27">
        <v>0.9113</v>
      </c>
    </row>
    <row r="41" spans="1:11" ht="125.1" customHeight="1" x14ac:dyDescent="0.25">
      <c r="A41" t="s">
        <v>122</v>
      </c>
      <c r="B41">
        <v>2619</v>
      </c>
      <c r="C41">
        <v>22</v>
      </c>
      <c r="D41">
        <v>111</v>
      </c>
      <c r="E41">
        <v>668</v>
      </c>
      <c r="F41" s="27">
        <v>0.95930000000000004</v>
      </c>
      <c r="G41" s="27">
        <v>0.99170000000000003</v>
      </c>
      <c r="H41" s="27">
        <v>0.97519999999999996</v>
      </c>
      <c r="I41" s="27">
        <v>0.96809999999999996</v>
      </c>
      <c r="J41" s="27">
        <v>0.85750000000000004</v>
      </c>
      <c r="K41" s="27">
        <v>0.90949999999999998</v>
      </c>
    </row>
  </sheetData>
  <pageMargins left="0.75" right="0.75" top="1" bottom="1" header="0.5" footer="0.5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DED6-2CD3-4DDB-B081-8F38077BC6D1}">
  <sheetPr>
    <tabColor rgb="FF00B050"/>
  </sheetPr>
  <dimension ref="A1:M41"/>
  <sheetViews>
    <sheetView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8" t="s">
        <v>80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28" t="s">
        <v>31</v>
      </c>
      <c r="K1" s="28" t="s">
        <v>32</v>
      </c>
      <c r="L1" s="28" t="s">
        <v>81</v>
      </c>
      <c r="M1" s="28" t="s">
        <v>82</v>
      </c>
    </row>
    <row r="2" spans="1:13" ht="125.1" customHeight="1" x14ac:dyDescent="0.25">
      <c r="A2" t="s">
        <v>83</v>
      </c>
      <c r="B2">
        <v>1339</v>
      </c>
      <c r="C2">
        <v>220</v>
      </c>
      <c r="D2">
        <v>221</v>
      </c>
      <c r="E2">
        <v>404</v>
      </c>
      <c r="F2" s="27">
        <v>0.85829999999999995</v>
      </c>
      <c r="G2" s="27">
        <v>0.8589</v>
      </c>
      <c r="H2" s="27">
        <v>0.85860000000000003</v>
      </c>
      <c r="I2" s="27">
        <v>0.64739999999999998</v>
      </c>
      <c r="J2" s="27">
        <v>0.64639999999999997</v>
      </c>
      <c r="K2" s="27">
        <v>0.64690000000000003</v>
      </c>
    </row>
    <row r="3" spans="1:13" ht="125.1" customHeight="1" x14ac:dyDescent="0.25">
      <c r="A3" t="s">
        <v>84</v>
      </c>
      <c r="B3">
        <v>1472</v>
      </c>
      <c r="C3">
        <v>98</v>
      </c>
      <c r="D3">
        <v>65</v>
      </c>
      <c r="E3">
        <v>227</v>
      </c>
      <c r="F3" s="27">
        <v>0.9577</v>
      </c>
      <c r="G3" s="27">
        <v>0.93759999999999999</v>
      </c>
      <c r="H3" s="27">
        <v>0.94750000000000001</v>
      </c>
      <c r="I3" s="27">
        <v>0.69850000000000001</v>
      </c>
      <c r="J3" s="27">
        <v>0.77739999999999998</v>
      </c>
      <c r="K3" s="27">
        <v>0.73580000000000001</v>
      </c>
    </row>
    <row r="4" spans="1:13" ht="125.1" customHeight="1" x14ac:dyDescent="0.25">
      <c r="A4" t="s">
        <v>85</v>
      </c>
      <c r="B4">
        <v>1551</v>
      </c>
      <c r="C4">
        <v>5</v>
      </c>
      <c r="D4">
        <v>382</v>
      </c>
      <c r="E4">
        <v>0</v>
      </c>
      <c r="F4" s="27">
        <v>0.8024</v>
      </c>
      <c r="G4" s="27">
        <v>0.99680000000000002</v>
      </c>
      <c r="H4" s="27">
        <v>0.8891</v>
      </c>
      <c r="I4" s="27">
        <v>0</v>
      </c>
      <c r="J4" s="27">
        <v>0</v>
      </c>
      <c r="K4" s="27">
        <v>0</v>
      </c>
    </row>
    <row r="5" spans="1:13" ht="125.1" customHeight="1" x14ac:dyDescent="0.25">
      <c r="A5" t="s">
        <v>86</v>
      </c>
      <c r="B5">
        <v>7617</v>
      </c>
      <c r="C5">
        <v>206</v>
      </c>
      <c r="D5">
        <v>725</v>
      </c>
      <c r="E5">
        <v>28</v>
      </c>
      <c r="F5" s="27">
        <v>0.91310000000000002</v>
      </c>
      <c r="G5" s="27">
        <v>0.97370000000000001</v>
      </c>
      <c r="H5" s="27">
        <v>0.94240000000000002</v>
      </c>
      <c r="I5" s="27">
        <v>0.1197</v>
      </c>
      <c r="J5" s="27">
        <v>3.7199999999999997E-2</v>
      </c>
      <c r="K5" s="27">
        <v>5.67E-2</v>
      </c>
    </row>
    <row r="6" spans="1:13" ht="125.1" customHeight="1" x14ac:dyDescent="0.25">
      <c r="A6" t="s">
        <v>87</v>
      </c>
      <c r="B6">
        <v>2262</v>
      </c>
      <c r="C6">
        <v>112</v>
      </c>
      <c r="D6">
        <v>205</v>
      </c>
      <c r="E6">
        <v>157</v>
      </c>
      <c r="F6" s="27">
        <v>0.91690000000000005</v>
      </c>
      <c r="G6" s="27">
        <v>0.95279999999999998</v>
      </c>
      <c r="H6" s="27">
        <v>0.9345</v>
      </c>
      <c r="I6" s="27">
        <v>0.58360000000000001</v>
      </c>
      <c r="J6" s="27">
        <v>0.43369999999999997</v>
      </c>
      <c r="K6" s="27">
        <v>0.49759999999999999</v>
      </c>
    </row>
    <row r="7" spans="1:13" ht="125.1" customHeight="1" x14ac:dyDescent="0.25">
      <c r="A7" t="s">
        <v>88</v>
      </c>
      <c r="B7">
        <v>2219</v>
      </c>
      <c r="C7">
        <v>0</v>
      </c>
      <c r="D7">
        <v>595</v>
      </c>
      <c r="E7">
        <v>0</v>
      </c>
      <c r="F7" s="27">
        <v>0.78859999999999997</v>
      </c>
      <c r="G7" s="27">
        <v>1</v>
      </c>
      <c r="H7" s="27">
        <v>0.88180000000000003</v>
      </c>
      <c r="I7" s="27">
        <v>0</v>
      </c>
      <c r="J7" s="27">
        <v>0</v>
      </c>
      <c r="K7" s="27">
        <v>0</v>
      </c>
    </row>
    <row r="8" spans="1:13" ht="125.1" customHeight="1" x14ac:dyDescent="0.25">
      <c r="A8" t="s">
        <v>89</v>
      </c>
      <c r="B8">
        <v>2140</v>
      </c>
      <c r="C8">
        <v>278</v>
      </c>
      <c r="D8">
        <v>94</v>
      </c>
      <c r="E8">
        <v>179</v>
      </c>
      <c r="F8" s="27">
        <v>0.95789999999999997</v>
      </c>
      <c r="G8" s="27">
        <v>0.88500000000000001</v>
      </c>
      <c r="H8" s="27">
        <v>0.92</v>
      </c>
      <c r="I8" s="27">
        <v>0.39169999999999999</v>
      </c>
      <c r="J8" s="27">
        <v>0.65569999999999995</v>
      </c>
      <c r="K8" s="27">
        <v>0.4904</v>
      </c>
    </row>
    <row r="9" spans="1:13" ht="125.1" customHeight="1" x14ac:dyDescent="0.25">
      <c r="A9" t="s">
        <v>90</v>
      </c>
      <c r="B9">
        <v>4827</v>
      </c>
      <c r="C9">
        <v>249</v>
      </c>
      <c r="D9">
        <v>166</v>
      </c>
      <c r="E9">
        <v>525</v>
      </c>
      <c r="F9" s="27">
        <v>0.96679999999999999</v>
      </c>
      <c r="G9" s="27">
        <v>0.95089999999999997</v>
      </c>
      <c r="H9" s="27">
        <v>0.95879999999999999</v>
      </c>
      <c r="I9" s="27">
        <v>0.67830000000000001</v>
      </c>
      <c r="J9" s="27">
        <v>0.75980000000000003</v>
      </c>
      <c r="K9" s="27">
        <v>0.7167</v>
      </c>
    </row>
    <row r="10" spans="1:13" ht="125.1" customHeight="1" x14ac:dyDescent="0.25">
      <c r="A10" t="s">
        <v>91</v>
      </c>
      <c r="B10">
        <v>3767</v>
      </c>
      <c r="C10">
        <v>293</v>
      </c>
      <c r="D10">
        <v>232</v>
      </c>
      <c r="E10">
        <v>749</v>
      </c>
      <c r="F10" s="27">
        <v>0.94199999999999995</v>
      </c>
      <c r="G10" s="27">
        <v>0.92779999999999996</v>
      </c>
      <c r="H10" s="27">
        <v>0.93489999999999995</v>
      </c>
      <c r="I10" s="27">
        <v>0.71879999999999999</v>
      </c>
      <c r="J10" s="27">
        <v>0.76349999999999996</v>
      </c>
      <c r="K10" s="27">
        <v>0.74050000000000005</v>
      </c>
    </row>
    <row r="11" spans="1:13" ht="125.1" customHeight="1" x14ac:dyDescent="0.25">
      <c r="A11" t="s">
        <v>92</v>
      </c>
      <c r="B11">
        <v>21855</v>
      </c>
      <c r="C11">
        <v>1090</v>
      </c>
      <c r="D11">
        <v>1625</v>
      </c>
      <c r="E11">
        <v>2638</v>
      </c>
      <c r="F11" s="27">
        <v>0.93079999999999996</v>
      </c>
      <c r="G11" s="27">
        <v>0.95250000000000001</v>
      </c>
      <c r="H11" s="27">
        <v>0.9415</v>
      </c>
      <c r="I11" s="27">
        <v>0.70760000000000001</v>
      </c>
      <c r="J11" s="27">
        <v>0.61880000000000002</v>
      </c>
      <c r="K11" s="27">
        <v>0.66020000000000001</v>
      </c>
    </row>
    <row r="12" spans="1:13" ht="125.1" customHeight="1" x14ac:dyDescent="0.25">
      <c r="A12" t="s">
        <v>93</v>
      </c>
      <c r="B12">
        <v>2968</v>
      </c>
      <c r="C12">
        <v>152</v>
      </c>
      <c r="D12">
        <v>241</v>
      </c>
      <c r="E12">
        <v>363</v>
      </c>
      <c r="F12" s="27">
        <v>0.92490000000000006</v>
      </c>
      <c r="G12" s="27">
        <v>0.95130000000000003</v>
      </c>
      <c r="H12" s="27">
        <v>0.93789999999999996</v>
      </c>
      <c r="I12" s="27">
        <v>0.70489999999999997</v>
      </c>
      <c r="J12" s="27">
        <v>0.60099999999999998</v>
      </c>
      <c r="K12" s="27">
        <v>0.64880000000000004</v>
      </c>
    </row>
    <row r="13" spans="1:13" ht="125.1" customHeight="1" x14ac:dyDescent="0.25">
      <c r="A13" t="s">
        <v>94</v>
      </c>
      <c r="B13">
        <v>2693</v>
      </c>
      <c r="C13">
        <v>219</v>
      </c>
      <c r="D13">
        <v>63</v>
      </c>
      <c r="E13">
        <v>265</v>
      </c>
      <c r="F13" s="27">
        <v>0.97709999999999997</v>
      </c>
      <c r="G13" s="27">
        <v>0.92479999999999996</v>
      </c>
      <c r="H13" s="27">
        <v>0.95020000000000004</v>
      </c>
      <c r="I13" s="27">
        <v>0.54749999999999999</v>
      </c>
      <c r="J13" s="27">
        <v>0.80789999999999995</v>
      </c>
      <c r="K13" s="27">
        <v>0.65269999999999995</v>
      </c>
    </row>
    <row r="14" spans="1:13" ht="125.1" customHeight="1" x14ac:dyDescent="0.25">
      <c r="A14" t="s">
        <v>95</v>
      </c>
      <c r="B14">
        <v>1015</v>
      </c>
      <c r="C14">
        <v>41</v>
      </c>
      <c r="D14">
        <v>62</v>
      </c>
      <c r="E14">
        <v>142</v>
      </c>
      <c r="F14" s="27">
        <v>0.94240000000000002</v>
      </c>
      <c r="G14" s="27">
        <v>0.96120000000000005</v>
      </c>
      <c r="H14" s="27">
        <v>0.95169999999999999</v>
      </c>
      <c r="I14" s="27">
        <v>0.77600000000000002</v>
      </c>
      <c r="J14" s="27">
        <v>0.69610000000000005</v>
      </c>
      <c r="K14" s="27">
        <v>0.7339</v>
      </c>
    </row>
    <row r="15" spans="1:13" ht="125.1" customHeight="1" x14ac:dyDescent="0.25">
      <c r="A15" t="s">
        <v>96</v>
      </c>
      <c r="B15">
        <v>3715</v>
      </c>
      <c r="C15">
        <v>514</v>
      </c>
      <c r="D15">
        <v>94</v>
      </c>
      <c r="E15">
        <v>923</v>
      </c>
      <c r="F15" s="27">
        <v>0.97529999999999994</v>
      </c>
      <c r="G15" s="27">
        <v>0.87849999999999995</v>
      </c>
      <c r="H15" s="27">
        <v>0.9244</v>
      </c>
      <c r="I15" s="27">
        <v>0.64229999999999998</v>
      </c>
      <c r="J15" s="27">
        <v>0.90759999999999996</v>
      </c>
      <c r="K15" s="27">
        <v>0.75219999999999998</v>
      </c>
    </row>
    <row r="16" spans="1:13" ht="125.1" customHeight="1" x14ac:dyDescent="0.25">
      <c r="A16" t="s">
        <v>97</v>
      </c>
      <c r="B16">
        <v>874</v>
      </c>
      <c r="C16">
        <v>76</v>
      </c>
      <c r="D16">
        <v>19</v>
      </c>
      <c r="E16">
        <v>221</v>
      </c>
      <c r="F16" s="27">
        <v>0.97870000000000001</v>
      </c>
      <c r="G16" s="27">
        <v>0.92</v>
      </c>
      <c r="H16" s="27">
        <v>0.94850000000000001</v>
      </c>
      <c r="I16" s="27">
        <v>0.74409999999999998</v>
      </c>
      <c r="J16" s="27">
        <v>0.92079999999999995</v>
      </c>
      <c r="K16" s="27">
        <v>0.82310000000000005</v>
      </c>
    </row>
    <row r="17" spans="1:11" ht="125.1" customHeight="1" x14ac:dyDescent="0.25">
      <c r="A17" t="s">
        <v>98</v>
      </c>
      <c r="B17">
        <v>1084</v>
      </c>
      <c r="C17">
        <v>94</v>
      </c>
      <c r="D17">
        <v>22</v>
      </c>
      <c r="E17">
        <v>276</v>
      </c>
      <c r="F17" s="27">
        <v>0.98009999999999997</v>
      </c>
      <c r="G17" s="27">
        <v>0.92020000000000002</v>
      </c>
      <c r="H17" s="27">
        <v>0.94920000000000004</v>
      </c>
      <c r="I17" s="27">
        <v>0.74590000000000001</v>
      </c>
      <c r="J17" s="27">
        <v>0.92620000000000002</v>
      </c>
      <c r="K17" s="27">
        <v>0.82630000000000003</v>
      </c>
    </row>
    <row r="18" spans="1:11" ht="125.1" customHeight="1" x14ac:dyDescent="0.25">
      <c r="A18" t="s">
        <v>99</v>
      </c>
      <c r="B18">
        <v>1559</v>
      </c>
      <c r="C18">
        <v>84</v>
      </c>
      <c r="D18">
        <v>118</v>
      </c>
      <c r="E18">
        <v>423</v>
      </c>
      <c r="F18" s="27">
        <v>0.92959999999999998</v>
      </c>
      <c r="G18" s="27">
        <v>0.94889999999999997</v>
      </c>
      <c r="H18" s="27">
        <v>0.93920000000000003</v>
      </c>
      <c r="I18" s="27">
        <v>0.83430000000000004</v>
      </c>
      <c r="J18" s="27">
        <v>0.78190000000000004</v>
      </c>
      <c r="K18" s="27">
        <v>0.80730000000000002</v>
      </c>
    </row>
    <row r="19" spans="1:11" ht="125.1" customHeight="1" x14ac:dyDescent="0.25">
      <c r="A19" t="s">
        <v>100</v>
      </c>
      <c r="B19">
        <v>4595</v>
      </c>
      <c r="C19">
        <v>377</v>
      </c>
      <c r="D19">
        <v>676</v>
      </c>
      <c r="E19">
        <v>355</v>
      </c>
      <c r="F19" s="27">
        <v>0.87180000000000002</v>
      </c>
      <c r="G19" s="27">
        <v>0.92420000000000002</v>
      </c>
      <c r="H19" s="27">
        <v>0.8972</v>
      </c>
      <c r="I19" s="27">
        <v>0.48499999999999999</v>
      </c>
      <c r="J19" s="27">
        <v>0.34429999999999999</v>
      </c>
      <c r="K19" s="27">
        <v>0.4027</v>
      </c>
    </row>
    <row r="20" spans="1:11" ht="125.1" customHeight="1" x14ac:dyDescent="0.25">
      <c r="A20" t="s">
        <v>101</v>
      </c>
      <c r="B20">
        <v>760</v>
      </c>
      <c r="C20">
        <v>63</v>
      </c>
      <c r="D20">
        <v>71</v>
      </c>
      <c r="E20">
        <v>438</v>
      </c>
      <c r="F20" s="27">
        <v>0.91459999999999997</v>
      </c>
      <c r="G20" s="27">
        <v>0.92349999999999999</v>
      </c>
      <c r="H20" s="27">
        <v>0.91900000000000004</v>
      </c>
      <c r="I20" s="27">
        <v>0.87429999999999997</v>
      </c>
      <c r="J20" s="27">
        <v>0.86050000000000004</v>
      </c>
      <c r="K20" s="27">
        <v>0.86729999999999996</v>
      </c>
    </row>
    <row r="21" spans="1:11" ht="125.1" customHeight="1" x14ac:dyDescent="0.25">
      <c r="A21" t="s">
        <v>102</v>
      </c>
      <c r="B21">
        <v>1565</v>
      </c>
      <c r="C21">
        <v>200</v>
      </c>
      <c r="D21">
        <v>79</v>
      </c>
      <c r="E21">
        <v>224</v>
      </c>
      <c r="F21" s="27">
        <v>0.95189999999999997</v>
      </c>
      <c r="G21" s="27">
        <v>0.88670000000000004</v>
      </c>
      <c r="H21" s="27">
        <v>0.91820000000000002</v>
      </c>
      <c r="I21" s="27">
        <v>0.52829999999999999</v>
      </c>
      <c r="J21" s="27">
        <v>0.73929999999999996</v>
      </c>
      <c r="K21" s="27">
        <v>0.61619999999999997</v>
      </c>
    </row>
    <row r="22" spans="1:11" ht="125.1" customHeight="1" x14ac:dyDescent="0.25">
      <c r="A22" t="s">
        <v>103</v>
      </c>
      <c r="B22">
        <v>622</v>
      </c>
      <c r="C22">
        <v>3</v>
      </c>
      <c r="D22">
        <v>101</v>
      </c>
      <c r="E22">
        <v>561</v>
      </c>
      <c r="F22" s="27">
        <v>0.86029999999999995</v>
      </c>
      <c r="G22" s="27">
        <v>0.99519999999999997</v>
      </c>
      <c r="H22" s="27">
        <v>0.92279999999999995</v>
      </c>
      <c r="I22" s="27">
        <v>0.99470000000000003</v>
      </c>
      <c r="J22" s="27">
        <v>0.84740000000000004</v>
      </c>
      <c r="K22" s="27">
        <v>0.91520000000000001</v>
      </c>
    </row>
    <row r="23" spans="1:11" ht="125.1" customHeight="1" x14ac:dyDescent="0.25">
      <c r="A23" t="s">
        <v>104</v>
      </c>
      <c r="B23">
        <v>2074</v>
      </c>
      <c r="C23">
        <v>0</v>
      </c>
      <c r="D23">
        <v>294</v>
      </c>
      <c r="E23">
        <v>0</v>
      </c>
      <c r="F23" s="27">
        <v>0.87580000000000002</v>
      </c>
      <c r="G23" s="27">
        <v>1</v>
      </c>
      <c r="H23" s="27">
        <v>0.93379999999999996</v>
      </c>
      <c r="I23" s="27">
        <v>0</v>
      </c>
      <c r="J23" s="27">
        <v>0</v>
      </c>
      <c r="K23" s="27">
        <v>0</v>
      </c>
    </row>
    <row r="24" spans="1:11" ht="125.1" customHeight="1" x14ac:dyDescent="0.25">
      <c r="A24" t="s">
        <v>105</v>
      </c>
      <c r="B24">
        <v>6850</v>
      </c>
      <c r="C24">
        <v>381</v>
      </c>
      <c r="D24">
        <v>326</v>
      </c>
      <c r="E24">
        <v>1837</v>
      </c>
      <c r="F24" s="27">
        <v>0.9546</v>
      </c>
      <c r="G24" s="27">
        <v>0.94730000000000003</v>
      </c>
      <c r="H24" s="27">
        <v>0.95089999999999997</v>
      </c>
      <c r="I24" s="27">
        <v>0.82820000000000005</v>
      </c>
      <c r="J24" s="27">
        <v>0.84930000000000005</v>
      </c>
      <c r="K24" s="27">
        <v>0.83860000000000001</v>
      </c>
    </row>
    <row r="25" spans="1:11" ht="125.1" customHeight="1" x14ac:dyDescent="0.25">
      <c r="A25" t="s">
        <v>106</v>
      </c>
      <c r="B25">
        <v>1368</v>
      </c>
      <c r="C25">
        <v>39</v>
      </c>
      <c r="D25">
        <v>132</v>
      </c>
      <c r="E25">
        <v>333</v>
      </c>
      <c r="F25" s="27">
        <v>0.91200000000000003</v>
      </c>
      <c r="G25" s="27">
        <v>0.97230000000000005</v>
      </c>
      <c r="H25" s="27">
        <v>0.94120000000000004</v>
      </c>
      <c r="I25" s="27">
        <v>0.8952</v>
      </c>
      <c r="J25" s="27">
        <v>0.71609999999999996</v>
      </c>
      <c r="K25" s="27">
        <v>0.79569999999999996</v>
      </c>
    </row>
    <row r="26" spans="1:11" ht="125.1" customHeight="1" x14ac:dyDescent="0.25">
      <c r="A26" t="s">
        <v>107</v>
      </c>
      <c r="B26">
        <v>918</v>
      </c>
      <c r="C26">
        <v>71</v>
      </c>
      <c r="D26">
        <v>159</v>
      </c>
      <c r="E26">
        <v>880</v>
      </c>
      <c r="F26" s="27">
        <v>0.85240000000000005</v>
      </c>
      <c r="G26" s="27">
        <v>0.92820000000000003</v>
      </c>
      <c r="H26" s="27">
        <v>0.88870000000000005</v>
      </c>
      <c r="I26" s="27">
        <v>0.92530000000000001</v>
      </c>
      <c r="J26" s="27">
        <v>0.84699999999999998</v>
      </c>
      <c r="K26" s="27">
        <v>0.88439999999999996</v>
      </c>
    </row>
    <row r="27" spans="1:11" ht="125.1" customHeight="1" x14ac:dyDescent="0.25">
      <c r="A27" t="s">
        <v>108</v>
      </c>
      <c r="B27">
        <v>18321</v>
      </c>
      <c r="C27">
        <v>541</v>
      </c>
      <c r="D27">
        <v>528</v>
      </c>
      <c r="E27">
        <v>1805</v>
      </c>
      <c r="F27" s="27">
        <v>0.97199999999999998</v>
      </c>
      <c r="G27" s="27">
        <v>0.97130000000000005</v>
      </c>
      <c r="H27" s="27">
        <v>0.97170000000000001</v>
      </c>
      <c r="I27" s="27">
        <v>0.76939999999999997</v>
      </c>
      <c r="J27" s="27">
        <v>0.77370000000000005</v>
      </c>
      <c r="K27" s="27">
        <v>0.77149999999999996</v>
      </c>
    </row>
    <row r="28" spans="1:11" ht="125.1" customHeight="1" x14ac:dyDescent="0.25">
      <c r="A28" t="s">
        <v>109</v>
      </c>
      <c r="B28">
        <v>13197</v>
      </c>
      <c r="C28">
        <v>490</v>
      </c>
      <c r="D28">
        <v>1167</v>
      </c>
      <c r="E28">
        <v>3866</v>
      </c>
      <c r="F28" s="27">
        <v>0.91879999999999995</v>
      </c>
      <c r="G28" s="27">
        <v>0.96419999999999995</v>
      </c>
      <c r="H28" s="27">
        <v>0.94089999999999996</v>
      </c>
      <c r="I28" s="27">
        <v>0.88749999999999996</v>
      </c>
      <c r="J28" s="27">
        <v>0.7681</v>
      </c>
      <c r="K28" s="27">
        <v>0.82350000000000001</v>
      </c>
    </row>
    <row r="29" spans="1:11" ht="125.1" customHeight="1" x14ac:dyDescent="0.25">
      <c r="A29" t="s">
        <v>110</v>
      </c>
      <c r="B29">
        <v>3521</v>
      </c>
      <c r="C29">
        <v>16</v>
      </c>
      <c r="D29">
        <v>384</v>
      </c>
      <c r="E29">
        <v>313</v>
      </c>
      <c r="F29" s="27">
        <v>0.90169999999999995</v>
      </c>
      <c r="G29" s="27">
        <v>0.99550000000000005</v>
      </c>
      <c r="H29" s="27">
        <v>0.94630000000000003</v>
      </c>
      <c r="I29" s="27">
        <v>0.95140000000000002</v>
      </c>
      <c r="J29" s="27">
        <v>0.4491</v>
      </c>
      <c r="K29" s="27">
        <v>0.61009999999999998</v>
      </c>
    </row>
    <row r="30" spans="1:11" ht="125.1" customHeight="1" x14ac:dyDescent="0.25">
      <c r="A30" t="s">
        <v>111</v>
      </c>
      <c r="B30">
        <v>4238</v>
      </c>
      <c r="C30">
        <v>148</v>
      </c>
      <c r="D30">
        <v>322</v>
      </c>
      <c r="E30">
        <v>1310</v>
      </c>
      <c r="F30" s="27">
        <v>0.9294</v>
      </c>
      <c r="G30" s="27">
        <v>0.96630000000000005</v>
      </c>
      <c r="H30" s="27">
        <v>0.94750000000000001</v>
      </c>
      <c r="I30" s="27">
        <v>0.89849999999999997</v>
      </c>
      <c r="J30" s="27">
        <v>0.80269999999999997</v>
      </c>
      <c r="K30" s="27">
        <v>0.84789999999999999</v>
      </c>
    </row>
    <row r="31" spans="1:11" ht="125.1" customHeight="1" x14ac:dyDescent="0.25">
      <c r="A31" t="s">
        <v>112</v>
      </c>
      <c r="B31">
        <v>2286</v>
      </c>
      <c r="C31">
        <v>22</v>
      </c>
      <c r="D31">
        <v>536</v>
      </c>
      <c r="E31">
        <v>261</v>
      </c>
      <c r="F31" s="27">
        <v>0.81010000000000004</v>
      </c>
      <c r="G31" s="27">
        <v>0.99050000000000005</v>
      </c>
      <c r="H31" s="27">
        <v>0.89119999999999999</v>
      </c>
      <c r="I31" s="27">
        <v>0.92230000000000001</v>
      </c>
      <c r="J31" s="27">
        <v>0.32750000000000001</v>
      </c>
      <c r="K31" s="27">
        <v>0.48330000000000001</v>
      </c>
    </row>
    <row r="32" spans="1:11" ht="125.1" customHeight="1" x14ac:dyDescent="0.25">
      <c r="A32" t="s">
        <v>113</v>
      </c>
      <c r="B32">
        <v>3209</v>
      </c>
      <c r="C32">
        <v>253</v>
      </c>
      <c r="D32">
        <v>65</v>
      </c>
      <c r="E32">
        <v>568</v>
      </c>
      <c r="F32" s="27">
        <v>0.98009999999999997</v>
      </c>
      <c r="G32" s="27">
        <v>0.92689999999999995</v>
      </c>
      <c r="H32" s="27">
        <v>0.95279999999999998</v>
      </c>
      <c r="I32" s="27">
        <v>0.69179999999999997</v>
      </c>
      <c r="J32" s="27">
        <v>0.89729999999999999</v>
      </c>
      <c r="K32" s="27">
        <v>0.78129999999999999</v>
      </c>
    </row>
    <row r="33" spans="1:11" ht="125.1" customHeight="1" x14ac:dyDescent="0.25">
      <c r="A33" t="s">
        <v>114</v>
      </c>
      <c r="B33">
        <v>1036</v>
      </c>
      <c r="C33">
        <v>147</v>
      </c>
      <c r="D33">
        <v>59</v>
      </c>
      <c r="E33">
        <v>78</v>
      </c>
      <c r="F33" s="27">
        <v>0.94610000000000005</v>
      </c>
      <c r="G33" s="27">
        <v>0.87570000000000003</v>
      </c>
      <c r="H33" s="27">
        <v>0.90959999999999996</v>
      </c>
      <c r="I33" s="27">
        <v>0.34670000000000001</v>
      </c>
      <c r="J33" s="27">
        <v>0.56930000000000003</v>
      </c>
      <c r="K33" s="27">
        <v>0.43090000000000001</v>
      </c>
    </row>
    <row r="34" spans="1:11" ht="125.1" customHeight="1" x14ac:dyDescent="0.25">
      <c r="A34" t="s">
        <v>115</v>
      </c>
      <c r="B34">
        <v>6710</v>
      </c>
      <c r="C34">
        <v>569</v>
      </c>
      <c r="D34">
        <v>255</v>
      </c>
      <c r="E34">
        <v>890</v>
      </c>
      <c r="F34" s="27">
        <v>0.96340000000000003</v>
      </c>
      <c r="G34" s="27">
        <v>0.92179999999999995</v>
      </c>
      <c r="H34" s="27">
        <v>0.94220000000000004</v>
      </c>
      <c r="I34" s="27">
        <v>0.61</v>
      </c>
      <c r="J34" s="27">
        <v>0.77729999999999999</v>
      </c>
      <c r="K34" s="27">
        <v>0.68359999999999999</v>
      </c>
    </row>
    <row r="35" spans="1:11" ht="125.1" customHeight="1" x14ac:dyDescent="0.25">
      <c r="A35" t="s">
        <v>116</v>
      </c>
      <c r="B35">
        <v>894</v>
      </c>
      <c r="C35">
        <v>33</v>
      </c>
      <c r="D35">
        <v>195</v>
      </c>
      <c r="E35">
        <v>418</v>
      </c>
      <c r="F35" s="27">
        <v>0.82089999999999996</v>
      </c>
      <c r="G35" s="27">
        <v>0.96440000000000003</v>
      </c>
      <c r="H35" s="27">
        <v>0.88690000000000002</v>
      </c>
      <c r="I35" s="27">
        <v>0.92679999999999996</v>
      </c>
      <c r="J35" s="27">
        <v>0.68189999999999995</v>
      </c>
      <c r="K35" s="27">
        <v>0.78569999999999995</v>
      </c>
    </row>
    <row r="36" spans="1:11" ht="125.1" customHeight="1" x14ac:dyDescent="0.25">
      <c r="A36" t="s">
        <v>117</v>
      </c>
      <c r="B36">
        <v>2990</v>
      </c>
      <c r="C36">
        <v>132</v>
      </c>
      <c r="D36">
        <v>22</v>
      </c>
      <c r="E36">
        <v>475</v>
      </c>
      <c r="F36" s="27">
        <v>0.99270000000000003</v>
      </c>
      <c r="G36" s="27">
        <v>0.9577</v>
      </c>
      <c r="H36" s="27">
        <v>0.97489999999999999</v>
      </c>
      <c r="I36" s="27">
        <v>0.78249999999999997</v>
      </c>
      <c r="J36" s="27">
        <v>0.95569999999999999</v>
      </c>
      <c r="K36" s="27">
        <v>0.86050000000000004</v>
      </c>
    </row>
    <row r="37" spans="1:11" ht="125.1" customHeight="1" x14ac:dyDescent="0.25">
      <c r="A37" t="s">
        <v>118</v>
      </c>
      <c r="B37">
        <v>743</v>
      </c>
      <c r="C37">
        <v>11</v>
      </c>
      <c r="D37">
        <v>122</v>
      </c>
      <c r="E37">
        <v>586</v>
      </c>
      <c r="F37" s="27">
        <v>0.85899999999999999</v>
      </c>
      <c r="G37" s="27">
        <v>0.98540000000000005</v>
      </c>
      <c r="H37" s="27">
        <v>0.91790000000000005</v>
      </c>
      <c r="I37" s="27">
        <v>0.98160000000000003</v>
      </c>
      <c r="J37" s="27">
        <v>0.82769999999999999</v>
      </c>
      <c r="K37" s="27">
        <v>0.89810000000000001</v>
      </c>
    </row>
    <row r="38" spans="1:11" ht="125.1" customHeight="1" x14ac:dyDescent="0.25">
      <c r="A38" t="s">
        <v>119</v>
      </c>
      <c r="B38">
        <v>4069</v>
      </c>
      <c r="C38">
        <v>72</v>
      </c>
      <c r="D38">
        <v>214</v>
      </c>
      <c r="E38">
        <v>469</v>
      </c>
      <c r="F38" s="27">
        <v>0.95</v>
      </c>
      <c r="G38" s="27">
        <v>0.98260000000000003</v>
      </c>
      <c r="H38" s="27">
        <v>0.96599999999999997</v>
      </c>
      <c r="I38" s="27">
        <v>0.8669</v>
      </c>
      <c r="J38" s="27">
        <v>0.68669999999999998</v>
      </c>
      <c r="K38" s="27">
        <v>0.76629999999999998</v>
      </c>
    </row>
    <row r="39" spans="1:11" ht="125.1" customHeight="1" x14ac:dyDescent="0.25">
      <c r="A39" t="s">
        <v>120</v>
      </c>
      <c r="B39">
        <v>2613</v>
      </c>
      <c r="C39">
        <v>11</v>
      </c>
      <c r="D39">
        <v>332</v>
      </c>
      <c r="E39">
        <v>284</v>
      </c>
      <c r="F39" s="27">
        <v>0.88729999999999998</v>
      </c>
      <c r="G39" s="27">
        <v>0.99580000000000002</v>
      </c>
      <c r="H39" s="27">
        <v>0.93840000000000001</v>
      </c>
      <c r="I39" s="27">
        <v>0.9627</v>
      </c>
      <c r="J39" s="27">
        <v>0.46100000000000002</v>
      </c>
      <c r="K39" s="27">
        <v>0.62350000000000005</v>
      </c>
    </row>
    <row r="40" spans="1:11" ht="125.1" customHeight="1" x14ac:dyDescent="0.25">
      <c r="A40" t="s">
        <v>121</v>
      </c>
      <c r="B40">
        <v>4378</v>
      </c>
      <c r="C40">
        <v>119</v>
      </c>
      <c r="D40">
        <v>353</v>
      </c>
      <c r="E40">
        <v>238</v>
      </c>
      <c r="F40" s="27">
        <v>0.9254</v>
      </c>
      <c r="G40" s="27">
        <v>0.97350000000000003</v>
      </c>
      <c r="H40" s="27">
        <v>0.94889999999999997</v>
      </c>
      <c r="I40" s="27">
        <v>0.66669999999999996</v>
      </c>
      <c r="J40" s="27">
        <v>0.4027</v>
      </c>
      <c r="K40" s="27">
        <v>0.50209999999999999</v>
      </c>
    </row>
    <row r="41" spans="1:11" ht="125.1" customHeight="1" x14ac:dyDescent="0.25">
      <c r="A41" t="s">
        <v>122</v>
      </c>
      <c r="B41">
        <v>5066</v>
      </c>
      <c r="C41">
        <v>35</v>
      </c>
      <c r="D41">
        <v>344</v>
      </c>
      <c r="E41">
        <v>435</v>
      </c>
      <c r="F41" s="27">
        <v>0.93640000000000001</v>
      </c>
      <c r="G41" s="27">
        <v>0.99309999999999998</v>
      </c>
      <c r="H41" s="27">
        <v>0.96389999999999998</v>
      </c>
      <c r="I41" s="27">
        <v>0.92549999999999999</v>
      </c>
      <c r="J41" s="27">
        <v>0.55840000000000001</v>
      </c>
      <c r="K41" s="27">
        <v>0.6966</v>
      </c>
    </row>
  </sheetData>
  <pageMargins left="0.75" right="0.75" top="1" bottom="1" header="0.5" footer="0.5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FE10-02F8-46CC-899D-C47C20BEBE4D}">
  <sheetPr>
    <tabColor rgb="FF00B050"/>
  </sheetPr>
  <dimension ref="A1:M41"/>
  <sheetViews>
    <sheetView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8" t="s">
        <v>80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28" t="s">
        <v>31</v>
      </c>
      <c r="K1" s="28" t="s">
        <v>32</v>
      </c>
      <c r="L1" s="28" t="s">
        <v>81</v>
      </c>
      <c r="M1" s="28" t="s">
        <v>82</v>
      </c>
    </row>
    <row r="2" spans="1:13" ht="125.1" customHeight="1" x14ac:dyDescent="0.25">
      <c r="A2" t="s">
        <v>83</v>
      </c>
      <c r="B2">
        <v>136</v>
      </c>
      <c r="C2">
        <v>8</v>
      </c>
      <c r="D2">
        <v>11</v>
      </c>
      <c r="E2">
        <v>614</v>
      </c>
      <c r="F2" s="27">
        <v>0.92520000000000002</v>
      </c>
      <c r="G2" s="27">
        <v>0.94440000000000002</v>
      </c>
      <c r="H2" s="27">
        <v>0.93469999999999998</v>
      </c>
      <c r="I2" s="27">
        <v>0.98709999999999998</v>
      </c>
      <c r="J2" s="27">
        <v>0.98240000000000005</v>
      </c>
      <c r="K2" s="27">
        <v>0.98480000000000001</v>
      </c>
    </row>
    <row r="3" spans="1:13" ht="125.1" customHeight="1" x14ac:dyDescent="0.25">
      <c r="A3" t="s">
        <v>84</v>
      </c>
      <c r="B3">
        <v>1020</v>
      </c>
      <c r="C3">
        <v>23</v>
      </c>
      <c r="D3">
        <v>7</v>
      </c>
      <c r="E3">
        <v>285</v>
      </c>
      <c r="F3" s="27">
        <v>0.99319999999999997</v>
      </c>
      <c r="G3" s="27">
        <v>0.97789999999999999</v>
      </c>
      <c r="H3" s="27">
        <v>0.98550000000000004</v>
      </c>
      <c r="I3" s="27">
        <v>0.92530000000000001</v>
      </c>
      <c r="J3" s="27">
        <v>0.97599999999999998</v>
      </c>
      <c r="K3" s="27">
        <v>0.95</v>
      </c>
    </row>
    <row r="4" spans="1:13" ht="125.1" customHeight="1" x14ac:dyDescent="0.25">
      <c r="A4" t="s">
        <v>85</v>
      </c>
      <c r="B4">
        <v>356</v>
      </c>
      <c r="C4">
        <v>11</v>
      </c>
      <c r="D4">
        <v>366</v>
      </c>
      <c r="E4">
        <v>16</v>
      </c>
      <c r="F4" s="27">
        <v>0.49309999999999998</v>
      </c>
      <c r="G4" s="27">
        <v>0.97</v>
      </c>
      <c r="H4" s="27">
        <v>0.65380000000000005</v>
      </c>
      <c r="I4" s="27">
        <v>0.59260000000000002</v>
      </c>
      <c r="J4" s="27">
        <v>4.19E-2</v>
      </c>
      <c r="K4" s="27">
        <v>7.8200000000000006E-2</v>
      </c>
    </row>
    <row r="5" spans="1:13" ht="125.1" customHeight="1" x14ac:dyDescent="0.25">
      <c r="A5" t="s">
        <v>86</v>
      </c>
      <c r="B5">
        <v>3819</v>
      </c>
      <c r="C5">
        <v>75</v>
      </c>
      <c r="D5">
        <v>412</v>
      </c>
      <c r="E5">
        <v>341</v>
      </c>
      <c r="F5" s="27">
        <v>0.90259999999999996</v>
      </c>
      <c r="G5" s="27">
        <v>0.98070000000000002</v>
      </c>
      <c r="H5" s="27">
        <v>0.94010000000000005</v>
      </c>
      <c r="I5" s="27">
        <v>0.81969999999999998</v>
      </c>
      <c r="J5" s="27">
        <v>0.45290000000000002</v>
      </c>
      <c r="K5" s="27">
        <v>0.58340000000000003</v>
      </c>
    </row>
    <row r="6" spans="1:13" ht="125.1" customHeight="1" x14ac:dyDescent="0.25">
      <c r="A6" t="s">
        <v>87</v>
      </c>
      <c r="B6">
        <v>973</v>
      </c>
      <c r="C6">
        <v>57</v>
      </c>
      <c r="D6">
        <v>20</v>
      </c>
      <c r="E6">
        <v>342</v>
      </c>
      <c r="F6" s="27">
        <v>0.97989999999999999</v>
      </c>
      <c r="G6" s="27">
        <v>0.94469999999999998</v>
      </c>
      <c r="H6" s="27">
        <v>0.96189999999999998</v>
      </c>
      <c r="I6" s="27">
        <v>0.85709999999999997</v>
      </c>
      <c r="J6" s="27">
        <v>0.94479999999999997</v>
      </c>
      <c r="K6" s="27">
        <v>0.89880000000000004</v>
      </c>
    </row>
    <row r="7" spans="1:13" ht="125.1" customHeight="1" x14ac:dyDescent="0.25">
      <c r="A7" t="s">
        <v>88</v>
      </c>
      <c r="B7">
        <v>181</v>
      </c>
      <c r="C7">
        <v>0</v>
      </c>
      <c r="D7">
        <v>593</v>
      </c>
      <c r="E7">
        <v>2</v>
      </c>
      <c r="F7" s="27">
        <v>0.2339</v>
      </c>
      <c r="G7" s="27">
        <v>1</v>
      </c>
      <c r="H7" s="27">
        <v>0.37909999999999999</v>
      </c>
      <c r="I7" s="27">
        <v>1</v>
      </c>
      <c r="J7" s="27">
        <v>3.3999999999999998E-3</v>
      </c>
      <c r="K7" s="27">
        <v>6.7000000000000002E-3</v>
      </c>
    </row>
    <row r="8" spans="1:13" ht="125.1" customHeight="1" x14ac:dyDescent="0.25">
      <c r="A8" t="s">
        <v>89</v>
      </c>
      <c r="B8">
        <v>723</v>
      </c>
      <c r="C8">
        <v>2</v>
      </c>
      <c r="D8">
        <v>12</v>
      </c>
      <c r="E8">
        <v>261</v>
      </c>
      <c r="F8" s="27">
        <v>0.98370000000000002</v>
      </c>
      <c r="G8" s="27">
        <v>0.99719999999999998</v>
      </c>
      <c r="H8" s="27">
        <v>0.99039999999999995</v>
      </c>
      <c r="I8" s="27">
        <v>0.99239999999999995</v>
      </c>
      <c r="J8" s="27">
        <v>0.95599999999999996</v>
      </c>
      <c r="K8" s="27">
        <v>0.97389999999999999</v>
      </c>
    </row>
    <row r="9" spans="1:13" ht="125.1" customHeight="1" x14ac:dyDescent="0.25">
      <c r="A9" t="s">
        <v>90</v>
      </c>
      <c r="B9">
        <v>2888</v>
      </c>
      <c r="C9">
        <v>207</v>
      </c>
      <c r="D9">
        <v>22</v>
      </c>
      <c r="E9">
        <v>669</v>
      </c>
      <c r="F9" s="27">
        <v>0.99239999999999995</v>
      </c>
      <c r="G9" s="27">
        <v>0.93310000000000004</v>
      </c>
      <c r="H9" s="27">
        <v>0.96189999999999998</v>
      </c>
      <c r="I9" s="27">
        <v>0.76370000000000005</v>
      </c>
      <c r="J9" s="27">
        <v>0.96819999999999995</v>
      </c>
      <c r="K9" s="27">
        <v>0.85389999999999999</v>
      </c>
    </row>
    <row r="10" spans="1:13" ht="125.1" customHeight="1" x14ac:dyDescent="0.25">
      <c r="A10" t="s">
        <v>91</v>
      </c>
      <c r="B10">
        <v>2425</v>
      </c>
      <c r="C10">
        <v>161</v>
      </c>
      <c r="D10">
        <v>14</v>
      </c>
      <c r="E10">
        <v>967</v>
      </c>
      <c r="F10" s="27">
        <v>0.99429999999999996</v>
      </c>
      <c r="G10" s="27">
        <v>0.93769999999999998</v>
      </c>
      <c r="H10" s="27">
        <v>0.96519999999999995</v>
      </c>
      <c r="I10" s="27">
        <v>0.85729999999999995</v>
      </c>
      <c r="J10" s="27">
        <v>0.98570000000000002</v>
      </c>
      <c r="K10" s="27">
        <v>0.91700000000000004</v>
      </c>
    </row>
    <row r="11" spans="1:13" ht="125.1" customHeight="1" x14ac:dyDescent="0.25">
      <c r="A11" t="s">
        <v>92</v>
      </c>
      <c r="B11">
        <v>11575</v>
      </c>
      <c r="C11">
        <v>268</v>
      </c>
      <c r="D11">
        <v>403</v>
      </c>
      <c r="E11">
        <v>3860</v>
      </c>
      <c r="F11" s="27">
        <v>0.96640000000000004</v>
      </c>
      <c r="G11" s="27">
        <v>0.97740000000000005</v>
      </c>
      <c r="H11" s="27">
        <v>0.9718</v>
      </c>
      <c r="I11" s="27">
        <v>0.93510000000000004</v>
      </c>
      <c r="J11" s="27">
        <v>0.90549999999999997</v>
      </c>
      <c r="K11" s="27">
        <v>0.92</v>
      </c>
    </row>
    <row r="12" spans="1:13" ht="125.1" customHeight="1" x14ac:dyDescent="0.25">
      <c r="A12" t="s">
        <v>93</v>
      </c>
      <c r="B12">
        <v>1915</v>
      </c>
      <c r="C12">
        <v>35</v>
      </c>
      <c r="D12">
        <v>109</v>
      </c>
      <c r="E12">
        <v>495</v>
      </c>
      <c r="F12" s="27">
        <v>0.94610000000000005</v>
      </c>
      <c r="G12" s="27">
        <v>0.98209999999999997</v>
      </c>
      <c r="H12" s="27">
        <v>0.96379999999999999</v>
      </c>
      <c r="I12" s="27">
        <v>0.93400000000000005</v>
      </c>
      <c r="J12" s="27">
        <v>0.81950000000000001</v>
      </c>
      <c r="K12" s="27">
        <v>0.873</v>
      </c>
    </row>
    <row r="13" spans="1:13" ht="125.1" customHeight="1" x14ac:dyDescent="0.25">
      <c r="A13" t="s">
        <v>94</v>
      </c>
      <c r="B13">
        <v>481</v>
      </c>
      <c r="C13">
        <v>7</v>
      </c>
      <c r="D13">
        <v>5</v>
      </c>
      <c r="E13">
        <v>323</v>
      </c>
      <c r="F13" s="27">
        <v>0.98970000000000002</v>
      </c>
      <c r="G13" s="27">
        <v>0.98570000000000002</v>
      </c>
      <c r="H13" s="27">
        <v>0.98770000000000002</v>
      </c>
      <c r="I13" s="27">
        <v>0.9788</v>
      </c>
      <c r="J13" s="27">
        <v>0.98480000000000001</v>
      </c>
      <c r="K13" s="27">
        <v>0.98180000000000001</v>
      </c>
    </row>
    <row r="14" spans="1:13" ht="125.1" customHeight="1" x14ac:dyDescent="0.25">
      <c r="A14" t="s">
        <v>95</v>
      </c>
      <c r="B14">
        <v>387</v>
      </c>
      <c r="C14">
        <v>6</v>
      </c>
      <c r="D14">
        <v>1</v>
      </c>
      <c r="E14">
        <v>203</v>
      </c>
      <c r="F14" s="27">
        <v>0.99739999999999995</v>
      </c>
      <c r="G14" s="27">
        <v>0.98470000000000002</v>
      </c>
      <c r="H14" s="27">
        <v>0.99099999999999999</v>
      </c>
      <c r="I14" s="27">
        <v>0.97130000000000005</v>
      </c>
      <c r="J14" s="27">
        <v>0.99509999999999998</v>
      </c>
      <c r="K14" s="27">
        <v>0.98309999999999997</v>
      </c>
    </row>
    <row r="15" spans="1:13" ht="125.1" customHeight="1" x14ac:dyDescent="0.25">
      <c r="A15" t="s">
        <v>96</v>
      </c>
      <c r="B15">
        <v>1832</v>
      </c>
      <c r="C15">
        <v>149</v>
      </c>
      <c r="D15">
        <v>19</v>
      </c>
      <c r="E15">
        <v>998</v>
      </c>
      <c r="F15" s="27">
        <v>0.98970000000000002</v>
      </c>
      <c r="G15" s="27">
        <v>0.92479999999999996</v>
      </c>
      <c r="H15" s="27">
        <v>0.95620000000000005</v>
      </c>
      <c r="I15" s="27">
        <v>0.87009999999999998</v>
      </c>
      <c r="J15" s="27">
        <v>0.98129999999999995</v>
      </c>
      <c r="K15" s="27">
        <v>0.9224</v>
      </c>
    </row>
    <row r="16" spans="1:13" ht="125.1" customHeight="1" x14ac:dyDescent="0.25">
      <c r="A16" t="s">
        <v>97</v>
      </c>
      <c r="B16">
        <v>317</v>
      </c>
      <c r="C16">
        <v>50</v>
      </c>
      <c r="D16">
        <v>0</v>
      </c>
      <c r="E16">
        <v>240</v>
      </c>
      <c r="F16" s="27">
        <v>1</v>
      </c>
      <c r="G16" s="27">
        <v>0.86380000000000001</v>
      </c>
      <c r="H16" s="27">
        <v>0.92689999999999995</v>
      </c>
      <c r="I16" s="27">
        <v>0.8276</v>
      </c>
      <c r="J16" s="27">
        <v>1</v>
      </c>
      <c r="K16" s="27">
        <v>0.90569999999999995</v>
      </c>
    </row>
    <row r="17" spans="1:11" ht="125.1" customHeight="1" x14ac:dyDescent="0.25">
      <c r="A17" t="s">
        <v>98</v>
      </c>
      <c r="B17">
        <v>359</v>
      </c>
      <c r="C17">
        <v>38</v>
      </c>
      <c r="D17">
        <v>0</v>
      </c>
      <c r="E17">
        <v>298</v>
      </c>
      <c r="F17" s="27">
        <v>1</v>
      </c>
      <c r="G17" s="27">
        <v>0.90429999999999999</v>
      </c>
      <c r="H17" s="27">
        <v>0.94969999999999999</v>
      </c>
      <c r="I17" s="27">
        <v>0.88690000000000002</v>
      </c>
      <c r="J17" s="27">
        <v>1</v>
      </c>
      <c r="K17" s="27">
        <v>0.94010000000000005</v>
      </c>
    </row>
    <row r="18" spans="1:11" ht="125.1" customHeight="1" x14ac:dyDescent="0.25">
      <c r="A18" t="s">
        <v>99</v>
      </c>
      <c r="B18">
        <v>533</v>
      </c>
      <c r="C18">
        <v>42</v>
      </c>
      <c r="D18">
        <v>10</v>
      </c>
      <c r="E18">
        <v>531</v>
      </c>
      <c r="F18" s="27">
        <v>0.98160000000000003</v>
      </c>
      <c r="G18" s="27">
        <v>0.92700000000000005</v>
      </c>
      <c r="H18" s="27">
        <v>0.95350000000000001</v>
      </c>
      <c r="I18" s="27">
        <v>0.92669999999999997</v>
      </c>
      <c r="J18" s="27">
        <v>0.98150000000000004</v>
      </c>
      <c r="K18" s="27">
        <v>0.95330000000000004</v>
      </c>
    </row>
    <row r="19" spans="1:11" ht="125.1" customHeight="1" x14ac:dyDescent="0.25">
      <c r="A19" t="s">
        <v>100</v>
      </c>
      <c r="B19">
        <v>2189</v>
      </c>
      <c r="C19">
        <v>124</v>
      </c>
      <c r="D19">
        <v>10</v>
      </c>
      <c r="E19">
        <v>1021</v>
      </c>
      <c r="F19" s="27">
        <v>0.99550000000000005</v>
      </c>
      <c r="G19" s="27">
        <v>0.94640000000000002</v>
      </c>
      <c r="H19" s="27">
        <v>0.97030000000000005</v>
      </c>
      <c r="I19" s="27">
        <v>0.89170000000000005</v>
      </c>
      <c r="J19" s="27">
        <v>0.99029999999999996</v>
      </c>
      <c r="K19" s="27">
        <v>0.93840000000000001</v>
      </c>
    </row>
    <row r="20" spans="1:11" ht="125.1" customHeight="1" x14ac:dyDescent="0.25">
      <c r="A20" t="s">
        <v>101</v>
      </c>
      <c r="B20">
        <v>372</v>
      </c>
      <c r="C20">
        <v>5</v>
      </c>
      <c r="D20">
        <v>9</v>
      </c>
      <c r="E20">
        <v>500</v>
      </c>
      <c r="F20" s="27">
        <v>0.97640000000000005</v>
      </c>
      <c r="G20" s="27">
        <v>0.98670000000000002</v>
      </c>
      <c r="H20" s="27">
        <v>0.98150000000000004</v>
      </c>
      <c r="I20" s="27">
        <v>0.99009999999999998</v>
      </c>
      <c r="J20" s="27">
        <v>0.98229999999999995</v>
      </c>
      <c r="K20" s="27">
        <v>0.98619999999999997</v>
      </c>
    </row>
    <row r="21" spans="1:11" ht="125.1" customHeight="1" x14ac:dyDescent="0.25">
      <c r="A21" t="s">
        <v>102</v>
      </c>
      <c r="B21">
        <v>1001</v>
      </c>
      <c r="C21">
        <v>45</v>
      </c>
      <c r="D21">
        <v>6</v>
      </c>
      <c r="E21">
        <v>297</v>
      </c>
      <c r="F21" s="27">
        <v>0.99399999999999999</v>
      </c>
      <c r="G21" s="27">
        <v>0.95699999999999996</v>
      </c>
      <c r="H21" s="27">
        <v>0.97519999999999996</v>
      </c>
      <c r="I21" s="27">
        <v>0.86839999999999995</v>
      </c>
      <c r="J21" s="27">
        <v>0.98019999999999996</v>
      </c>
      <c r="K21" s="27">
        <v>0.92090000000000005</v>
      </c>
    </row>
    <row r="22" spans="1:11" ht="125.1" customHeight="1" x14ac:dyDescent="0.25">
      <c r="A22" t="s">
        <v>103</v>
      </c>
      <c r="B22">
        <v>238</v>
      </c>
      <c r="C22">
        <v>19</v>
      </c>
      <c r="D22">
        <v>4</v>
      </c>
      <c r="E22">
        <v>658</v>
      </c>
      <c r="F22" s="27">
        <v>0.98350000000000004</v>
      </c>
      <c r="G22" s="27">
        <v>0.92610000000000003</v>
      </c>
      <c r="H22" s="27">
        <v>0.95389999999999997</v>
      </c>
      <c r="I22" s="27">
        <v>0.97189999999999999</v>
      </c>
      <c r="J22" s="27">
        <v>0.99399999999999999</v>
      </c>
      <c r="K22" s="27">
        <v>0.98280000000000001</v>
      </c>
    </row>
    <row r="23" spans="1:11" ht="125.1" customHeight="1" x14ac:dyDescent="0.25">
      <c r="A23" t="s">
        <v>104</v>
      </c>
      <c r="B23">
        <v>1237</v>
      </c>
      <c r="C23">
        <v>128</v>
      </c>
      <c r="D23">
        <v>90</v>
      </c>
      <c r="E23">
        <v>204</v>
      </c>
      <c r="F23" s="27">
        <v>0.93220000000000003</v>
      </c>
      <c r="G23" s="27">
        <v>0.90620000000000001</v>
      </c>
      <c r="H23" s="27">
        <v>0.91900000000000004</v>
      </c>
      <c r="I23" s="27">
        <v>0.61450000000000005</v>
      </c>
      <c r="J23" s="27">
        <v>0.69389999999999996</v>
      </c>
      <c r="K23" s="27">
        <v>0.65180000000000005</v>
      </c>
    </row>
    <row r="24" spans="1:11" ht="125.1" customHeight="1" x14ac:dyDescent="0.25">
      <c r="A24" t="s">
        <v>105</v>
      </c>
      <c r="B24">
        <v>576</v>
      </c>
      <c r="C24">
        <v>18</v>
      </c>
      <c r="D24">
        <v>17</v>
      </c>
      <c r="E24">
        <v>2146</v>
      </c>
      <c r="F24" s="27">
        <v>0.97130000000000005</v>
      </c>
      <c r="G24" s="27">
        <v>0.96970000000000001</v>
      </c>
      <c r="H24" s="27">
        <v>0.97050000000000003</v>
      </c>
      <c r="I24" s="27">
        <v>0.99170000000000003</v>
      </c>
      <c r="J24" s="27">
        <v>0.99209999999999998</v>
      </c>
      <c r="K24" s="27">
        <v>0.9919</v>
      </c>
    </row>
    <row r="25" spans="1:11" ht="125.1" customHeight="1" x14ac:dyDescent="0.25">
      <c r="A25" t="s">
        <v>106</v>
      </c>
      <c r="B25">
        <v>196</v>
      </c>
      <c r="C25">
        <v>4</v>
      </c>
      <c r="D25">
        <v>8</v>
      </c>
      <c r="E25">
        <v>457</v>
      </c>
      <c r="F25" s="27">
        <v>0.96079999999999999</v>
      </c>
      <c r="G25" s="27">
        <v>0.98</v>
      </c>
      <c r="H25" s="27">
        <v>0.97030000000000005</v>
      </c>
      <c r="I25" s="27">
        <v>0.99129999999999996</v>
      </c>
      <c r="J25" s="27">
        <v>0.98280000000000001</v>
      </c>
      <c r="K25" s="27">
        <v>0.98699999999999999</v>
      </c>
    </row>
    <row r="26" spans="1:11" ht="125.1" customHeight="1" x14ac:dyDescent="0.25">
      <c r="A26" t="s">
        <v>107</v>
      </c>
      <c r="B26">
        <v>143</v>
      </c>
      <c r="C26">
        <v>7</v>
      </c>
      <c r="D26">
        <v>31</v>
      </c>
      <c r="E26">
        <v>1008</v>
      </c>
      <c r="F26" s="27">
        <v>0.82179999999999997</v>
      </c>
      <c r="G26" s="27">
        <v>0.95330000000000004</v>
      </c>
      <c r="H26" s="27">
        <v>0.88270000000000004</v>
      </c>
      <c r="I26" s="27">
        <v>0.99309999999999998</v>
      </c>
      <c r="J26" s="27">
        <v>0.97019999999999995</v>
      </c>
      <c r="K26" s="27">
        <v>0.98150000000000004</v>
      </c>
    </row>
    <row r="27" spans="1:11" ht="125.1" customHeight="1" x14ac:dyDescent="0.25">
      <c r="A27" t="s">
        <v>108</v>
      </c>
      <c r="B27">
        <v>8828</v>
      </c>
      <c r="C27">
        <v>155</v>
      </c>
      <c r="D27">
        <v>50</v>
      </c>
      <c r="E27">
        <v>2283</v>
      </c>
      <c r="F27" s="27">
        <v>0.99439999999999995</v>
      </c>
      <c r="G27" s="27">
        <v>0.98270000000000002</v>
      </c>
      <c r="H27" s="27">
        <v>0.98850000000000005</v>
      </c>
      <c r="I27" s="27">
        <v>0.93640000000000001</v>
      </c>
      <c r="J27" s="27">
        <v>0.97860000000000003</v>
      </c>
      <c r="K27" s="27">
        <v>0.95699999999999996</v>
      </c>
    </row>
    <row r="28" spans="1:11" ht="125.1" customHeight="1" x14ac:dyDescent="0.25">
      <c r="A28" t="s">
        <v>109</v>
      </c>
      <c r="B28">
        <v>4930</v>
      </c>
      <c r="C28">
        <v>55</v>
      </c>
      <c r="D28">
        <v>332</v>
      </c>
      <c r="E28">
        <v>4701</v>
      </c>
      <c r="F28" s="27">
        <v>0.93689999999999996</v>
      </c>
      <c r="G28" s="27">
        <v>0.98899999999999999</v>
      </c>
      <c r="H28" s="27">
        <v>0.96220000000000006</v>
      </c>
      <c r="I28" s="27">
        <v>0.98839999999999995</v>
      </c>
      <c r="J28" s="27">
        <v>0.93400000000000005</v>
      </c>
      <c r="K28" s="27">
        <v>0.96050000000000002</v>
      </c>
    </row>
    <row r="29" spans="1:11" ht="125.1" customHeight="1" x14ac:dyDescent="0.25">
      <c r="A29" t="s">
        <v>110</v>
      </c>
      <c r="B29">
        <v>1414</v>
      </c>
      <c r="C29">
        <v>28</v>
      </c>
      <c r="D29">
        <v>68</v>
      </c>
      <c r="E29">
        <v>629</v>
      </c>
      <c r="F29" s="27">
        <v>0.95409999999999995</v>
      </c>
      <c r="G29" s="27">
        <v>0.98060000000000003</v>
      </c>
      <c r="H29" s="27">
        <v>0.96719999999999995</v>
      </c>
      <c r="I29" s="27">
        <v>0.95740000000000003</v>
      </c>
      <c r="J29" s="27">
        <v>0.90239999999999998</v>
      </c>
      <c r="K29" s="27">
        <v>0.92910000000000004</v>
      </c>
    </row>
    <row r="30" spans="1:11" ht="125.1" customHeight="1" x14ac:dyDescent="0.25">
      <c r="A30" t="s">
        <v>111</v>
      </c>
      <c r="B30">
        <v>2742</v>
      </c>
      <c r="C30">
        <v>120</v>
      </c>
      <c r="D30">
        <v>28</v>
      </c>
      <c r="E30">
        <v>1604</v>
      </c>
      <c r="F30" s="27">
        <v>0.9899</v>
      </c>
      <c r="G30" s="27">
        <v>0.95809999999999995</v>
      </c>
      <c r="H30" s="27">
        <v>0.97370000000000001</v>
      </c>
      <c r="I30" s="27">
        <v>0.9304</v>
      </c>
      <c r="J30" s="27">
        <v>0.98280000000000001</v>
      </c>
      <c r="K30" s="27">
        <v>0.95589999999999997</v>
      </c>
    </row>
    <row r="31" spans="1:11" ht="125.1" customHeight="1" x14ac:dyDescent="0.25">
      <c r="A31" t="s">
        <v>112</v>
      </c>
      <c r="B31">
        <v>334</v>
      </c>
      <c r="C31">
        <v>1</v>
      </c>
      <c r="D31">
        <v>89</v>
      </c>
      <c r="E31">
        <v>708</v>
      </c>
      <c r="F31" s="27">
        <v>0.78959999999999997</v>
      </c>
      <c r="G31" s="27">
        <v>0.997</v>
      </c>
      <c r="H31" s="27">
        <v>0.88129999999999997</v>
      </c>
      <c r="I31" s="27">
        <v>0.99860000000000004</v>
      </c>
      <c r="J31" s="27">
        <v>0.88829999999999998</v>
      </c>
      <c r="K31" s="27">
        <v>0.94020000000000004</v>
      </c>
    </row>
    <row r="32" spans="1:11" ht="125.1" customHeight="1" x14ac:dyDescent="0.25">
      <c r="A32" t="s">
        <v>113</v>
      </c>
      <c r="B32">
        <v>2769</v>
      </c>
      <c r="C32">
        <v>85</v>
      </c>
      <c r="D32">
        <v>8</v>
      </c>
      <c r="E32">
        <v>625</v>
      </c>
      <c r="F32" s="27">
        <v>0.99709999999999999</v>
      </c>
      <c r="G32" s="27">
        <v>0.97019999999999995</v>
      </c>
      <c r="H32" s="27">
        <v>0.98350000000000004</v>
      </c>
      <c r="I32" s="27">
        <v>0.88029999999999997</v>
      </c>
      <c r="J32" s="27">
        <v>0.98740000000000006</v>
      </c>
      <c r="K32" s="27">
        <v>0.93079999999999996</v>
      </c>
    </row>
    <row r="33" spans="1:11" ht="125.1" customHeight="1" x14ac:dyDescent="0.25">
      <c r="A33" t="s">
        <v>114</v>
      </c>
      <c r="B33">
        <v>688</v>
      </c>
      <c r="C33">
        <v>29</v>
      </c>
      <c r="D33">
        <v>6</v>
      </c>
      <c r="E33">
        <v>131</v>
      </c>
      <c r="F33" s="27">
        <v>0.99139999999999995</v>
      </c>
      <c r="G33" s="27">
        <v>0.95960000000000001</v>
      </c>
      <c r="H33" s="27">
        <v>0.97519999999999996</v>
      </c>
      <c r="I33" s="27">
        <v>0.81879999999999997</v>
      </c>
      <c r="J33" s="27">
        <v>0.95620000000000005</v>
      </c>
      <c r="K33" s="27">
        <v>0.88219999999999998</v>
      </c>
    </row>
    <row r="34" spans="1:11" ht="125.1" customHeight="1" x14ac:dyDescent="0.25">
      <c r="A34" t="s">
        <v>115</v>
      </c>
      <c r="B34">
        <v>2014</v>
      </c>
      <c r="C34">
        <v>44</v>
      </c>
      <c r="D34">
        <v>20</v>
      </c>
      <c r="E34">
        <v>1125</v>
      </c>
      <c r="F34" s="27">
        <v>0.99019999999999997</v>
      </c>
      <c r="G34" s="27">
        <v>0.97860000000000003</v>
      </c>
      <c r="H34" s="27">
        <v>0.98440000000000005</v>
      </c>
      <c r="I34" s="27">
        <v>0.96240000000000003</v>
      </c>
      <c r="J34" s="27">
        <v>0.98250000000000004</v>
      </c>
      <c r="K34" s="27">
        <v>0.97230000000000005</v>
      </c>
    </row>
    <row r="35" spans="1:11" ht="125.1" customHeight="1" x14ac:dyDescent="0.25">
      <c r="A35" t="s">
        <v>116</v>
      </c>
      <c r="B35">
        <v>115</v>
      </c>
      <c r="C35">
        <v>39</v>
      </c>
      <c r="D35">
        <v>64</v>
      </c>
      <c r="E35">
        <v>549</v>
      </c>
      <c r="F35" s="27">
        <v>0.64249999999999996</v>
      </c>
      <c r="G35" s="27">
        <v>0.74680000000000002</v>
      </c>
      <c r="H35" s="27">
        <v>0.69069999999999998</v>
      </c>
      <c r="I35" s="27">
        <v>0.93369999999999997</v>
      </c>
      <c r="J35" s="27">
        <v>0.89559999999999995</v>
      </c>
      <c r="K35" s="27">
        <v>0.91420000000000001</v>
      </c>
    </row>
    <row r="36" spans="1:11" ht="125.1" customHeight="1" x14ac:dyDescent="0.25">
      <c r="A36" t="s">
        <v>117</v>
      </c>
      <c r="B36">
        <v>622</v>
      </c>
      <c r="C36">
        <v>3</v>
      </c>
      <c r="D36">
        <v>0</v>
      </c>
      <c r="E36">
        <v>497</v>
      </c>
      <c r="F36" s="27">
        <v>1</v>
      </c>
      <c r="G36" s="27">
        <v>0.99519999999999997</v>
      </c>
      <c r="H36" s="27">
        <v>0.99760000000000004</v>
      </c>
      <c r="I36" s="27">
        <v>0.99399999999999999</v>
      </c>
      <c r="J36" s="27">
        <v>1</v>
      </c>
      <c r="K36" s="27">
        <v>0.997</v>
      </c>
    </row>
    <row r="37" spans="1:11" ht="125.1" customHeight="1" x14ac:dyDescent="0.25">
      <c r="A37" t="s">
        <v>118</v>
      </c>
      <c r="B37">
        <v>134</v>
      </c>
      <c r="C37">
        <v>4</v>
      </c>
      <c r="D37">
        <v>2</v>
      </c>
      <c r="E37">
        <v>706</v>
      </c>
      <c r="F37" s="27">
        <v>0.98529999999999995</v>
      </c>
      <c r="G37" s="27">
        <v>0.97099999999999997</v>
      </c>
      <c r="H37" s="27">
        <v>0.97809999999999997</v>
      </c>
      <c r="I37" s="27">
        <v>0.99439999999999995</v>
      </c>
      <c r="J37" s="27">
        <v>0.99719999999999998</v>
      </c>
      <c r="K37" s="27">
        <v>0.99580000000000002</v>
      </c>
    </row>
    <row r="38" spans="1:11" ht="125.1" customHeight="1" x14ac:dyDescent="0.25">
      <c r="A38" t="s">
        <v>119</v>
      </c>
      <c r="B38">
        <v>1567</v>
      </c>
      <c r="C38">
        <v>57</v>
      </c>
      <c r="D38">
        <v>26</v>
      </c>
      <c r="E38">
        <v>657</v>
      </c>
      <c r="F38" s="27">
        <v>0.98370000000000002</v>
      </c>
      <c r="G38" s="27">
        <v>0.96489999999999998</v>
      </c>
      <c r="H38" s="27">
        <v>0.97419999999999995</v>
      </c>
      <c r="I38" s="27">
        <v>0.92020000000000002</v>
      </c>
      <c r="J38" s="27">
        <v>0.96189999999999998</v>
      </c>
      <c r="K38" s="27">
        <v>0.94059999999999999</v>
      </c>
    </row>
    <row r="39" spans="1:11" ht="125.1" customHeight="1" x14ac:dyDescent="0.25">
      <c r="A39" t="s">
        <v>120</v>
      </c>
      <c r="B39">
        <v>1962</v>
      </c>
      <c r="C39">
        <v>65</v>
      </c>
      <c r="D39">
        <v>61</v>
      </c>
      <c r="E39">
        <v>555</v>
      </c>
      <c r="F39" s="27">
        <v>0.9698</v>
      </c>
      <c r="G39" s="27">
        <v>0.96789999999999998</v>
      </c>
      <c r="H39" s="27">
        <v>0.96889999999999998</v>
      </c>
      <c r="I39" s="27">
        <v>0.8952</v>
      </c>
      <c r="J39" s="27">
        <v>0.90100000000000002</v>
      </c>
      <c r="K39" s="27">
        <v>0.89810000000000001</v>
      </c>
    </row>
    <row r="40" spans="1:11" ht="125.1" customHeight="1" x14ac:dyDescent="0.25">
      <c r="A40" t="s">
        <v>121</v>
      </c>
      <c r="B40">
        <v>2245</v>
      </c>
      <c r="C40">
        <v>13</v>
      </c>
      <c r="D40">
        <v>75</v>
      </c>
      <c r="E40">
        <v>516</v>
      </c>
      <c r="F40" s="27">
        <v>0.9677</v>
      </c>
      <c r="G40" s="27">
        <v>0.99419999999999997</v>
      </c>
      <c r="H40" s="27">
        <v>0.98080000000000001</v>
      </c>
      <c r="I40" s="27">
        <v>0.97540000000000004</v>
      </c>
      <c r="J40" s="27">
        <v>0.87309999999999999</v>
      </c>
      <c r="K40" s="27">
        <v>0.9214</v>
      </c>
    </row>
    <row r="41" spans="1:11" ht="125.1" customHeight="1" x14ac:dyDescent="0.25">
      <c r="A41" t="s">
        <v>122</v>
      </c>
      <c r="B41">
        <v>2608</v>
      </c>
      <c r="C41">
        <v>33</v>
      </c>
      <c r="D41">
        <v>97</v>
      </c>
      <c r="E41">
        <v>682</v>
      </c>
      <c r="F41" s="27">
        <v>0.96409999999999996</v>
      </c>
      <c r="G41" s="27">
        <v>0.98750000000000004</v>
      </c>
      <c r="H41" s="27">
        <v>0.97570000000000001</v>
      </c>
      <c r="I41" s="27">
        <v>0.95379999999999998</v>
      </c>
      <c r="J41" s="27">
        <v>0.87549999999999994</v>
      </c>
      <c r="K41" s="27">
        <v>0.91300000000000003</v>
      </c>
    </row>
  </sheetData>
  <pageMargins left="0.75" right="0.75" top="1" bottom="1" header="0.5" footer="0.5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M41"/>
  <sheetViews>
    <sheetView workbookViewId="0">
      <selection activeCell="R2" sqref="R2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5" t="s">
        <v>80</v>
      </c>
      <c r="B1" s="25" t="s">
        <v>23</v>
      </c>
      <c r="C1" s="25" t="s">
        <v>24</v>
      </c>
      <c r="D1" s="25" t="s">
        <v>25</v>
      </c>
      <c r="E1" s="25" t="s">
        <v>26</v>
      </c>
      <c r="F1" s="25" t="s">
        <v>27</v>
      </c>
      <c r="G1" s="25" t="s">
        <v>28</v>
      </c>
      <c r="H1" s="25" t="s">
        <v>29</v>
      </c>
      <c r="I1" s="25" t="s">
        <v>30</v>
      </c>
      <c r="J1" s="25" t="s">
        <v>31</v>
      </c>
      <c r="K1" s="25" t="s">
        <v>32</v>
      </c>
      <c r="L1" s="25" t="s">
        <v>81</v>
      </c>
      <c r="M1" s="25" t="s">
        <v>82</v>
      </c>
    </row>
    <row r="2" spans="1:13" ht="125.1" customHeight="1" x14ac:dyDescent="0.25">
      <c r="A2" t="s">
        <v>83</v>
      </c>
      <c r="B2">
        <v>126</v>
      </c>
      <c r="C2">
        <v>18</v>
      </c>
      <c r="D2">
        <v>34</v>
      </c>
      <c r="E2">
        <v>591</v>
      </c>
      <c r="F2" s="27">
        <v>0.78749999999999998</v>
      </c>
      <c r="G2" s="27">
        <v>0.875</v>
      </c>
      <c r="H2" s="27">
        <v>0.82894736842105265</v>
      </c>
      <c r="I2" s="27">
        <v>0.97044334975369462</v>
      </c>
      <c r="J2" s="27">
        <v>0.9456</v>
      </c>
      <c r="K2" s="27">
        <v>0.95786061588330629</v>
      </c>
    </row>
    <row r="3" spans="1:13" ht="125.1" customHeight="1" x14ac:dyDescent="0.25">
      <c r="A3" t="s">
        <v>84</v>
      </c>
      <c r="B3">
        <v>1008</v>
      </c>
      <c r="C3">
        <v>35</v>
      </c>
      <c r="D3">
        <v>141</v>
      </c>
      <c r="E3">
        <v>151</v>
      </c>
      <c r="F3" s="27">
        <v>0.87728459530026115</v>
      </c>
      <c r="G3" s="27">
        <v>0.96644295302013428</v>
      </c>
      <c r="H3" s="27">
        <v>0.91970802919708028</v>
      </c>
      <c r="I3" s="27">
        <v>0.81182795698924726</v>
      </c>
      <c r="J3" s="27">
        <v>0.51712328767123283</v>
      </c>
      <c r="K3" s="27">
        <v>0.63179916317991636</v>
      </c>
    </row>
    <row r="4" spans="1:13" ht="125.1" customHeight="1" x14ac:dyDescent="0.25">
      <c r="A4" t="s">
        <v>85</v>
      </c>
      <c r="B4">
        <v>359</v>
      </c>
      <c r="C4">
        <v>8</v>
      </c>
      <c r="D4">
        <v>366</v>
      </c>
      <c r="E4">
        <v>16</v>
      </c>
      <c r="F4" s="27">
        <v>0.49517241379310339</v>
      </c>
      <c r="G4" s="27">
        <v>0.97820163487738421</v>
      </c>
      <c r="H4" s="27">
        <v>0.6575091575091575</v>
      </c>
      <c r="I4" s="27">
        <v>0.66666666666666663</v>
      </c>
      <c r="J4" s="27">
        <v>4.1884816753926697E-2</v>
      </c>
      <c r="K4" s="27">
        <v>7.8817733990147784E-2</v>
      </c>
    </row>
    <row r="5" spans="1:13" ht="125.1" customHeight="1" x14ac:dyDescent="0.25">
      <c r="A5" t="s">
        <v>86</v>
      </c>
      <c r="B5">
        <v>3689</v>
      </c>
      <c r="C5">
        <v>205</v>
      </c>
      <c r="D5">
        <v>67</v>
      </c>
      <c r="E5">
        <v>686</v>
      </c>
      <c r="F5" s="27">
        <v>0.98216187433439828</v>
      </c>
      <c r="G5" s="27">
        <v>0.94735490498202357</v>
      </c>
      <c r="H5" s="27">
        <v>0.96444444444444444</v>
      </c>
      <c r="I5" s="27">
        <v>0.7699214365881033</v>
      </c>
      <c r="J5" s="27">
        <v>0.91102257636122175</v>
      </c>
      <c r="K5" s="27">
        <v>0.83454987834549876</v>
      </c>
    </row>
    <row r="6" spans="1:13" ht="125.1" customHeight="1" x14ac:dyDescent="0.25">
      <c r="A6" t="s">
        <v>87</v>
      </c>
      <c r="B6">
        <v>1021</v>
      </c>
      <c r="C6">
        <v>9</v>
      </c>
      <c r="D6">
        <v>152</v>
      </c>
      <c r="E6">
        <v>210</v>
      </c>
      <c r="F6" s="27">
        <v>0.87041773231031538</v>
      </c>
      <c r="G6" s="27">
        <v>0.99126213592233015</v>
      </c>
      <c r="H6" s="27">
        <v>0.9269178393100318</v>
      </c>
      <c r="I6" s="27">
        <v>0.95890410958904104</v>
      </c>
      <c r="J6" s="27">
        <v>0.58011049723756902</v>
      </c>
      <c r="K6" s="27">
        <v>0.72289156626506024</v>
      </c>
    </row>
    <row r="7" spans="1:13" ht="125.1" customHeight="1" x14ac:dyDescent="0.25">
      <c r="A7" t="s">
        <v>88</v>
      </c>
      <c r="B7">
        <v>149</v>
      </c>
      <c r="C7">
        <v>32</v>
      </c>
      <c r="D7">
        <v>573</v>
      </c>
      <c r="E7">
        <v>22</v>
      </c>
      <c r="F7" s="27">
        <v>0.2063711911357341</v>
      </c>
      <c r="G7" s="27">
        <v>0.82320441988950277</v>
      </c>
      <c r="H7" s="27">
        <v>0.33001107419712072</v>
      </c>
      <c r="I7" s="27">
        <v>0.40740740740740738</v>
      </c>
      <c r="J7" s="27">
        <v>3.6974789915966387E-2</v>
      </c>
      <c r="K7" s="27">
        <v>6.7796610169491525E-2</v>
      </c>
    </row>
    <row r="8" spans="1:13" ht="125.1" customHeight="1" x14ac:dyDescent="0.25">
      <c r="A8" t="s">
        <v>89</v>
      </c>
      <c r="B8">
        <v>723</v>
      </c>
      <c r="C8">
        <v>2</v>
      </c>
      <c r="D8">
        <v>92</v>
      </c>
      <c r="E8">
        <v>181</v>
      </c>
      <c r="F8" s="27">
        <v>0.8871165644171779</v>
      </c>
      <c r="G8" s="27">
        <v>0.99724137931034484</v>
      </c>
      <c r="H8" s="27">
        <v>0.938961038961039</v>
      </c>
      <c r="I8" s="27">
        <v>0.98907103825136611</v>
      </c>
      <c r="J8" s="27">
        <v>0.66300366300366298</v>
      </c>
      <c r="K8" s="27">
        <v>0.79385964912280704</v>
      </c>
    </row>
    <row r="9" spans="1:13" ht="125.1" customHeight="1" x14ac:dyDescent="0.25">
      <c r="A9" t="s">
        <v>90</v>
      </c>
      <c r="B9">
        <v>2809</v>
      </c>
      <c r="C9">
        <v>286</v>
      </c>
      <c r="D9">
        <v>148</v>
      </c>
      <c r="E9">
        <v>543</v>
      </c>
      <c r="F9" s="27">
        <v>0.94994927291173492</v>
      </c>
      <c r="G9" s="27">
        <v>0.90759289176090463</v>
      </c>
      <c r="H9" s="27">
        <v>0.92828816920026436</v>
      </c>
      <c r="I9" s="27">
        <v>0.6550060313630881</v>
      </c>
      <c r="J9" s="27">
        <v>0.7858176555716353</v>
      </c>
      <c r="K9" s="27">
        <v>0.71447368421052626</v>
      </c>
    </row>
    <row r="10" spans="1:13" ht="125.1" customHeight="1" x14ac:dyDescent="0.25">
      <c r="A10" t="s">
        <v>91</v>
      </c>
      <c r="B10">
        <v>2346</v>
      </c>
      <c r="C10">
        <v>240</v>
      </c>
      <c r="D10">
        <v>23</v>
      </c>
      <c r="E10">
        <v>958</v>
      </c>
      <c r="F10" s="27">
        <v>0.99029126213592233</v>
      </c>
      <c r="G10" s="27">
        <v>0.90719257540603249</v>
      </c>
      <c r="H10" s="27">
        <v>0.94692230070635719</v>
      </c>
      <c r="I10" s="27">
        <v>0.79966611018363942</v>
      </c>
      <c r="J10" s="27">
        <v>0.97655453618756372</v>
      </c>
      <c r="K10" s="27">
        <v>0.87930243230839833</v>
      </c>
    </row>
    <row r="11" spans="1:13" ht="125.1" customHeight="1" x14ac:dyDescent="0.25">
      <c r="A11" t="s">
        <v>92</v>
      </c>
      <c r="B11">
        <v>10553</v>
      </c>
      <c r="C11">
        <v>1290</v>
      </c>
      <c r="D11">
        <v>960</v>
      </c>
      <c r="E11">
        <v>3303</v>
      </c>
      <c r="F11" s="27">
        <v>0.91661599930513338</v>
      </c>
      <c r="G11" s="27">
        <v>0.8910748965633708</v>
      </c>
      <c r="H11" s="27">
        <v>0.90366501113204312</v>
      </c>
      <c r="I11" s="27">
        <v>0.71913781841933377</v>
      </c>
      <c r="J11" s="27">
        <v>0.77480647431386351</v>
      </c>
      <c r="K11" s="27">
        <v>0.74593495934959353</v>
      </c>
    </row>
    <row r="12" spans="1:13" ht="125.1" customHeight="1" x14ac:dyDescent="0.25">
      <c r="A12" t="s">
        <v>93</v>
      </c>
      <c r="B12">
        <v>1896</v>
      </c>
      <c r="C12">
        <v>54</v>
      </c>
      <c r="D12">
        <v>239</v>
      </c>
      <c r="E12">
        <v>365</v>
      </c>
      <c r="F12" s="27">
        <v>0.88805620608899294</v>
      </c>
      <c r="G12" s="27">
        <v>0.97230769230769232</v>
      </c>
      <c r="H12" s="27">
        <v>0.92827417380660959</v>
      </c>
      <c r="I12" s="27">
        <v>0.87112171837708829</v>
      </c>
      <c r="J12" s="27">
        <v>0.60430463576158944</v>
      </c>
      <c r="K12" s="27">
        <v>0.7135874877810362</v>
      </c>
    </row>
    <row r="13" spans="1:13" ht="125.1" customHeight="1" x14ac:dyDescent="0.25">
      <c r="A13" t="s">
        <v>94</v>
      </c>
      <c r="B13">
        <v>481</v>
      </c>
      <c r="C13">
        <v>7</v>
      </c>
      <c r="D13">
        <v>86</v>
      </c>
      <c r="E13">
        <v>242</v>
      </c>
      <c r="F13" s="27">
        <v>0.84832451499118167</v>
      </c>
      <c r="G13" s="27">
        <v>0.98565573770491799</v>
      </c>
      <c r="H13" s="27">
        <v>0.91184834123222747</v>
      </c>
      <c r="I13" s="27">
        <v>0.9718875502008032</v>
      </c>
      <c r="J13" s="27">
        <v>0.73780487804878048</v>
      </c>
      <c r="K13" s="27">
        <v>0.83882149046793764</v>
      </c>
    </row>
    <row r="14" spans="1:13" ht="125.1" customHeight="1" x14ac:dyDescent="0.25">
      <c r="A14" t="s">
        <v>95</v>
      </c>
      <c r="B14">
        <v>380</v>
      </c>
      <c r="C14">
        <v>13</v>
      </c>
      <c r="D14">
        <v>45</v>
      </c>
      <c r="E14">
        <v>159</v>
      </c>
      <c r="F14" s="27">
        <v>0.89411764705882357</v>
      </c>
      <c r="G14" s="27">
        <v>0.9669211195928753</v>
      </c>
      <c r="H14" s="27">
        <v>0.92909535452322733</v>
      </c>
      <c r="I14" s="27">
        <v>0.92441860465116277</v>
      </c>
      <c r="J14" s="27">
        <v>0.77941176470588236</v>
      </c>
      <c r="K14" s="27">
        <v>0.8457446808510638</v>
      </c>
    </row>
    <row r="15" spans="1:13" ht="125.1" customHeight="1" x14ac:dyDescent="0.25">
      <c r="A15" t="s">
        <v>96</v>
      </c>
      <c r="B15">
        <v>1713</v>
      </c>
      <c r="C15">
        <v>268</v>
      </c>
      <c r="D15">
        <v>33</v>
      </c>
      <c r="E15">
        <v>984</v>
      </c>
      <c r="F15" s="27">
        <v>0.98109965635738827</v>
      </c>
      <c r="G15" s="27">
        <v>0.86471479050984357</v>
      </c>
      <c r="H15" s="27">
        <v>0.91923799302387976</v>
      </c>
      <c r="I15" s="27">
        <v>0.78594249201277955</v>
      </c>
      <c r="J15" s="27">
        <v>0.96755162241887904</v>
      </c>
      <c r="K15" s="27">
        <v>0.86734244160423091</v>
      </c>
    </row>
    <row r="16" spans="1:13" ht="125.1" customHeight="1" x14ac:dyDescent="0.25">
      <c r="A16" t="s">
        <v>97</v>
      </c>
      <c r="B16">
        <v>340</v>
      </c>
      <c r="C16">
        <v>27</v>
      </c>
      <c r="D16">
        <v>26</v>
      </c>
      <c r="E16">
        <v>214</v>
      </c>
      <c r="F16" s="27">
        <v>0.92896174863387981</v>
      </c>
      <c r="G16" s="27">
        <v>0.92643051771117169</v>
      </c>
      <c r="H16" s="27">
        <v>0.92769440654843105</v>
      </c>
      <c r="I16" s="27">
        <v>0.88796680497925307</v>
      </c>
      <c r="J16" s="27">
        <v>0.89166666666666672</v>
      </c>
      <c r="K16" s="27">
        <v>0.88981288981288986</v>
      </c>
    </row>
    <row r="17" spans="1:11" ht="125.1" customHeight="1" x14ac:dyDescent="0.25">
      <c r="A17" t="s">
        <v>98</v>
      </c>
      <c r="B17">
        <v>346</v>
      </c>
      <c r="C17">
        <v>51</v>
      </c>
      <c r="D17">
        <v>41</v>
      </c>
      <c r="E17">
        <v>257</v>
      </c>
      <c r="F17" s="27">
        <v>0.89405684754521964</v>
      </c>
      <c r="G17" s="27">
        <v>0.87153652392947101</v>
      </c>
      <c r="H17" s="27">
        <v>0.88265306122448983</v>
      </c>
      <c r="I17" s="27">
        <v>0.83441558441558439</v>
      </c>
      <c r="J17" s="27">
        <v>0.86241610738255037</v>
      </c>
      <c r="K17" s="27">
        <v>0.84818481848184824</v>
      </c>
    </row>
    <row r="18" spans="1:11" ht="125.1" customHeight="1" x14ac:dyDescent="0.25">
      <c r="A18" t="s">
        <v>99</v>
      </c>
      <c r="B18">
        <v>546</v>
      </c>
      <c r="C18">
        <v>29</v>
      </c>
      <c r="D18">
        <v>21</v>
      </c>
      <c r="E18">
        <v>520</v>
      </c>
      <c r="F18" s="27">
        <v>0.96296296296296291</v>
      </c>
      <c r="G18" s="27">
        <v>0.94956521739130439</v>
      </c>
      <c r="H18" s="27">
        <v>0.95621716287215408</v>
      </c>
      <c r="I18" s="27">
        <v>0.94717668488160289</v>
      </c>
      <c r="J18" s="27">
        <v>0.96118299445471345</v>
      </c>
      <c r="K18" s="27">
        <v>0.95412844036697253</v>
      </c>
    </row>
    <row r="19" spans="1:11" ht="125.1" customHeight="1" x14ac:dyDescent="0.25">
      <c r="A19" t="s">
        <v>100</v>
      </c>
      <c r="B19">
        <v>2178</v>
      </c>
      <c r="C19">
        <v>135</v>
      </c>
      <c r="D19">
        <v>636</v>
      </c>
      <c r="E19">
        <v>395</v>
      </c>
      <c r="F19" s="27">
        <v>0.77398720682302768</v>
      </c>
      <c r="G19" s="27">
        <v>0.94163424124513617</v>
      </c>
      <c r="H19" s="27">
        <v>0.84961966062024574</v>
      </c>
      <c r="I19" s="27">
        <v>0.74528301886792447</v>
      </c>
      <c r="J19" s="27">
        <v>0.38312318137730361</v>
      </c>
      <c r="K19" s="27">
        <v>0.50608584240871235</v>
      </c>
    </row>
    <row r="20" spans="1:11" ht="125.1" customHeight="1" x14ac:dyDescent="0.25">
      <c r="A20" t="s">
        <v>101</v>
      </c>
      <c r="B20">
        <v>0</v>
      </c>
      <c r="C20">
        <v>377</v>
      </c>
      <c r="D20">
        <v>0</v>
      </c>
      <c r="E20">
        <v>509</v>
      </c>
      <c r="F20" s="27">
        <v>0</v>
      </c>
      <c r="G20" s="27">
        <v>0</v>
      </c>
      <c r="H20" s="27">
        <v>0</v>
      </c>
      <c r="I20" s="27">
        <v>0.5744920993227991</v>
      </c>
      <c r="J20" s="27">
        <v>1</v>
      </c>
      <c r="K20" s="27">
        <v>0.72974910394265236</v>
      </c>
    </row>
    <row r="21" spans="1:11" ht="125.1" customHeight="1" x14ac:dyDescent="0.25">
      <c r="A21" t="s">
        <v>102</v>
      </c>
      <c r="B21">
        <v>964</v>
      </c>
      <c r="C21">
        <v>82</v>
      </c>
      <c r="D21">
        <v>37</v>
      </c>
      <c r="E21">
        <v>266</v>
      </c>
      <c r="F21" s="27">
        <v>0.96303696303696307</v>
      </c>
      <c r="G21" s="27">
        <v>0.92160611854684515</v>
      </c>
      <c r="H21" s="27">
        <v>0.94186614557889592</v>
      </c>
      <c r="I21" s="27">
        <v>0.76436781609195403</v>
      </c>
      <c r="J21" s="27">
        <v>0.87788778877887785</v>
      </c>
      <c r="K21" s="27">
        <v>0.81720430107526887</v>
      </c>
    </row>
    <row r="22" spans="1:11" ht="125.1" customHeight="1" x14ac:dyDescent="0.25">
      <c r="A22" t="s">
        <v>103</v>
      </c>
      <c r="B22">
        <v>142</v>
      </c>
      <c r="C22">
        <v>115</v>
      </c>
      <c r="D22">
        <v>30</v>
      </c>
      <c r="E22">
        <v>632</v>
      </c>
      <c r="F22" s="27">
        <v>0.82558139534883723</v>
      </c>
      <c r="G22" s="27">
        <v>0.55252918287937747</v>
      </c>
      <c r="H22" s="27">
        <v>0.66200466200466201</v>
      </c>
      <c r="I22" s="27">
        <v>0.84605087014725566</v>
      </c>
      <c r="J22" s="27">
        <v>0.9546827794561934</v>
      </c>
      <c r="K22" s="27">
        <v>0.89709013484740951</v>
      </c>
    </row>
    <row r="23" spans="1:11" ht="125.1" customHeight="1" x14ac:dyDescent="0.25">
      <c r="A23" t="s">
        <v>104</v>
      </c>
      <c r="B23">
        <v>1149</v>
      </c>
      <c r="C23">
        <v>216</v>
      </c>
      <c r="D23">
        <v>286</v>
      </c>
      <c r="E23">
        <v>8</v>
      </c>
      <c r="F23" s="27">
        <v>0.80069686411149821</v>
      </c>
      <c r="G23" s="27">
        <v>0.84175824175824177</v>
      </c>
      <c r="H23" s="27">
        <v>0.82071428571428573</v>
      </c>
      <c r="I23" s="27">
        <v>3.5714285714285712E-2</v>
      </c>
      <c r="J23" s="27">
        <v>2.7210884353741499E-2</v>
      </c>
      <c r="K23" s="27">
        <v>3.0888030888030889E-2</v>
      </c>
    </row>
    <row r="24" spans="1:11" ht="125.1" customHeight="1" x14ac:dyDescent="0.25">
      <c r="A24" t="s">
        <v>105</v>
      </c>
      <c r="B24">
        <v>512</v>
      </c>
      <c r="C24">
        <v>82</v>
      </c>
      <c r="D24">
        <v>82</v>
      </c>
      <c r="E24">
        <v>2081</v>
      </c>
      <c r="F24" s="27">
        <v>0.86195286195286192</v>
      </c>
      <c r="G24" s="27">
        <v>0.86195286195286192</v>
      </c>
      <c r="H24" s="27">
        <v>0.86195286195286192</v>
      </c>
      <c r="I24" s="27">
        <v>0.9620896902450301</v>
      </c>
      <c r="J24" s="27">
        <v>0.9620896902450301</v>
      </c>
      <c r="K24" s="27">
        <v>0.9620896902450301</v>
      </c>
    </row>
    <row r="25" spans="1:11" ht="125.1" customHeight="1" x14ac:dyDescent="0.25">
      <c r="A25" t="s">
        <v>106</v>
      </c>
      <c r="B25">
        <v>175</v>
      </c>
      <c r="C25">
        <v>25</v>
      </c>
      <c r="D25">
        <v>24</v>
      </c>
      <c r="E25">
        <v>441</v>
      </c>
      <c r="F25" s="27">
        <v>0.87939698492462315</v>
      </c>
      <c r="G25" s="27">
        <v>0.875</v>
      </c>
      <c r="H25" s="27">
        <v>0.8771929824561403</v>
      </c>
      <c r="I25" s="27">
        <v>0.94635193133047213</v>
      </c>
      <c r="J25" s="27">
        <v>0.94838709677419353</v>
      </c>
      <c r="K25" s="27">
        <v>0.94736842105263153</v>
      </c>
    </row>
    <row r="26" spans="1:11" ht="125.1" customHeight="1" x14ac:dyDescent="0.25">
      <c r="A26" t="s">
        <v>107</v>
      </c>
      <c r="B26">
        <v>119</v>
      </c>
      <c r="C26">
        <v>31</v>
      </c>
      <c r="D26">
        <v>27</v>
      </c>
      <c r="E26">
        <v>1012</v>
      </c>
      <c r="F26" s="27">
        <v>0.81506849315068497</v>
      </c>
      <c r="G26" s="27">
        <v>0.79333333333333333</v>
      </c>
      <c r="H26" s="27">
        <v>0.80405405405405406</v>
      </c>
      <c r="I26" s="27">
        <v>0.97027804410354745</v>
      </c>
      <c r="J26" s="27">
        <v>0.97401347449470643</v>
      </c>
      <c r="K26" s="27">
        <v>0.97214217098943323</v>
      </c>
    </row>
    <row r="27" spans="1:11" ht="125.1" customHeight="1" x14ac:dyDescent="0.25">
      <c r="A27" t="s">
        <v>108</v>
      </c>
      <c r="B27">
        <v>8804</v>
      </c>
      <c r="C27">
        <v>179</v>
      </c>
      <c r="D27">
        <v>258</v>
      </c>
      <c r="E27">
        <v>2075</v>
      </c>
      <c r="F27" s="27">
        <v>0.97152946369454862</v>
      </c>
      <c r="G27" s="27">
        <v>0.98007347211399309</v>
      </c>
      <c r="H27" s="27">
        <v>0.97578276530894981</v>
      </c>
      <c r="I27" s="27">
        <v>0.92058562555456969</v>
      </c>
      <c r="J27" s="27">
        <v>0.88941277325332191</v>
      </c>
      <c r="K27" s="27">
        <v>0.90473076084586879</v>
      </c>
    </row>
    <row r="28" spans="1:11" ht="125.1" customHeight="1" x14ac:dyDescent="0.25">
      <c r="A28" t="s">
        <v>109</v>
      </c>
      <c r="B28">
        <v>4890</v>
      </c>
      <c r="C28">
        <v>95</v>
      </c>
      <c r="D28">
        <v>882</v>
      </c>
      <c r="E28">
        <v>4151</v>
      </c>
      <c r="F28" s="27">
        <v>0.84719334719334716</v>
      </c>
      <c r="G28" s="27">
        <v>0.98094282848545633</v>
      </c>
      <c r="H28" s="27">
        <v>0.90917542065631685</v>
      </c>
      <c r="I28" s="27">
        <v>0.97762600094206309</v>
      </c>
      <c r="J28" s="27">
        <v>0.82475660639777471</v>
      </c>
      <c r="K28" s="27">
        <v>0.8947084815174049</v>
      </c>
    </row>
    <row r="29" spans="1:11" ht="125.1" customHeight="1" x14ac:dyDescent="0.25">
      <c r="A29" t="s">
        <v>110</v>
      </c>
      <c r="B29">
        <v>1264</v>
      </c>
      <c r="C29">
        <v>178</v>
      </c>
      <c r="D29">
        <v>259</v>
      </c>
      <c r="E29">
        <v>438</v>
      </c>
      <c r="F29" s="27">
        <v>0.82994090610636906</v>
      </c>
      <c r="G29" s="27">
        <v>0.87656033287101254</v>
      </c>
      <c r="H29" s="27">
        <v>0.85261382799325469</v>
      </c>
      <c r="I29" s="27">
        <v>0.71103896103896103</v>
      </c>
      <c r="J29" s="27">
        <v>0.6284074605451937</v>
      </c>
      <c r="K29" s="27">
        <v>0.66717440974866715</v>
      </c>
    </row>
    <row r="30" spans="1:11" ht="125.1" customHeight="1" x14ac:dyDescent="0.25">
      <c r="A30" t="s">
        <v>111</v>
      </c>
      <c r="B30">
        <v>2467</v>
      </c>
      <c r="C30">
        <v>395</v>
      </c>
      <c r="D30">
        <v>209</v>
      </c>
      <c r="E30">
        <v>1423</v>
      </c>
      <c r="F30" s="27">
        <v>0.92189835575485801</v>
      </c>
      <c r="G30" s="27">
        <v>0.86198462613556959</v>
      </c>
      <c r="H30" s="27">
        <v>0.89093535572408811</v>
      </c>
      <c r="I30" s="27">
        <v>0.78272827282728275</v>
      </c>
      <c r="J30" s="27">
        <v>0.87193627450980393</v>
      </c>
      <c r="K30" s="27">
        <v>0.82492753623188408</v>
      </c>
    </row>
    <row r="31" spans="1:11" ht="125.1" customHeight="1" x14ac:dyDescent="0.25">
      <c r="A31" t="s">
        <v>112</v>
      </c>
      <c r="B31">
        <v>307</v>
      </c>
      <c r="C31">
        <v>28</v>
      </c>
      <c r="D31">
        <v>197</v>
      </c>
      <c r="E31">
        <v>600</v>
      </c>
      <c r="F31" s="27">
        <v>0.60912698412698407</v>
      </c>
      <c r="G31" s="27">
        <v>0.91641791044776122</v>
      </c>
      <c r="H31" s="27">
        <v>0.73182359952324194</v>
      </c>
      <c r="I31" s="27">
        <v>0.95541401273885351</v>
      </c>
      <c r="J31" s="27">
        <v>0.75282308657465491</v>
      </c>
      <c r="K31" s="27">
        <v>0.84210526315789469</v>
      </c>
    </row>
    <row r="32" spans="1:11" ht="125.1" customHeight="1" x14ac:dyDescent="0.25">
      <c r="A32" t="s">
        <v>113</v>
      </c>
      <c r="B32">
        <v>2603</v>
      </c>
      <c r="C32">
        <v>251</v>
      </c>
      <c r="D32">
        <v>26</v>
      </c>
      <c r="E32">
        <v>607</v>
      </c>
      <c r="F32" s="27">
        <v>0.9901103081019399</v>
      </c>
      <c r="G32" s="27">
        <v>0.91205325858444286</v>
      </c>
      <c r="H32" s="27">
        <v>0.94948021156301299</v>
      </c>
      <c r="I32" s="27">
        <v>0.70745920745920743</v>
      </c>
      <c r="J32" s="27">
        <v>0.95892575039494465</v>
      </c>
      <c r="K32" s="27">
        <v>0.81421864520456066</v>
      </c>
    </row>
    <row r="33" spans="1:11" ht="125.1" customHeight="1" x14ac:dyDescent="0.25">
      <c r="A33" t="s">
        <v>114</v>
      </c>
      <c r="B33">
        <v>663</v>
      </c>
      <c r="C33">
        <v>54</v>
      </c>
      <c r="D33">
        <v>26</v>
      </c>
      <c r="E33">
        <v>111</v>
      </c>
      <c r="F33" s="27">
        <v>0.96226415094339623</v>
      </c>
      <c r="G33" s="27">
        <v>0.92468619246861927</v>
      </c>
      <c r="H33" s="27">
        <v>0.94310099573257467</v>
      </c>
      <c r="I33" s="27">
        <v>0.67272727272727273</v>
      </c>
      <c r="J33" s="27">
        <v>0.81021897810218979</v>
      </c>
      <c r="K33" s="27">
        <v>0.73509933774834435</v>
      </c>
    </row>
    <row r="34" spans="1:11" ht="125.1" customHeight="1" x14ac:dyDescent="0.25">
      <c r="A34" t="s">
        <v>115</v>
      </c>
      <c r="B34">
        <v>1883</v>
      </c>
      <c r="C34">
        <v>175</v>
      </c>
      <c r="D34">
        <v>74</v>
      </c>
      <c r="E34">
        <v>1071</v>
      </c>
      <c r="F34" s="27">
        <v>0.96218702095043429</v>
      </c>
      <c r="G34" s="27">
        <v>0.91496598639455784</v>
      </c>
      <c r="H34" s="27">
        <v>0.93798256537982561</v>
      </c>
      <c r="I34" s="27">
        <v>0.8595505617977528</v>
      </c>
      <c r="J34" s="27">
        <v>0.93537117903930134</v>
      </c>
      <c r="K34" s="27">
        <v>0.89585947302383939</v>
      </c>
    </row>
    <row r="35" spans="1:11" ht="125.1" customHeight="1" x14ac:dyDescent="0.25">
      <c r="A35" t="s">
        <v>116</v>
      </c>
      <c r="B35">
        <v>87</v>
      </c>
      <c r="C35">
        <v>67</v>
      </c>
      <c r="D35">
        <v>126</v>
      </c>
      <c r="E35">
        <v>487</v>
      </c>
      <c r="F35" s="27">
        <v>0.40845070422535212</v>
      </c>
      <c r="G35" s="27">
        <v>0.56493506493506496</v>
      </c>
      <c r="H35" s="27">
        <v>0.47411444141689368</v>
      </c>
      <c r="I35" s="27">
        <v>0.87906137184115518</v>
      </c>
      <c r="J35" s="27">
        <v>0.79445350734094622</v>
      </c>
      <c r="K35" s="27">
        <v>0.83461868037703513</v>
      </c>
    </row>
    <row r="36" spans="1:11" ht="125.1" customHeight="1" x14ac:dyDescent="0.25">
      <c r="A36" t="s">
        <v>117</v>
      </c>
      <c r="B36">
        <v>623</v>
      </c>
      <c r="C36">
        <v>2</v>
      </c>
      <c r="D36">
        <v>24</v>
      </c>
      <c r="E36">
        <v>473</v>
      </c>
      <c r="F36" s="27">
        <v>0.96290571870170016</v>
      </c>
      <c r="G36" s="27">
        <v>0.99680000000000002</v>
      </c>
      <c r="H36" s="27">
        <v>0.97955974842767291</v>
      </c>
      <c r="I36" s="27">
        <v>0.99578947368421056</v>
      </c>
      <c r="J36" s="27">
        <v>0.95171026156941652</v>
      </c>
      <c r="K36" s="27">
        <v>0.97325102880658432</v>
      </c>
    </row>
    <row r="37" spans="1:11" ht="125.1" customHeight="1" x14ac:dyDescent="0.25">
      <c r="A37" t="s">
        <v>118</v>
      </c>
      <c r="B37">
        <v>113</v>
      </c>
      <c r="C37">
        <v>25</v>
      </c>
      <c r="D37">
        <v>5</v>
      </c>
      <c r="E37">
        <v>703</v>
      </c>
      <c r="F37" s="27">
        <v>0.9576271186440678</v>
      </c>
      <c r="G37" s="27">
        <v>0.8188405797101449</v>
      </c>
      <c r="H37" s="27">
        <v>0.8828125</v>
      </c>
      <c r="I37" s="27">
        <v>0.96565934065934067</v>
      </c>
      <c r="J37" s="27">
        <v>0.99293785310734461</v>
      </c>
      <c r="K37" s="27">
        <v>0.97910863509749302</v>
      </c>
    </row>
    <row r="38" spans="1:11" ht="125.1" customHeight="1" x14ac:dyDescent="0.25">
      <c r="A38" t="s">
        <v>119</v>
      </c>
      <c r="B38">
        <v>1459</v>
      </c>
      <c r="C38">
        <v>165</v>
      </c>
      <c r="D38">
        <v>82</v>
      </c>
      <c r="E38">
        <v>601</v>
      </c>
      <c r="F38" s="27">
        <v>0.94678780012978581</v>
      </c>
      <c r="G38" s="27">
        <v>0.89839901477832518</v>
      </c>
      <c r="H38" s="27">
        <v>0.92195892575039495</v>
      </c>
      <c r="I38" s="27">
        <v>0.78459530026109658</v>
      </c>
      <c r="J38" s="27">
        <v>0.87994143484626652</v>
      </c>
      <c r="K38" s="27">
        <v>0.82953761214630783</v>
      </c>
    </row>
    <row r="39" spans="1:11" ht="125.1" customHeight="1" x14ac:dyDescent="0.25">
      <c r="A39" t="s">
        <v>120</v>
      </c>
      <c r="B39">
        <v>1932</v>
      </c>
      <c r="C39">
        <v>95</v>
      </c>
      <c r="D39">
        <v>219</v>
      </c>
      <c r="E39">
        <v>397</v>
      </c>
      <c r="F39" s="27">
        <v>0.89818688981868899</v>
      </c>
      <c r="G39" s="27">
        <v>0.95313270843611253</v>
      </c>
      <c r="H39" s="27">
        <v>0.92484442316898041</v>
      </c>
      <c r="I39" s="27">
        <v>0.80691056910569103</v>
      </c>
      <c r="J39" s="27">
        <v>0.64448051948051943</v>
      </c>
      <c r="K39" s="27">
        <v>0.71660649819494582</v>
      </c>
    </row>
    <row r="40" spans="1:11" ht="125.1" customHeight="1" x14ac:dyDescent="0.25">
      <c r="A40" t="s">
        <v>121</v>
      </c>
      <c r="B40">
        <v>2231</v>
      </c>
      <c r="C40">
        <v>27</v>
      </c>
      <c r="D40">
        <v>390</v>
      </c>
      <c r="E40">
        <v>201</v>
      </c>
      <c r="F40" s="27">
        <v>0.8512018313620755</v>
      </c>
      <c r="G40" s="27">
        <v>0.98804251550044286</v>
      </c>
      <c r="H40" s="27">
        <v>0.91453166632506666</v>
      </c>
      <c r="I40" s="27">
        <v>0.88157894736842102</v>
      </c>
      <c r="J40" s="27">
        <v>0.34010152284263961</v>
      </c>
      <c r="K40" s="27">
        <v>0.49084249084249082</v>
      </c>
    </row>
    <row r="41" spans="1:11" ht="125.1" customHeight="1" x14ac:dyDescent="0.25">
      <c r="A41" t="s">
        <v>122</v>
      </c>
      <c r="B41">
        <v>2393</v>
      </c>
      <c r="C41">
        <v>248</v>
      </c>
      <c r="D41">
        <v>242</v>
      </c>
      <c r="E41">
        <v>537</v>
      </c>
      <c r="F41" s="27">
        <v>0.90815939278937385</v>
      </c>
      <c r="G41" s="27">
        <v>0.90609617569102607</v>
      </c>
      <c r="H41" s="27">
        <v>0.90712661106899162</v>
      </c>
      <c r="I41" s="27">
        <v>0.68407643312101907</v>
      </c>
      <c r="J41" s="27">
        <v>0.68934531450577663</v>
      </c>
      <c r="K41" s="27">
        <v>0.6867007672634271</v>
      </c>
    </row>
  </sheetData>
  <pageMargins left="0.75" right="0.75" top="1" bottom="1" header="0.5" footer="0.5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6" t="s">
        <v>80</v>
      </c>
      <c r="B1" s="26" t="s">
        <v>23</v>
      </c>
      <c r="C1" s="26" t="s">
        <v>24</v>
      </c>
      <c r="D1" s="26" t="s">
        <v>25</v>
      </c>
      <c r="E1" s="26" t="s">
        <v>26</v>
      </c>
      <c r="F1" s="26" t="s">
        <v>27</v>
      </c>
      <c r="G1" s="26" t="s">
        <v>28</v>
      </c>
      <c r="H1" s="26" t="s">
        <v>29</v>
      </c>
      <c r="I1" s="26" t="s">
        <v>30</v>
      </c>
      <c r="J1" s="26" t="s">
        <v>31</v>
      </c>
      <c r="K1" s="26" t="s">
        <v>32</v>
      </c>
      <c r="L1" s="26" t="s">
        <v>81</v>
      </c>
      <c r="M1" s="26" t="s">
        <v>82</v>
      </c>
    </row>
    <row r="2" spans="1:13" ht="125.1" customHeight="1" x14ac:dyDescent="0.25">
      <c r="A2" t="s">
        <v>83</v>
      </c>
      <c r="B2">
        <v>921</v>
      </c>
      <c r="C2">
        <v>638</v>
      </c>
      <c r="D2">
        <v>35</v>
      </c>
      <c r="E2">
        <v>590</v>
      </c>
      <c r="F2" s="27">
        <v>0.96338912133891208</v>
      </c>
      <c r="G2" s="27">
        <v>0.59076330981398328</v>
      </c>
      <c r="H2" s="27">
        <v>0.73240556660039757</v>
      </c>
      <c r="I2" s="27">
        <v>0.48045602605863191</v>
      </c>
      <c r="J2" s="27">
        <v>0.94399999999999995</v>
      </c>
      <c r="K2" s="27">
        <v>0.63680518078791148</v>
      </c>
    </row>
    <row r="3" spans="1:13" ht="125.1" customHeight="1" x14ac:dyDescent="0.25">
      <c r="A3" t="s">
        <v>84</v>
      </c>
      <c r="B3">
        <v>1456</v>
      </c>
      <c r="C3">
        <v>114</v>
      </c>
      <c r="D3">
        <v>145</v>
      </c>
      <c r="E3">
        <v>147</v>
      </c>
      <c r="F3" s="27">
        <v>0.90943160524672084</v>
      </c>
      <c r="G3" s="27">
        <v>0.92738853503184715</v>
      </c>
      <c r="H3" s="27">
        <v>0.91832229580573954</v>
      </c>
      <c r="I3" s="27">
        <v>0.56321839080459768</v>
      </c>
      <c r="J3" s="27">
        <v>0.50342465753424659</v>
      </c>
      <c r="K3" s="27">
        <v>0.53164556962025311</v>
      </c>
    </row>
    <row r="4" spans="1:13" ht="125.1" customHeight="1" x14ac:dyDescent="0.25">
      <c r="A4" t="s">
        <v>85</v>
      </c>
      <c r="B4">
        <v>1170</v>
      </c>
      <c r="C4">
        <v>386</v>
      </c>
      <c r="D4">
        <v>367</v>
      </c>
      <c r="E4">
        <v>15</v>
      </c>
      <c r="F4" s="27">
        <v>0.76122316200390372</v>
      </c>
      <c r="G4" s="27">
        <v>0.75192802056555275</v>
      </c>
      <c r="H4" s="27">
        <v>0.75654704170708054</v>
      </c>
      <c r="I4" s="27">
        <v>3.7406483790523692E-2</v>
      </c>
      <c r="J4" s="27">
        <v>3.9267015706806283E-2</v>
      </c>
      <c r="K4" s="27">
        <v>3.8314176245210732E-2</v>
      </c>
    </row>
    <row r="5" spans="1:13" ht="125.1" customHeight="1" x14ac:dyDescent="0.25">
      <c r="A5" t="s">
        <v>86</v>
      </c>
      <c r="B5">
        <v>4980</v>
      </c>
      <c r="C5">
        <v>2843</v>
      </c>
      <c r="D5">
        <v>70</v>
      </c>
      <c r="E5">
        <v>683</v>
      </c>
      <c r="F5" s="27">
        <v>0.98613861386138613</v>
      </c>
      <c r="G5" s="27">
        <v>0.63658443052537395</v>
      </c>
      <c r="H5" s="27">
        <v>0.77371242134700535</v>
      </c>
      <c r="I5" s="27">
        <v>0.19370391378332391</v>
      </c>
      <c r="J5" s="27">
        <v>0.90703851261620183</v>
      </c>
      <c r="K5" s="27">
        <v>0.31923346576302869</v>
      </c>
    </row>
    <row r="6" spans="1:13" ht="125.1" customHeight="1" x14ac:dyDescent="0.25">
      <c r="A6" t="s">
        <v>87</v>
      </c>
      <c r="B6">
        <v>1998</v>
      </c>
      <c r="C6">
        <v>376</v>
      </c>
      <c r="D6">
        <v>169</v>
      </c>
      <c r="E6">
        <v>193</v>
      </c>
      <c r="F6" s="27">
        <v>0.92201199815413015</v>
      </c>
      <c r="G6" s="27">
        <v>0.84161752316764948</v>
      </c>
      <c r="H6" s="27">
        <v>0.87998238273508034</v>
      </c>
      <c r="I6" s="27">
        <v>0.33919156414762741</v>
      </c>
      <c r="J6" s="27">
        <v>0.53314917127071826</v>
      </c>
      <c r="K6" s="27">
        <v>0.4146079484425349</v>
      </c>
    </row>
    <row r="7" spans="1:13" ht="125.1" customHeight="1" x14ac:dyDescent="0.25">
      <c r="A7" t="s">
        <v>88</v>
      </c>
      <c r="B7">
        <v>1261</v>
      </c>
      <c r="C7">
        <v>958</v>
      </c>
      <c r="D7">
        <v>575</v>
      </c>
      <c r="E7">
        <v>20</v>
      </c>
      <c r="F7" s="27">
        <v>0.6868191721132898</v>
      </c>
      <c r="G7" s="27">
        <v>0.5682739972960793</v>
      </c>
      <c r="H7" s="27">
        <v>0.6219482120838471</v>
      </c>
      <c r="I7" s="27">
        <v>2.0449897750511249E-2</v>
      </c>
      <c r="J7" s="27">
        <v>3.3613445378151259E-2</v>
      </c>
      <c r="K7" s="27">
        <v>2.5429116338207249E-2</v>
      </c>
    </row>
    <row r="8" spans="1:13" ht="125.1" customHeight="1" x14ac:dyDescent="0.25">
      <c r="A8" t="s">
        <v>89</v>
      </c>
      <c r="B8">
        <v>1873</v>
      </c>
      <c r="C8">
        <v>545</v>
      </c>
      <c r="D8">
        <v>104</v>
      </c>
      <c r="E8">
        <v>169</v>
      </c>
      <c r="F8" s="27">
        <v>0.947395042994436</v>
      </c>
      <c r="G8" s="27">
        <v>0.77460711331679077</v>
      </c>
      <c r="H8" s="27">
        <v>0.85233219567690555</v>
      </c>
      <c r="I8" s="27">
        <v>0.23669467787114851</v>
      </c>
      <c r="J8" s="27">
        <v>0.61904761904761907</v>
      </c>
      <c r="K8" s="27">
        <v>0.34245187436676799</v>
      </c>
    </row>
    <row r="9" spans="1:13" ht="125.1" customHeight="1" x14ac:dyDescent="0.25">
      <c r="A9" t="s">
        <v>90</v>
      </c>
      <c r="B9">
        <v>4279</v>
      </c>
      <c r="C9">
        <v>797</v>
      </c>
      <c r="D9">
        <v>155</v>
      </c>
      <c r="E9">
        <v>536</v>
      </c>
      <c r="F9" s="27">
        <v>0.96504285069914297</v>
      </c>
      <c r="G9" s="27">
        <v>0.84298660362490152</v>
      </c>
      <c r="H9" s="27">
        <v>0.89989484752891691</v>
      </c>
      <c r="I9" s="27">
        <v>0.4021005251312828</v>
      </c>
      <c r="J9" s="27">
        <v>0.77568740955137483</v>
      </c>
      <c r="K9" s="27">
        <v>0.52964426877470361</v>
      </c>
    </row>
    <row r="10" spans="1:13" ht="125.1" customHeight="1" x14ac:dyDescent="0.25">
      <c r="A10" t="s">
        <v>91</v>
      </c>
      <c r="B10">
        <v>2926</v>
      </c>
      <c r="C10">
        <v>1134</v>
      </c>
      <c r="D10">
        <v>29</v>
      </c>
      <c r="E10">
        <v>952</v>
      </c>
      <c r="F10" s="27">
        <v>0.99018612521150595</v>
      </c>
      <c r="G10" s="27">
        <v>0.72068965517241379</v>
      </c>
      <c r="H10" s="27">
        <v>0.83421240199572344</v>
      </c>
      <c r="I10" s="27">
        <v>0.4563758389261745</v>
      </c>
      <c r="J10" s="27">
        <v>0.97043832823649334</v>
      </c>
      <c r="K10" s="27">
        <v>0.62080208672970327</v>
      </c>
    </row>
    <row r="11" spans="1:13" ht="125.1" customHeight="1" x14ac:dyDescent="0.25">
      <c r="A11" t="s">
        <v>92</v>
      </c>
      <c r="B11">
        <v>18180</v>
      </c>
      <c r="C11">
        <v>4765</v>
      </c>
      <c r="D11">
        <v>993</v>
      </c>
      <c r="E11">
        <v>3270</v>
      </c>
      <c r="F11" s="27">
        <v>0.94820841808793621</v>
      </c>
      <c r="G11" s="27">
        <v>0.7923294835476139</v>
      </c>
      <c r="H11" s="27">
        <v>0.8632888551213258</v>
      </c>
      <c r="I11" s="27">
        <v>0.40696950840074669</v>
      </c>
      <c r="J11" s="27">
        <v>0.7670654468684025</v>
      </c>
      <c r="K11" s="27">
        <v>0.5317937876077411</v>
      </c>
    </row>
    <row r="12" spans="1:13" ht="125.1" customHeight="1" x14ac:dyDescent="0.25">
      <c r="A12" t="s">
        <v>93</v>
      </c>
      <c r="B12">
        <v>2823</v>
      </c>
      <c r="C12">
        <v>297</v>
      </c>
      <c r="D12">
        <v>245</v>
      </c>
      <c r="E12">
        <v>359</v>
      </c>
      <c r="F12" s="27">
        <v>0.9201434159061278</v>
      </c>
      <c r="G12" s="27">
        <v>0.90480769230769231</v>
      </c>
      <c r="H12" s="27">
        <v>0.91241111829347121</v>
      </c>
      <c r="I12" s="27">
        <v>0.5472560975609756</v>
      </c>
      <c r="J12" s="27">
        <v>0.5943708609271523</v>
      </c>
      <c r="K12" s="27">
        <v>0.56984126984126982</v>
      </c>
    </row>
    <row r="13" spans="1:13" ht="125.1" customHeight="1" x14ac:dyDescent="0.25">
      <c r="A13" t="s">
        <v>94</v>
      </c>
      <c r="B13">
        <v>2226</v>
      </c>
      <c r="C13">
        <v>686</v>
      </c>
      <c r="D13">
        <v>90</v>
      </c>
      <c r="E13">
        <v>238</v>
      </c>
      <c r="F13" s="27">
        <v>0.96113989637305697</v>
      </c>
      <c r="G13" s="27">
        <v>0.76442307692307687</v>
      </c>
      <c r="H13" s="27">
        <v>0.85156847742922726</v>
      </c>
      <c r="I13" s="27">
        <v>0.25757575757575762</v>
      </c>
      <c r="J13" s="27">
        <v>0.72560975609756095</v>
      </c>
      <c r="K13" s="27">
        <v>0.38019169329073482</v>
      </c>
    </row>
    <row r="14" spans="1:13" ht="125.1" customHeight="1" x14ac:dyDescent="0.25">
      <c r="A14" t="s">
        <v>95</v>
      </c>
      <c r="B14">
        <v>890</v>
      </c>
      <c r="C14">
        <v>166</v>
      </c>
      <c r="D14">
        <v>49</v>
      </c>
      <c r="E14">
        <v>155</v>
      </c>
      <c r="F14" s="27">
        <v>0.94781682641107556</v>
      </c>
      <c r="G14" s="27">
        <v>0.84280303030303028</v>
      </c>
      <c r="H14" s="27">
        <v>0.89223057644110271</v>
      </c>
      <c r="I14" s="27">
        <v>0.48286604361370722</v>
      </c>
      <c r="J14" s="27">
        <v>0.75980392156862742</v>
      </c>
      <c r="K14" s="27">
        <v>0.59047619047619049</v>
      </c>
    </row>
    <row r="15" spans="1:13" ht="125.1" customHeight="1" x14ac:dyDescent="0.25">
      <c r="A15" t="s">
        <v>96</v>
      </c>
      <c r="B15">
        <v>2797</v>
      </c>
      <c r="C15">
        <v>1432</v>
      </c>
      <c r="D15">
        <v>35</v>
      </c>
      <c r="E15">
        <v>982</v>
      </c>
      <c r="F15" s="27">
        <v>0.98764124293785316</v>
      </c>
      <c r="G15" s="27">
        <v>0.66138567037124618</v>
      </c>
      <c r="H15" s="27">
        <v>0.79223905962328278</v>
      </c>
      <c r="I15" s="27">
        <v>0.40679370339685172</v>
      </c>
      <c r="J15" s="27">
        <v>0.96558505408062933</v>
      </c>
      <c r="K15" s="27">
        <v>0.57242786359661901</v>
      </c>
    </row>
    <row r="16" spans="1:13" ht="125.1" customHeight="1" x14ac:dyDescent="0.25">
      <c r="A16" t="s">
        <v>97</v>
      </c>
      <c r="B16">
        <v>713</v>
      </c>
      <c r="C16">
        <v>237</v>
      </c>
      <c r="D16">
        <v>26</v>
      </c>
      <c r="E16">
        <v>214</v>
      </c>
      <c r="F16" s="27">
        <v>0.96481732070365356</v>
      </c>
      <c r="G16" s="27">
        <v>0.75052631578947371</v>
      </c>
      <c r="H16" s="27">
        <v>0.84428656009473058</v>
      </c>
      <c r="I16" s="27">
        <v>0.4745011086474501</v>
      </c>
      <c r="J16" s="27">
        <v>0.89166666666666672</v>
      </c>
      <c r="K16" s="27">
        <v>0.61939218523878437</v>
      </c>
    </row>
    <row r="17" spans="1:11" ht="125.1" customHeight="1" x14ac:dyDescent="0.25">
      <c r="A17" t="s">
        <v>98</v>
      </c>
      <c r="B17">
        <v>1019</v>
      </c>
      <c r="C17">
        <v>159</v>
      </c>
      <c r="D17">
        <v>46</v>
      </c>
      <c r="E17">
        <v>252</v>
      </c>
      <c r="F17" s="27">
        <v>0.95680751173708922</v>
      </c>
      <c r="G17" s="27">
        <v>0.86502546689303905</v>
      </c>
      <c r="H17" s="27">
        <v>0.90860454748105213</v>
      </c>
      <c r="I17" s="27">
        <v>0.61313868613138689</v>
      </c>
      <c r="J17" s="27">
        <v>0.84563758389261745</v>
      </c>
      <c r="K17" s="27">
        <v>0.71086036671368125</v>
      </c>
    </row>
    <row r="18" spans="1:11" ht="125.1" customHeight="1" x14ac:dyDescent="0.25">
      <c r="A18" t="s">
        <v>99</v>
      </c>
      <c r="B18">
        <v>1212</v>
      </c>
      <c r="C18">
        <v>431</v>
      </c>
      <c r="D18">
        <v>21</v>
      </c>
      <c r="E18">
        <v>520</v>
      </c>
      <c r="F18" s="27">
        <v>0.98296836982968372</v>
      </c>
      <c r="G18" s="27">
        <v>0.73767498478393179</v>
      </c>
      <c r="H18" s="27">
        <v>0.84283727399165509</v>
      </c>
      <c r="I18" s="27">
        <v>0.54679284963196639</v>
      </c>
      <c r="J18" s="27">
        <v>0.96118299445471345</v>
      </c>
      <c r="K18" s="27">
        <v>0.69705093833780163</v>
      </c>
    </row>
    <row r="19" spans="1:11" ht="125.1" customHeight="1" x14ac:dyDescent="0.25">
      <c r="A19" t="s">
        <v>100</v>
      </c>
      <c r="B19">
        <v>4043</v>
      </c>
      <c r="C19">
        <v>929</v>
      </c>
      <c r="D19">
        <v>645</v>
      </c>
      <c r="E19">
        <v>386</v>
      </c>
      <c r="F19" s="27">
        <v>0.86241467576791808</v>
      </c>
      <c r="G19" s="27">
        <v>0.81315366049879323</v>
      </c>
      <c r="H19" s="27">
        <v>0.83706004140786749</v>
      </c>
      <c r="I19" s="27">
        <v>0.2935361216730038</v>
      </c>
      <c r="J19" s="27">
        <v>0.37439379243452958</v>
      </c>
      <c r="K19" s="27">
        <v>0.3290707587382779</v>
      </c>
    </row>
    <row r="20" spans="1:11" ht="125.1" customHeight="1" x14ac:dyDescent="0.25">
      <c r="A20" t="s">
        <v>101</v>
      </c>
      <c r="B20">
        <v>3</v>
      </c>
      <c r="C20">
        <v>820</v>
      </c>
      <c r="D20">
        <v>0</v>
      </c>
      <c r="E20">
        <v>509</v>
      </c>
      <c r="F20" s="27">
        <v>1</v>
      </c>
      <c r="G20" s="27">
        <v>3.6452004860267309E-3</v>
      </c>
      <c r="H20" s="27">
        <v>7.2639225181598066E-3</v>
      </c>
      <c r="I20" s="27">
        <v>0.38299473288186608</v>
      </c>
      <c r="J20" s="27">
        <v>1</v>
      </c>
      <c r="K20" s="27">
        <v>0.55386289445048964</v>
      </c>
    </row>
    <row r="21" spans="1:11" ht="125.1" customHeight="1" x14ac:dyDescent="0.25">
      <c r="A21" t="s">
        <v>102</v>
      </c>
      <c r="B21">
        <v>1375</v>
      </c>
      <c r="C21">
        <v>390</v>
      </c>
      <c r="D21">
        <v>39</v>
      </c>
      <c r="E21">
        <v>264</v>
      </c>
      <c r="F21" s="27">
        <v>0.97241867043847241</v>
      </c>
      <c r="G21" s="27">
        <v>0.77903682719546741</v>
      </c>
      <c r="H21" s="27">
        <v>0.86505190311418689</v>
      </c>
      <c r="I21" s="27">
        <v>0.40366972477064222</v>
      </c>
      <c r="J21" s="27">
        <v>0.87128712871287128</v>
      </c>
      <c r="K21" s="27">
        <v>0.55172413793103448</v>
      </c>
    </row>
    <row r="22" spans="1:11" ht="125.1" customHeight="1" x14ac:dyDescent="0.25">
      <c r="A22" t="s">
        <v>103</v>
      </c>
      <c r="B22">
        <v>253</v>
      </c>
      <c r="C22">
        <v>372</v>
      </c>
      <c r="D22">
        <v>32</v>
      </c>
      <c r="E22">
        <v>630</v>
      </c>
      <c r="F22" s="27">
        <v>0.88771929824561402</v>
      </c>
      <c r="G22" s="27">
        <v>0.40479999999999999</v>
      </c>
      <c r="H22" s="27">
        <v>0.55604395604395607</v>
      </c>
      <c r="I22" s="27">
        <v>0.62874251497005984</v>
      </c>
      <c r="J22" s="27">
        <v>0.95166163141993954</v>
      </c>
      <c r="K22" s="27">
        <v>0.75721153846153844</v>
      </c>
    </row>
    <row r="23" spans="1:11" ht="125.1" customHeight="1" x14ac:dyDescent="0.25">
      <c r="A23" t="s">
        <v>104</v>
      </c>
      <c r="B23">
        <v>1363</v>
      </c>
      <c r="C23">
        <v>711</v>
      </c>
      <c r="D23">
        <v>288</v>
      </c>
      <c r="E23">
        <v>6</v>
      </c>
      <c r="F23" s="27">
        <v>0.82556026650514835</v>
      </c>
      <c r="G23" s="27">
        <v>0.65718418514946964</v>
      </c>
      <c r="H23" s="27">
        <v>0.73181208053691271</v>
      </c>
      <c r="I23" s="27">
        <v>8.368200836820083E-3</v>
      </c>
      <c r="J23" s="27">
        <v>2.0408163265306121E-2</v>
      </c>
      <c r="K23" s="27">
        <v>1.1869436201780419E-2</v>
      </c>
    </row>
    <row r="24" spans="1:11" ht="125.1" customHeight="1" x14ac:dyDescent="0.25">
      <c r="A24" t="s">
        <v>105</v>
      </c>
      <c r="B24">
        <v>5378</v>
      </c>
      <c r="C24">
        <v>1853</v>
      </c>
      <c r="D24">
        <v>86</v>
      </c>
      <c r="E24">
        <v>2077</v>
      </c>
      <c r="F24" s="27">
        <v>0.98426061493411421</v>
      </c>
      <c r="G24" s="27">
        <v>0.74374222099294707</v>
      </c>
      <c r="H24" s="27">
        <v>0.84726270185112251</v>
      </c>
      <c r="I24" s="27">
        <v>0.52849872773536899</v>
      </c>
      <c r="J24" s="27">
        <v>0.96024040684234857</v>
      </c>
      <c r="K24" s="27">
        <v>0.68176596093878217</v>
      </c>
    </row>
    <row r="25" spans="1:11" ht="125.1" customHeight="1" x14ac:dyDescent="0.25">
      <c r="A25" t="s">
        <v>106</v>
      </c>
      <c r="B25">
        <v>1120</v>
      </c>
      <c r="C25">
        <v>287</v>
      </c>
      <c r="D25">
        <v>28</v>
      </c>
      <c r="E25">
        <v>437</v>
      </c>
      <c r="F25" s="27">
        <v>0.97560975609756095</v>
      </c>
      <c r="G25" s="27">
        <v>0.79601990049751248</v>
      </c>
      <c r="H25" s="27">
        <v>0.87671232876712324</v>
      </c>
      <c r="I25" s="27">
        <v>0.60359116022099446</v>
      </c>
      <c r="J25" s="27">
        <v>0.93978494623655917</v>
      </c>
      <c r="K25" s="27">
        <v>0.73507148864592098</v>
      </c>
    </row>
    <row r="26" spans="1:11" ht="125.1" customHeight="1" x14ac:dyDescent="0.25">
      <c r="A26" t="s">
        <v>107</v>
      </c>
      <c r="B26">
        <v>557</v>
      </c>
      <c r="C26">
        <v>432</v>
      </c>
      <c r="D26">
        <v>27</v>
      </c>
      <c r="E26">
        <v>1012</v>
      </c>
      <c r="F26" s="27">
        <v>0.95376712328767121</v>
      </c>
      <c r="G26" s="27">
        <v>0.56319514661274017</v>
      </c>
      <c r="H26" s="27">
        <v>0.70820089001907183</v>
      </c>
      <c r="I26" s="27">
        <v>0.70083102493074789</v>
      </c>
      <c r="J26" s="27">
        <v>0.97401347449470643</v>
      </c>
      <c r="K26" s="27">
        <v>0.81514297221103504</v>
      </c>
    </row>
    <row r="27" spans="1:11" ht="125.1" customHeight="1" x14ac:dyDescent="0.25">
      <c r="A27" t="s">
        <v>108</v>
      </c>
      <c r="B27">
        <v>15477</v>
      </c>
      <c r="C27">
        <v>3385</v>
      </c>
      <c r="D27">
        <v>273</v>
      </c>
      <c r="E27">
        <v>2060</v>
      </c>
      <c r="F27" s="27">
        <v>0.98266666666666669</v>
      </c>
      <c r="G27" s="27">
        <v>0.82053864913582863</v>
      </c>
      <c r="H27" s="27">
        <v>0.89431411071304745</v>
      </c>
      <c r="I27" s="27">
        <v>0.37832874196510557</v>
      </c>
      <c r="J27" s="27">
        <v>0.88298328332618947</v>
      </c>
      <c r="K27" s="27">
        <v>0.52969915145281565</v>
      </c>
    </row>
    <row r="28" spans="1:11" ht="125.1" customHeight="1" x14ac:dyDescent="0.25">
      <c r="A28" t="s">
        <v>109</v>
      </c>
      <c r="B28">
        <v>11386</v>
      </c>
      <c r="C28">
        <v>2301</v>
      </c>
      <c r="D28">
        <v>909</v>
      </c>
      <c r="E28">
        <v>4124</v>
      </c>
      <c r="F28" s="27">
        <v>0.92606750711671415</v>
      </c>
      <c r="G28" s="27">
        <v>0.8318842697450135</v>
      </c>
      <c r="H28" s="27">
        <v>0.87645292895081206</v>
      </c>
      <c r="I28" s="27">
        <v>0.6418677042801556</v>
      </c>
      <c r="J28" s="27">
        <v>0.81939201271607387</v>
      </c>
      <c r="K28" s="27">
        <v>0.71984639553150642</v>
      </c>
    </row>
    <row r="29" spans="1:11" ht="125.1" customHeight="1" x14ac:dyDescent="0.25">
      <c r="A29" t="s">
        <v>110</v>
      </c>
      <c r="B29">
        <v>2361</v>
      </c>
      <c r="C29">
        <v>1176</v>
      </c>
      <c r="D29">
        <v>269</v>
      </c>
      <c r="E29">
        <v>428</v>
      </c>
      <c r="F29" s="27">
        <v>0.8977186311787072</v>
      </c>
      <c r="G29" s="27">
        <v>0.6675148430873622</v>
      </c>
      <c r="H29" s="27">
        <v>0.76568834117074758</v>
      </c>
      <c r="I29" s="27">
        <v>0.26683291770573558</v>
      </c>
      <c r="J29" s="27">
        <v>0.61406025824964128</v>
      </c>
      <c r="K29" s="27">
        <v>0.3720121686223381</v>
      </c>
    </row>
    <row r="30" spans="1:11" ht="125.1" customHeight="1" x14ac:dyDescent="0.25">
      <c r="A30" t="s">
        <v>111</v>
      </c>
      <c r="B30">
        <v>3404</v>
      </c>
      <c r="C30">
        <v>982</v>
      </c>
      <c r="D30">
        <v>219</v>
      </c>
      <c r="E30">
        <v>1413</v>
      </c>
      <c r="F30" s="27">
        <v>0.93955285674855094</v>
      </c>
      <c r="G30" s="27">
        <v>0.77610579115367073</v>
      </c>
      <c r="H30" s="27">
        <v>0.85004370083655889</v>
      </c>
      <c r="I30" s="27">
        <v>0.58997912317327761</v>
      </c>
      <c r="J30" s="27">
        <v>0.8658088235294118</v>
      </c>
      <c r="K30" s="27">
        <v>0.70176309908120194</v>
      </c>
    </row>
    <row r="31" spans="1:11" ht="125.1" customHeight="1" x14ac:dyDescent="0.25">
      <c r="A31" t="s">
        <v>112</v>
      </c>
      <c r="B31">
        <v>1893</v>
      </c>
      <c r="C31">
        <v>415</v>
      </c>
      <c r="D31">
        <v>207</v>
      </c>
      <c r="E31">
        <v>590</v>
      </c>
      <c r="F31" s="27">
        <v>0.90142857142857147</v>
      </c>
      <c r="G31" s="27">
        <v>0.82019064124783359</v>
      </c>
      <c r="H31" s="27">
        <v>0.85889292196007261</v>
      </c>
      <c r="I31" s="27">
        <v>0.58706467661691542</v>
      </c>
      <c r="J31" s="27">
        <v>0.740276035131744</v>
      </c>
      <c r="K31" s="27">
        <v>0.65482796892341844</v>
      </c>
    </row>
    <row r="32" spans="1:11" ht="125.1" customHeight="1" x14ac:dyDescent="0.25">
      <c r="A32" t="s">
        <v>113</v>
      </c>
      <c r="B32">
        <v>2836</v>
      </c>
      <c r="C32">
        <v>626</v>
      </c>
      <c r="D32">
        <v>28</v>
      </c>
      <c r="E32">
        <v>605</v>
      </c>
      <c r="F32" s="27">
        <v>0.99022346368715086</v>
      </c>
      <c r="G32" s="27">
        <v>0.81917966493356442</v>
      </c>
      <c r="H32" s="27">
        <v>0.89661713563073031</v>
      </c>
      <c r="I32" s="27">
        <v>0.49147034930950451</v>
      </c>
      <c r="J32" s="27">
        <v>0.95576619273301733</v>
      </c>
      <c r="K32" s="27">
        <v>0.64914163090128751</v>
      </c>
    </row>
    <row r="33" spans="1:11" ht="125.1" customHeight="1" x14ac:dyDescent="0.25">
      <c r="A33" t="s">
        <v>114</v>
      </c>
      <c r="B33">
        <v>838</v>
      </c>
      <c r="C33">
        <v>345</v>
      </c>
      <c r="D33">
        <v>30</v>
      </c>
      <c r="E33">
        <v>107</v>
      </c>
      <c r="F33" s="27">
        <v>0.96543778801843316</v>
      </c>
      <c r="G33" s="27">
        <v>0.70836855452240066</v>
      </c>
      <c r="H33" s="27">
        <v>0.81716235982447583</v>
      </c>
      <c r="I33" s="27">
        <v>0.23672566371681419</v>
      </c>
      <c r="J33" s="27">
        <v>0.78102189781021902</v>
      </c>
      <c r="K33" s="27">
        <v>0.36332767402376909</v>
      </c>
    </row>
    <row r="34" spans="1:11" ht="125.1" customHeight="1" x14ac:dyDescent="0.25">
      <c r="A34" t="s">
        <v>115</v>
      </c>
      <c r="B34">
        <v>4149</v>
      </c>
      <c r="C34">
        <v>3130</v>
      </c>
      <c r="D34">
        <v>83</v>
      </c>
      <c r="E34">
        <v>1062</v>
      </c>
      <c r="F34" s="27">
        <v>0.98038752362948955</v>
      </c>
      <c r="G34" s="27">
        <v>0.56999587855474654</v>
      </c>
      <c r="H34" s="27">
        <v>0.72087568412822522</v>
      </c>
      <c r="I34" s="27">
        <v>0.25333969465648848</v>
      </c>
      <c r="J34" s="27">
        <v>0.92751091703056765</v>
      </c>
      <c r="K34" s="27">
        <v>0.39797639123102868</v>
      </c>
    </row>
    <row r="35" spans="1:11" ht="125.1" customHeight="1" x14ac:dyDescent="0.25">
      <c r="A35" t="s">
        <v>116</v>
      </c>
      <c r="B35">
        <v>792</v>
      </c>
      <c r="C35">
        <v>135</v>
      </c>
      <c r="D35">
        <v>132</v>
      </c>
      <c r="E35">
        <v>481</v>
      </c>
      <c r="F35" s="27">
        <v>0.8571428571428571</v>
      </c>
      <c r="G35" s="27">
        <v>0.85436893203883491</v>
      </c>
      <c r="H35" s="27">
        <v>0.85575364667747167</v>
      </c>
      <c r="I35" s="27">
        <v>0.7808441558441559</v>
      </c>
      <c r="J35" s="27">
        <v>0.78466557911908641</v>
      </c>
      <c r="K35" s="27">
        <v>0.78275020341741253</v>
      </c>
    </row>
    <row r="36" spans="1:11" ht="125.1" customHeight="1" x14ac:dyDescent="0.25">
      <c r="A36" t="s">
        <v>117</v>
      </c>
      <c r="B36">
        <v>2683</v>
      </c>
      <c r="C36">
        <v>439</v>
      </c>
      <c r="D36">
        <v>25</v>
      </c>
      <c r="E36">
        <v>472</v>
      </c>
      <c r="F36" s="27">
        <v>0.99076809453471193</v>
      </c>
      <c r="G36" s="27">
        <v>0.85938500960922481</v>
      </c>
      <c r="H36" s="27">
        <v>0.92041166380789019</v>
      </c>
      <c r="I36" s="27">
        <v>0.5181119648737651</v>
      </c>
      <c r="J36" s="27">
        <v>0.94969818913480886</v>
      </c>
      <c r="K36" s="27">
        <v>0.67045454545454541</v>
      </c>
    </row>
    <row r="37" spans="1:11" ht="125.1" customHeight="1" x14ac:dyDescent="0.25">
      <c r="A37" t="s">
        <v>118</v>
      </c>
      <c r="B37">
        <v>157</v>
      </c>
      <c r="C37">
        <v>597</v>
      </c>
      <c r="D37">
        <v>5</v>
      </c>
      <c r="E37">
        <v>703</v>
      </c>
      <c r="F37" s="27">
        <v>0.96913580246913578</v>
      </c>
      <c r="G37" s="27">
        <v>0.2082228116710875</v>
      </c>
      <c r="H37" s="27">
        <v>0.34279475982532748</v>
      </c>
      <c r="I37" s="27">
        <v>0.54076923076923078</v>
      </c>
      <c r="J37" s="27">
        <v>0.99293785310734461</v>
      </c>
      <c r="K37" s="27">
        <v>0.70019920318725104</v>
      </c>
    </row>
    <row r="38" spans="1:11" ht="125.1" customHeight="1" x14ac:dyDescent="0.25">
      <c r="A38" t="s">
        <v>119</v>
      </c>
      <c r="B38">
        <v>3185</v>
      </c>
      <c r="C38">
        <v>956</v>
      </c>
      <c r="D38">
        <v>89</v>
      </c>
      <c r="E38">
        <v>594</v>
      </c>
      <c r="F38" s="27">
        <v>0.97281612706169818</v>
      </c>
      <c r="G38" s="27">
        <v>0.76913788939869598</v>
      </c>
      <c r="H38" s="27">
        <v>0.8590694538098449</v>
      </c>
      <c r="I38" s="27">
        <v>0.38322580645161292</v>
      </c>
      <c r="J38" s="27">
        <v>0.86969253294289894</v>
      </c>
      <c r="K38" s="27">
        <v>0.53201970443349755</v>
      </c>
    </row>
    <row r="39" spans="1:11" ht="125.1" customHeight="1" x14ac:dyDescent="0.25">
      <c r="A39" t="s">
        <v>120</v>
      </c>
      <c r="B39">
        <v>2391</v>
      </c>
      <c r="C39">
        <v>233</v>
      </c>
      <c r="D39">
        <v>222</v>
      </c>
      <c r="E39">
        <v>394</v>
      </c>
      <c r="F39" s="27">
        <v>0.9150401836969001</v>
      </c>
      <c r="G39" s="27">
        <v>0.91120426829268297</v>
      </c>
      <c r="H39" s="27">
        <v>0.9131181974412832</v>
      </c>
      <c r="I39" s="27">
        <v>0.62838915470494416</v>
      </c>
      <c r="J39" s="27">
        <v>0.63961038961038963</v>
      </c>
      <c r="K39" s="27">
        <v>0.63395012067578438</v>
      </c>
    </row>
    <row r="40" spans="1:11" ht="125.1" customHeight="1" x14ac:dyDescent="0.25">
      <c r="A40" t="s">
        <v>121</v>
      </c>
      <c r="B40">
        <v>4342</v>
      </c>
      <c r="C40">
        <v>155</v>
      </c>
      <c r="D40">
        <v>399</v>
      </c>
      <c r="E40">
        <v>192</v>
      </c>
      <c r="F40" s="27">
        <v>0.91584053997047032</v>
      </c>
      <c r="G40" s="27">
        <v>0.96553257727373809</v>
      </c>
      <c r="H40" s="27">
        <v>0.94003030959082057</v>
      </c>
      <c r="I40" s="27">
        <v>0.55331412103746402</v>
      </c>
      <c r="J40" s="27">
        <v>0.32487309644670048</v>
      </c>
      <c r="K40" s="27">
        <v>0.40938166311300639</v>
      </c>
    </row>
    <row r="41" spans="1:11" ht="125.1" customHeight="1" x14ac:dyDescent="0.25">
      <c r="A41" t="s">
        <v>122</v>
      </c>
      <c r="B41">
        <v>4208</v>
      </c>
      <c r="C41">
        <v>893</v>
      </c>
      <c r="D41">
        <v>252</v>
      </c>
      <c r="E41">
        <v>527</v>
      </c>
      <c r="F41" s="27">
        <v>0.94349775784753365</v>
      </c>
      <c r="G41" s="27">
        <v>0.82493628700254851</v>
      </c>
      <c r="H41" s="27">
        <v>0.88024265244221311</v>
      </c>
      <c r="I41" s="27">
        <v>0.37112676056338029</v>
      </c>
      <c r="J41" s="27">
        <v>0.67650834403080873</v>
      </c>
      <c r="K41" s="27">
        <v>0.47930877671668942</v>
      </c>
    </row>
  </sheetData>
  <pageMargins left="0.75" right="0.75" top="1" bottom="1" header="0.5" footer="0.5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M41"/>
  <sheetViews>
    <sheetView workbookViewId="0">
      <selection activeCell="O41" sqref="O41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6" t="s">
        <v>80</v>
      </c>
      <c r="B1" s="26" t="s">
        <v>23</v>
      </c>
      <c r="C1" s="26" t="s">
        <v>24</v>
      </c>
      <c r="D1" s="26" t="s">
        <v>25</v>
      </c>
      <c r="E1" s="26" t="s">
        <v>26</v>
      </c>
      <c r="F1" s="26" t="s">
        <v>27</v>
      </c>
      <c r="G1" s="26" t="s">
        <v>28</v>
      </c>
      <c r="H1" s="26" t="s">
        <v>29</v>
      </c>
      <c r="I1" s="26" t="s">
        <v>30</v>
      </c>
      <c r="J1" s="26" t="s">
        <v>31</v>
      </c>
      <c r="K1" s="26" t="s">
        <v>32</v>
      </c>
      <c r="L1" s="26" t="s">
        <v>81</v>
      </c>
      <c r="M1" s="26" t="s">
        <v>82</v>
      </c>
    </row>
    <row r="2" spans="1:13" ht="125.1" customHeight="1" x14ac:dyDescent="0.25">
      <c r="A2" t="s">
        <v>83</v>
      </c>
      <c r="B2">
        <v>134</v>
      </c>
      <c r="C2">
        <v>10</v>
      </c>
      <c r="D2">
        <v>31</v>
      </c>
      <c r="E2">
        <v>594</v>
      </c>
      <c r="F2" s="27">
        <v>0.81212121212121213</v>
      </c>
      <c r="G2" s="27">
        <v>0.93055555555555558</v>
      </c>
      <c r="H2" s="27">
        <v>0.8673139158576052</v>
      </c>
      <c r="I2" s="27">
        <v>0.98344370860927155</v>
      </c>
      <c r="J2" s="27">
        <v>0.95040000000000002</v>
      </c>
      <c r="K2" s="27">
        <v>0.96663954434499588</v>
      </c>
    </row>
    <row r="3" spans="1:13" ht="125.1" customHeight="1" x14ac:dyDescent="0.25">
      <c r="A3" t="s">
        <v>84</v>
      </c>
      <c r="B3">
        <v>1016</v>
      </c>
      <c r="C3">
        <v>27</v>
      </c>
      <c r="D3">
        <v>163</v>
      </c>
      <c r="E3">
        <v>129</v>
      </c>
      <c r="F3" s="27">
        <v>0.86174724342663278</v>
      </c>
      <c r="G3" s="27">
        <v>0.97411313518696074</v>
      </c>
      <c r="H3" s="27">
        <v>0.91449144914491454</v>
      </c>
      <c r="I3" s="27">
        <v>0.82692307692307687</v>
      </c>
      <c r="J3" s="27">
        <v>0.44178082191780821</v>
      </c>
      <c r="K3" s="27">
        <v>0.5758928571428571</v>
      </c>
    </row>
    <row r="4" spans="1:13" ht="125.1" customHeight="1" x14ac:dyDescent="0.25">
      <c r="A4" t="s">
        <v>85</v>
      </c>
      <c r="B4">
        <v>360</v>
      </c>
      <c r="C4">
        <v>7</v>
      </c>
      <c r="D4">
        <v>370</v>
      </c>
      <c r="E4">
        <v>12</v>
      </c>
      <c r="F4" s="27">
        <v>0.49315068493150682</v>
      </c>
      <c r="G4" s="27">
        <v>0.98092643051771122</v>
      </c>
      <c r="H4" s="27">
        <v>0.65633546034639922</v>
      </c>
      <c r="I4" s="27">
        <v>0.63157894736842102</v>
      </c>
      <c r="J4" s="27">
        <v>3.1413612565445018E-2</v>
      </c>
      <c r="K4" s="27">
        <v>5.9850374064837897E-2</v>
      </c>
    </row>
    <row r="5" spans="1:13" ht="125.1" customHeight="1" x14ac:dyDescent="0.25">
      <c r="A5" t="s">
        <v>86</v>
      </c>
      <c r="B5">
        <v>3760</v>
      </c>
      <c r="C5">
        <v>134</v>
      </c>
      <c r="D5">
        <v>97</v>
      </c>
      <c r="E5">
        <v>656</v>
      </c>
      <c r="F5" s="27">
        <v>0.97485092040445942</v>
      </c>
      <c r="G5" s="27">
        <v>0.96558808423215203</v>
      </c>
      <c r="H5" s="27">
        <v>0.97019739388466009</v>
      </c>
      <c r="I5" s="27">
        <v>0.83037974683544302</v>
      </c>
      <c r="J5" s="27">
        <v>0.87118193891102258</v>
      </c>
      <c r="K5" s="27">
        <v>0.85029163966299415</v>
      </c>
    </row>
    <row r="6" spans="1:13" ht="125.1" customHeight="1" x14ac:dyDescent="0.25">
      <c r="A6" t="s">
        <v>87</v>
      </c>
      <c r="B6">
        <v>1023</v>
      </c>
      <c r="C6">
        <v>7</v>
      </c>
      <c r="D6">
        <v>183</v>
      </c>
      <c r="E6">
        <v>179</v>
      </c>
      <c r="F6" s="27">
        <v>0.84825870646766166</v>
      </c>
      <c r="G6" s="27">
        <v>0.99320388349514566</v>
      </c>
      <c r="H6" s="27">
        <v>0.91502683363148485</v>
      </c>
      <c r="I6" s="27">
        <v>0.9623655913978495</v>
      </c>
      <c r="J6" s="27">
        <v>0.49447513812154698</v>
      </c>
      <c r="K6" s="27">
        <v>0.65328467153284675</v>
      </c>
    </row>
    <row r="7" spans="1:13" ht="125.1" customHeight="1" x14ac:dyDescent="0.25">
      <c r="A7" t="s">
        <v>88</v>
      </c>
      <c r="B7">
        <v>161</v>
      </c>
      <c r="C7">
        <v>20</v>
      </c>
      <c r="D7">
        <v>588</v>
      </c>
      <c r="E7">
        <v>7</v>
      </c>
      <c r="F7" s="27">
        <v>0.21495327102803741</v>
      </c>
      <c r="G7" s="27">
        <v>0.88950276243093918</v>
      </c>
      <c r="H7" s="27">
        <v>0.34623655913978502</v>
      </c>
      <c r="I7" s="27">
        <v>0.25925925925925919</v>
      </c>
      <c r="J7" s="27">
        <v>1.1764705882352939E-2</v>
      </c>
      <c r="K7" s="27">
        <v>2.2508038585209E-2</v>
      </c>
    </row>
    <row r="8" spans="1:13" ht="125.1" customHeight="1" x14ac:dyDescent="0.25">
      <c r="A8" t="s">
        <v>89</v>
      </c>
      <c r="B8">
        <v>724</v>
      </c>
      <c r="C8">
        <v>1</v>
      </c>
      <c r="D8">
        <v>84</v>
      </c>
      <c r="E8">
        <v>189</v>
      </c>
      <c r="F8" s="27">
        <v>0.89603960396039606</v>
      </c>
      <c r="G8" s="27">
        <v>0.99862068965517237</v>
      </c>
      <c r="H8" s="27">
        <v>0.94455316373124587</v>
      </c>
      <c r="I8" s="27">
        <v>0.99473684210526314</v>
      </c>
      <c r="J8" s="27">
        <v>0.69230769230769229</v>
      </c>
      <c r="K8" s="27">
        <v>0.81641468682505403</v>
      </c>
    </row>
    <row r="9" spans="1:13" ht="125.1" customHeight="1" x14ac:dyDescent="0.25">
      <c r="A9" t="s">
        <v>90</v>
      </c>
      <c r="B9">
        <v>2887</v>
      </c>
      <c r="C9">
        <v>208</v>
      </c>
      <c r="D9">
        <v>205</v>
      </c>
      <c r="E9">
        <v>486</v>
      </c>
      <c r="F9" s="27">
        <v>0.93369987063389392</v>
      </c>
      <c r="G9" s="27">
        <v>0.93279483037156707</v>
      </c>
      <c r="H9" s="27">
        <v>0.93324713108129953</v>
      </c>
      <c r="I9" s="27">
        <v>0.70028818443804031</v>
      </c>
      <c r="J9" s="27">
        <v>0.70332850940665703</v>
      </c>
      <c r="K9" s="27">
        <v>0.70180505415162453</v>
      </c>
    </row>
    <row r="10" spans="1:13" ht="125.1" customHeight="1" x14ac:dyDescent="0.25">
      <c r="A10" t="s">
        <v>91</v>
      </c>
      <c r="B10">
        <v>2417</v>
      </c>
      <c r="C10">
        <v>169</v>
      </c>
      <c r="D10">
        <v>50</v>
      </c>
      <c r="E10">
        <v>931</v>
      </c>
      <c r="F10" s="27">
        <v>0.97973246858532625</v>
      </c>
      <c r="G10" s="27">
        <v>0.9346481051817479</v>
      </c>
      <c r="H10" s="27">
        <v>0.95665941025133583</v>
      </c>
      <c r="I10" s="27">
        <v>0.84636363636363632</v>
      </c>
      <c r="J10" s="27">
        <v>0.94903160040774714</v>
      </c>
      <c r="K10" s="27">
        <v>0.89476213358962042</v>
      </c>
    </row>
    <row r="11" spans="1:13" ht="125.1" customHeight="1" x14ac:dyDescent="0.25">
      <c r="A11" t="s">
        <v>92</v>
      </c>
      <c r="B11">
        <v>10916</v>
      </c>
      <c r="C11">
        <v>927</v>
      </c>
      <c r="D11">
        <v>1092</v>
      </c>
      <c r="E11">
        <v>3171</v>
      </c>
      <c r="F11" s="27">
        <v>0.90906062624916717</v>
      </c>
      <c r="G11" s="27">
        <v>0.92172591404205018</v>
      </c>
      <c r="H11" s="27">
        <v>0.91534946123852245</v>
      </c>
      <c r="I11" s="27">
        <v>0.77379209370424595</v>
      </c>
      <c r="J11" s="27">
        <v>0.74384236453201968</v>
      </c>
      <c r="K11" s="27">
        <v>0.75852170792967344</v>
      </c>
    </row>
    <row r="12" spans="1:13" ht="125.1" customHeight="1" x14ac:dyDescent="0.25">
      <c r="A12" t="s">
        <v>93</v>
      </c>
      <c r="B12">
        <v>1909</v>
      </c>
      <c r="C12">
        <v>41</v>
      </c>
      <c r="D12">
        <v>272</v>
      </c>
      <c r="E12">
        <v>332</v>
      </c>
      <c r="F12" s="27">
        <v>0.87528656579550668</v>
      </c>
      <c r="G12" s="27">
        <v>0.97897435897435903</v>
      </c>
      <c r="H12" s="27">
        <v>0.92423142096344713</v>
      </c>
      <c r="I12" s="27">
        <v>0.89008042895442363</v>
      </c>
      <c r="J12" s="27">
        <v>0.54966887417218546</v>
      </c>
      <c r="K12" s="27">
        <v>0.67963152507676561</v>
      </c>
    </row>
    <row r="13" spans="1:13" ht="125.1" customHeight="1" x14ac:dyDescent="0.25">
      <c r="A13" t="s">
        <v>94</v>
      </c>
      <c r="B13">
        <v>482</v>
      </c>
      <c r="C13">
        <v>6</v>
      </c>
      <c r="D13">
        <v>99</v>
      </c>
      <c r="E13">
        <v>229</v>
      </c>
      <c r="F13" s="27">
        <v>0.82960413080895012</v>
      </c>
      <c r="G13" s="27">
        <v>0.98770491803278693</v>
      </c>
      <c r="H13" s="27">
        <v>0.90177736202058001</v>
      </c>
      <c r="I13" s="27">
        <v>0.97446808510638294</v>
      </c>
      <c r="J13" s="27">
        <v>0.69817073170731703</v>
      </c>
      <c r="K13" s="27">
        <v>0.81349911190053281</v>
      </c>
    </row>
    <row r="14" spans="1:13" ht="125.1" customHeight="1" x14ac:dyDescent="0.25">
      <c r="A14" t="s">
        <v>95</v>
      </c>
      <c r="B14">
        <v>383</v>
      </c>
      <c r="C14">
        <v>10</v>
      </c>
      <c r="D14">
        <v>45</v>
      </c>
      <c r="E14">
        <v>159</v>
      </c>
      <c r="F14" s="27">
        <v>0.89485981308411211</v>
      </c>
      <c r="G14" s="27">
        <v>0.97455470737913485</v>
      </c>
      <c r="H14" s="27">
        <v>0.93300852618757613</v>
      </c>
      <c r="I14" s="27">
        <v>0.94082840236686394</v>
      </c>
      <c r="J14" s="27">
        <v>0.77941176470588236</v>
      </c>
      <c r="K14" s="27">
        <v>0.85254691689008044</v>
      </c>
    </row>
    <row r="15" spans="1:13" ht="125.1" customHeight="1" x14ac:dyDescent="0.25">
      <c r="A15" t="s">
        <v>96</v>
      </c>
      <c r="B15">
        <v>1762</v>
      </c>
      <c r="C15">
        <v>219</v>
      </c>
      <c r="D15">
        <v>42</v>
      </c>
      <c r="E15">
        <v>975</v>
      </c>
      <c r="F15" s="27">
        <v>0.97671840354767181</v>
      </c>
      <c r="G15" s="27">
        <v>0.889449772841999</v>
      </c>
      <c r="H15" s="27">
        <v>0.93104359313077945</v>
      </c>
      <c r="I15" s="27">
        <v>0.81658291457286436</v>
      </c>
      <c r="J15" s="27">
        <v>0.95870206489675514</v>
      </c>
      <c r="K15" s="27">
        <v>0.88195386702849388</v>
      </c>
    </row>
    <row r="16" spans="1:13" ht="125.1" customHeight="1" x14ac:dyDescent="0.25">
      <c r="A16" t="s">
        <v>97</v>
      </c>
      <c r="B16">
        <v>354</v>
      </c>
      <c r="C16">
        <v>13</v>
      </c>
      <c r="D16">
        <v>33</v>
      </c>
      <c r="E16">
        <v>207</v>
      </c>
      <c r="F16" s="27">
        <v>0.9147286821705426</v>
      </c>
      <c r="G16" s="27">
        <v>0.96457765667574935</v>
      </c>
      <c r="H16" s="27">
        <v>0.93899204244031831</v>
      </c>
      <c r="I16" s="27">
        <v>0.94090909090909092</v>
      </c>
      <c r="J16" s="27">
        <v>0.86250000000000004</v>
      </c>
      <c r="K16" s="27">
        <v>0.9</v>
      </c>
    </row>
    <row r="17" spans="1:11" ht="125.1" customHeight="1" x14ac:dyDescent="0.25">
      <c r="A17" t="s">
        <v>98</v>
      </c>
      <c r="B17">
        <v>346</v>
      </c>
      <c r="C17">
        <v>51</v>
      </c>
      <c r="D17">
        <v>31</v>
      </c>
      <c r="E17">
        <v>267</v>
      </c>
      <c r="F17" s="27">
        <v>0.91777188328912462</v>
      </c>
      <c r="G17" s="27">
        <v>0.87153652392947101</v>
      </c>
      <c r="H17" s="27">
        <v>0.89405684754521964</v>
      </c>
      <c r="I17" s="27">
        <v>0.839622641509434</v>
      </c>
      <c r="J17" s="27">
        <v>0.89597315436241609</v>
      </c>
      <c r="K17" s="27">
        <v>0.86688311688311692</v>
      </c>
    </row>
    <row r="18" spans="1:11" ht="125.1" customHeight="1" x14ac:dyDescent="0.25">
      <c r="A18" t="s">
        <v>99</v>
      </c>
      <c r="B18">
        <v>551</v>
      </c>
      <c r="C18">
        <v>24</v>
      </c>
      <c r="D18">
        <v>26</v>
      </c>
      <c r="E18">
        <v>515</v>
      </c>
      <c r="F18" s="27">
        <v>0.95493934142114389</v>
      </c>
      <c r="G18" s="27">
        <v>0.95826086956521739</v>
      </c>
      <c r="H18" s="27">
        <v>0.95659722222222221</v>
      </c>
      <c r="I18" s="27">
        <v>0.95547309833024119</v>
      </c>
      <c r="J18" s="27">
        <v>0.95194085027726427</v>
      </c>
      <c r="K18" s="27">
        <v>0.95370370370370372</v>
      </c>
    </row>
    <row r="19" spans="1:11" ht="125.1" customHeight="1" x14ac:dyDescent="0.25">
      <c r="A19" t="s">
        <v>100</v>
      </c>
      <c r="B19">
        <v>2194</v>
      </c>
      <c r="C19">
        <v>119</v>
      </c>
      <c r="D19">
        <v>644</v>
      </c>
      <c r="E19">
        <v>387</v>
      </c>
      <c r="F19" s="27">
        <v>0.77307963354474984</v>
      </c>
      <c r="G19" s="27">
        <v>0.94855166450497186</v>
      </c>
      <c r="H19" s="27">
        <v>0.85187342263638133</v>
      </c>
      <c r="I19" s="27">
        <v>0.7648221343873518</v>
      </c>
      <c r="J19" s="27">
        <v>0.37536372453928218</v>
      </c>
      <c r="K19" s="27">
        <v>0.50357839947950556</v>
      </c>
    </row>
    <row r="20" spans="1:11" ht="125.1" customHeight="1" x14ac:dyDescent="0.25">
      <c r="A20" t="s">
        <v>101</v>
      </c>
      <c r="B20">
        <v>0</v>
      </c>
      <c r="C20">
        <v>377</v>
      </c>
      <c r="D20">
        <v>0</v>
      </c>
      <c r="E20">
        <v>509</v>
      </c>
      <c r="F20" s="27">
        <v>0</v>
      </c>
      <c r="G20" s="27">
        <v>0</v>
      </c>
      <c r="H20" s="27">
        <v>0</v>
      </c>
      <c r="I20" s="27">
        <v>0.5744920993227991</v>
      </c>
      <c r="J20" s="27">
        <v>1</v>
      </c>
      <c r="K20" s="27">
        <v>0.72974910394265236</v>
      </c>
    </row>
    <row r="21" spans="1:11" ht="125.1" customHeight="1" x14ac:dyDescent="0.25">
      <c r="A21" t="s">
        <v>102</v>
      </c>
      <c r="B21">
        <v>1001</v>
      </c>
      <c r="C21">
        <v>45</v>
      </c>
      <c r="D21">
        <v>48</v>
      </c>
      <c r="E21">
        <v>255</v>
      </c>
      <c r="F21" s="27">
        <v>0.95424213536701619</v>
      </c>
      <c r="G21" s="27">
        <v>0.95697896749521993</v>
      </c>
      <c r="H21" s="27">
        <v>0.95560859188544156</v>
      </c>
      <c r="I21" s="27">
        <v>0.85</v>
      </c>
      <c r="J21" s="27">
        <v>0.84158415841584155</v>
      </c>
      <c r="K21" s="27">
        <v>0.845771144278607</v>
      </c>
    </row>
    <row r="22" spans="1:11" ht="125.1" customHeight="1" x14ac:dyDescent="0.25">
      <c r="A22" t="s">
        <v>103</v>
      </c>
      <c r="B22">
        <v>169</v>
      </c>
      <c r="C22">
        <v>88</v>
      </c>
      <c r="D22">
        <v>39</v>
      </c>
      <c r="E22">
        <v>623</v>
      </c>
      <c r="F22" s="27">
        <v>0.8125</v>
      </c>
      <c r="G22" s="27">
        <v>0.65758754863813229</v>
      </c>
      <c r="H22" s="27">
        <v>0.72688172043010757</v>
      </c>
      <c r="I22" s="27">
        <v>0.87623066104078762</v>
      </c>
      <c r="J22" s="27">
        <v>0.94108761329305135</v>
      </c>
      <c r="K22" s="27">
        <v>0.90750182083029862</v>
      </c>
    </row>
    <row r="23" spans="1:11" ht="125.1" customHeight="1" x14ac:dyDescent="0.25">
      <c r="A23" t="s">
        <v>104</v>
      </c>
      <c r="B23">
        <v>1211</v>
      </c>
      <c r="C23">
        <v>154</v>
      </c>
      <c r="D23">
        <v>289</v>
      </c>
      <c r="E23">
        <v>5</v>
      </c>
      <c r="F23" s="27">
        <v>0.80733333333333335</v>
      </c>
      <c r="G23" s="27">
        <v>0.88717948717948714</v>
      </c>
      <c r="H23" s="27">
        <v>0.84537521815008732</v>
      </c>
      <c r="I23" s="27">
        <v>3.1446540880503138E-2</v>
      </c>
      <c r="J23" s="27">
        <v>1.700680272108844E-2</v>
      </c>
      <c r="K23" s="27">
        <v>2.2075055187637971E-2</v>
      </c>
    </row>
    <row r="24" spans="1:11" ht="125.1" customHeight="1" x14ac:dyDescent="0.25">
      <c r="A24" t="s">
        <v>105</v>
      </c>
      <c r="B24">
        <v>538</v>
      </c>
      <c r="C24">
        <v>56</v>
      </c>
      <c r="D24">
        <v>84</v>
      </c>
      <c r="E24">
        <v>2079</v>
      </c>
      <c r="F24" s="27">
        <v>0.864951768488746</v>
      </c>
      <c r="G24" s="27">
        <v>0.90572390572390571</v>
      </c>
      <c r="H24" s="27">
        <v>0.88486842105263153</v>
      </c>
      <c r="I24" s="27">
        <v>0.97377049180327868</v>
      </c>
      <c r="J24" s="27">
        <v>0.96116504854368934</v>
      </c>
      <c r="K24" s="27">
        <v>0.96742671009771986</v>
      </c>
    </row>
    <row r="25" spans="1:11" ht="125.1" customHeight="1" x14ac:dyDescent="0.25">
      <c r="A25" t="s">
        <v>106</v>
      </c>
      <c r="B25">
        <v>180</v>
      </c>
      <c r="C25">
        <v>20</v>
      </c>
      <c r="D25">
        <v>35</v>
      </c>
      <c r="E25">
        <v>430</v>
      </c>
      <c r="F25" s="27">
        <v>0.83720930232558144</v>
      </c>
      <c r="G25" s="27">
        <v>0.9</v>
      </c>
      <c r="H25" s="27">
        <v>0.86746987951807231</v>
      </c>
      <c r="I25" s="27">
        <v>0.9555555555555556</v>
      </c>
      <c r="J25" s="27">
        <v>0.92473118279569888</v>
      </c>
      <c r="K25" s="27">
        <v>0.93989071038251371</v>
      </c>
    </row>
    <row r="26" spans="1:11" ht="125.1" customHeight="1" x14ac:dyDescent="0.25">
      <c r="A26" t="s">
        <v>107</v>
      </c>
      <c r="B26">
        <v>128</v>
      </c>
      <c r="C26">
        <v>22</v>
      </c>
      <c r="D26">
        <v>46</v>
      </c>
      <c r="E26">
        <v>993</v>
      </c>
      <c r="F26" s="27">
        <v>0.73563218390804597</v>
      </c>
      <c r="G26" s="27">
        <v>0.85333333333333339</v>
      </c>
      <c r="H26" s="27">
        <v>0.79012345679012341</v>
      </c>
      <c r="I26" s="27">
        <v>0.97832512315270936</v>
      </c>
      <c r="J26" s="27">
        <v>0.95572666025024067</v>
      </c>
      <c r="K26" s="27">
        <v>0.9668938656280428</v>
      </c>
    </row>
    <row r="27" spans="1:11" ht="125.1" customHeight="1" x14ac:dyDescent="0.25">
      <c r="A27" t="s">
        <v>108</v>
      </c>
      <c r="B27">
        <v>8841</v>
      </c>
      <c r="C27">
        <v>142</v>
      </c>
      <c r="D27">
        <v>296</v>
      </c>
      <c r="E27">
        <v>2037</v>
      </c>
      <c r="F27" s="27">
        <v>0.96760424647039511</v>
      </c>
      <c r="G27" s="27">
        <v>0.98419236335300009</v>
      </c>
      <c r="H27" s="27">
        <v>0.97582781456953638</v>
      </c>
      <c r="I27" s="27">
        <v>0.93483249196879303</v>
      </c>
      <c r="J27" s="27">
        <v>0.87312473210458641</v>
      </c>
      <c r="K27" s="27">
        <v>0.90292553191489366</v>
      </c>
    </row>
    <row r="28" spans="1:11" ht="125.1" customHeight="1" x14ac:dyDescent="0.25">
      <c r="A28" t="s">
        <v>109</v>
      </c>
      <c r="B28">
        <v>4915</v>
      </c>
      <c r="C28">
        <v>70</v>
      </c>
      <c r="D28">
        <v>980</v>
      </c>
      <c r="E28">
        <v>4053</v>
      </c>
      <c r="F28" s="27">
        <v>0.83375742154368104</v>
      </c>
      <c r="G28" s="27">
        <v>0.98595787362086262</v>
      </c>
      <c r="H28" s="27">
        <v>0.90349264705882348</v>
      </c>
      <c r="I28" s="27">
        <v>0.98302207130730046</v>
      </c>
      <c r="J28" s="27">
        <v>0.80528511821974968</v>
      </c>
      <c r="K28" s="27">
        <v>0.88532110091743121</v>
      </c>
    </row>
    <row r="29" spans="1:11" ht="125.1" customHeight="1" x14ac:dyDescent="0.25">
      <c r="A29" t="s">
        <v>110</v>
      </c>
      <c r="B29">
        <v>1303</v>
      </c>
      <c r="C29">
        <v>139</v>
      </c>
      <c r="D29">
        <v>302</v>
      </c>
      <c r="E29">
        <v>395</v>
      </c>
      <c r="F29" s="27">
        <v>0.8118380062305296</v>
      </c>
      <c r="G29" s="27">
        <v>0.90360610263522889</v>
      </c>
      <c r="H29" s="27">
        <v>0.85526747620610433</v>
      </c>
      <c r="I29" s="27">
        <v>0.73970037453183524</v>
      </c>
      <c r="J29" s="27">
        <v>0.56671449067431856</v>
      </c>
      <c r="K29" s="27">
        <v>0.6417546709991877</v>
      </c>
    </row>
    <row r="30" spans="1:11" ht="125.1" customHeight="1" x14ac:dyDescent="0.25">
      <c r="A30" t="s">
        <v>111</v>
      </c>
      <c r="B30">
        <v>2617</v>
      </c>
      <c r="C30">
        <v>245</v>
      </c>
      <c r="D30">
        <v>208</v>
      </c>
      <c r="E30">
        <v>1424</v>
      </c>
      <c r="F30" s="27">
        <v>0.92637168141592918</v>
      </c>
      <c r="G30" s="27">
        <v>0.91439552760307474</v>
      </c>
      <c r="H30" s="27">
        <v>0.92034464568313701</v>
      </c>
      <c r="I30" s="27">
        <v>0.85320551228280406</v>
      </c>
      <c r="J30" s="27">
        <v>0.87254901960784315</v>
      </c>
      <c r="K30" s="27">
        <v>0.86276885792184188</v>
      </c>
    </row>
    <row r="31" spans="1:11" ht="125.1" customHeight="1" x14ac:dyDescent="0.25">
      <c r="A31" t="s">
        <v>112</v>
      </c>
      <c r="B31">
        <v>323</v>
      </c>
      <c r="C31">
        <v>12</v>
      </c>
      <c r="D31">
        <v>231</v>
      </c>
      <c r="E31">
        <v>566</v>
      </c>
      <c r="F31" s="27">
        <v>0.5830324909747292</v>
      </c>
      <c r="G31" s="27">
        <v>0.9641791044776119</v>
      </c>
      <c r="H31" s="27">
        <v>0.72665916760404947</v>
      </c>
      <c r="I31" s="27">
        <v>0.97923875432525953</v>
      </c>
      <c r="J31" s="27">
        <v>0.7101631116687579</v>
      </c>
      <c r="K31" s="27">
        <v>0.82327272727272727</v>
      </c>
    </row>
    <row r="32" spans="1:11" ht="125.1" customHeight="1" x14ac:dyDescent="0.25">
      <c r="A32" t="s">
        <v>113</v>
      </c>
      <c r="B32">
        <v>2665</v>
      </c>
      <c r="C32">
        <v>189</v>
      </c>
      <c r="D32">
        <v>32</v>
      </c>
      <c r="E32">
        <v>601</v>
      </c>
      <c r="F32" s="27">
        <v>0.98813496477567664</v>
      </c>
      <c r="G32" s="27">
        <v>0.9337771548703574</v>
      </c>
      <c r="H32" s="27">
        <v>0.96018735362997654</v>
      </c>
      <c r="I32" s="27">
        <v>0.76075949367088602</v>
      </c>
      <c r="J32" s="27">
        <v>0.94944707740916268</v>
      </c>
      <c r="K32" s="27">
        <v>0.84469430780042165</v>
      </c>
    </row>
    <row r="33" spans="1:11" ht="125.1" customHeight="1" x14ac:dyDescent="0.25">
      <c r="A33" t="s">
        <v>114</v>
      </c>
      <c r="B33">
        <v>665</v>
      </c>
      <c r="C33">
        <v>52</v>
      </c>
      <c r="D33">
        <v>27</v>
      </c>
      <c r="E33">
        <v>110</v>
      </c>
      <c r="F33" s="27">
        <v>0.96098265895953761</v>
      </c>
      <c r="G33" s="27">
        <v>0.92747559274755931</v>
      </c>
      <c r="H33" s="27">
        <v>0.94393186657203687</v>
      </c>
      <c r="I33" s="27">
        <v>0.67901234567901236</v>
      </c>
      <c r="J33" s="27">
        <v>0.8029197080291971</v>
      </c>
      <c r="K33" s="27">
        <v>0.73578595317725748</v>
      </c>
    </row>
    <row r="34" spans="1:11" ht="125.1" customHeight="1" x14ac:dyDescent="0.25">
      <c r="A34" t="s">
        <v>115</v>
      </c>
      <c r="B34">
        <v>1884</v>
      </c>
      <c r="C34">
        <v>174</v>
      </c>
      <c r="D34">
        <v>75</v>
      </c>
      <c r="E34">
        <v>1070</v>
      </c>
      <c r="F34" s="27">
        <v>0.96171516079632469</v>
      </c>
      <c r="G34" s="27">
        <v>0.91545189504373181</v>
      </c>
      <c r="H34" s="27">
        <v>0.93801344286781185</v>
      </c>
      <c r="I34" s="27">
        <v>0.86012861736334401</v>
      </c>
      <c r="J34" s="27">
        <v>0.93449781659388642</v>
      </c>
      <c r="K34" s="27">
        <v>0.89577228966094602</v>
      </c>
    </row>
    <row r="35" spans="1:11" ht="125.1" customHeight="1" x14ac:dyDescent="0.25">
      <c r="A35" t="s">
        <v>116</v>
      </c>
      <c r="B35">
        <v>94</v>
      </c>
      <c r="C35">
        <v>60</v>
      </c>
      <c r="D35">
        <v>140</v>
      </c>
      <c r="E35">
        <v>473</v>
      </c>
      <c r="F35" s="27">
        <v>0.40170940170940173</v>
      </c>
      <c r="G35" s="27">
        <v>0.61038961038961037</v>
      </c>
      <c r="H35" s="27">
        <v>0.4845360824742268</v>
      </c>
      <c r="I35" s="27">
        <v>0.88742964352720455</v>
      </c>
      <c r="J35" s="27">
        <v>0.77161500815660689</v>
      </c>
      <c r="K35" s="27">
        <v>0.82547993019197208</v>
      </c>
    </row>
    <row r="36" spans="1:11" ht="125.1" customHeight="1" x14ac:dyDescent="0.25">
      <c r="A36" t="s">
        <v>117</v>
      </c>
      <c r="B36">
        <v>625</v>
      </c>
      <c r="C36">
        <v>0</v>
      </c>
      <c r="D36">
        <v>30</v>
      </c>
      <c r="E36">
        <v>467</v>
      </c>
      <c r="F36" s="27">
        <v>0.95419847328244278</v>
      </c>
      <c r="G36" s="27">
        <v>1</v>
      </c>
      <c r="H36" s="27">
        <v>0.9765625</v>
      </c>
      <c r="I36" s="27">
        <v>1</v>
      </c>
      <c r="J36" s="27">
        <v>0.93963782696177067</v>
      </c>
      <c r="K36" s="27">
        <v>0.96887966804979253</v>
      </c>
    </row>
    <row r="37" spans="1:11" ht="125.1" customHeight="1" x14ac:dyDescent="0.25">
      <c r="A37" t="s">
        <v>118</v>
      </c>
      <c r="B37">
        <v>122</v>
      </c>
      <c r="C37">
        <v>16</v>
      </c>
      <c r="D37">
        <v>11</v>
      </c>
      <c r="E37">
        <v>697</v>
      </c>
      <c r="F37" s="27">
        <v>0.91729323308270672</v>
      </c>
      <c r="G37" s="27">
        <v>0.88405797101449279</v>
      </c>
      <c r="H37" s="27">
        <v>0.90036900369003692</v>
      </c>
      <c r="I37" s="27">
        <v>0.97755960729312763</v>
      </c>
      <c r="J37" s="27">
        <v>0.9844632768361582</v>
      </c>
      <c r="K37" s="27">
        <v>0.98099929627023219</v>
      </c>
    </row>
    <row r="38" spans="1:11" ht="125.1" customHeight="1" x14ac:dyDescent="0.25">
      <c r="A38" t="s">
        <v>119</v>
      </c>
      <c r="B38">
        <v>1502</v>
      </c>
      <c r="C38">
        <v>122</v>
      </c>
      <c r="D38">
        <v>91</v>
      </c>
      <c r="E38">
        <v>592</v>
      </c>
      <c r="F38" s="27">
        <v>0.94287507846829877</v>
      </c>
      <c r="G38" s="27">
        <v>0.92487684729064035</v>
      </c>
      <c r="H38" s="27">
        <v>0.93378924463786139</v>
      </c>
      <c r="I38" s="27">
        <v>0.82913165266106448</v>
      </c>
      <c r="J38" s="27">
        <v>0.86676427525622257</v>
      </c>
      <c r="K38" s="27">
        <v>0.8475304223335719</v>
      </c>
    </row>
    <row r="39" spans="1:11" ht="125.1" customHeight="1" x14ac:dyDescent="0.25">
      <c r="A39" t="s">
        <v>120</v>
      </c>
      <c r="B39">
        <v>1954</v>
      </c>
      <c r="C39">
        <v>73</v>
      </c>
      <c r="D39">
        <v>227</v>
      </c>
      <c r="E39">
        <v>389</v>
      </c>
      <c r="F39" s="27">
        <v>0.89591930307198531</v>
      </c>
      <c r="G39" s="27">
        <v>0.96398618648248646</v>
      </c>
      <c r="H39" s="27">
        <v>0.92870722433460073</v>
      </c>
      <c r="I39" s="27">
        <v>0.84199134199134196</v>
      </c>
      <c r="J39" s="27">
        <v>0.63149350649350644</v>
      </c>
      <c r="K39" s="27">
        <v>0.72170686456400746</v>
      </c>
    </row>
    <row r="40" spans="1:11" ht="125.1" customHeight="1" x14ac:dyDescent="0.25">
      <c r="A40" t="s">
        <v>121</v>
      </c>
      <c r="B40">
        <v>2247</v>
      </c>
      <c r="C40">
        <v>11</v>
      </c>
      <c r="D40">
        <v>416</v>
      </c>
      <c r="E40">
        <v>175</v>
      </c>
      <c r="F40" s="27">
        <v>0.8437852046564025</v>
      </c>
      <c r="G40" s="27">
        <v>0.99512843224092118</v>
      </c>
      <c r="H40" s="27">
        <v>0.91322901849217641</v>
      </c>
      <c r="I40" s="27">
        <v>0.94086021505376349</v>
      </c>
      <c r="J40" s="27">
        <v>0.29610829103214892</v>
      </c>
      <c r="K40" s="27">
        <v>0.45045045045045051</v>
      </c>
    </row>
    <row r="41" spans="1:11" ht="125.1" customHeight="1" x14ac:dyDescent="0.25">
      <c r="A41" t="s">
        <v>122</v>
      </c>
      <c r="B41">
        <v>2472</v>
      </c>
      <c r="C41">
        <v>169</v>
      </c>
      <c r="D41">
        <v>278</v>
      </c>
      <c r="E41">
        <v>501</v>
      </c>
      <c r="F41" s="27">
        <v>0.89890909090909088</v>
      </c>
      <c r="G41" s="27">
        <v>0.93600908746686862</v>
      </c>
      <c r="H41" s="27">
        <v>0.91708402893711738</v>
      </c>
      <c r="I41" s="27">
        <v>0.74776119402985075</v>
      </c>
      <c r="J41" s="27">
        <v>0.64313222079589216</v>
      </c>
      <c r="K41" s="27">
        <v>0.69151138716356109</v>
      </c>
    </row>
  </sheetData>
  <pageMargins left="0.75" right="0.75" top="1" bottom="1" header="0.5" footer="0.5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26" t="s">
        <v>80</v>
      </c>
      <c r="B1" s="26" t="s">
        <v>23</v>
      </c>
      <c r="C1" s="26" t="s">
        <v>24</v>
      </c>
      <c r="D1" s="26" t="s">
        <v>25</v>
      </c>
      <c r="E1" s="26" t="s">
        <v>26</v>
      </c>
      <c r="F1" s="26" t="s">
        <v>27</v>
      </c>
      <c r="G1" s="26" t="s">
        <v>28</v>
      </c>
      <c r="H1" s="26" t="s">
        <v>29</v>
      </c>
      <c r="I1" s="26" t="s">
        <v>30</v>
      </c>
      <c r="J1" s="26" t="s">
        <v>31</v>
      </c>
      <c r="K1" s="26" t="s">
        <v>32</v>
      </c>
      <c r="L1" s="26" t="s">
        <v>81</v>
      </c>
      <c r="M1" s="26" t="s">
        <v>82</v>
      </c>
    </row>
    <row r="2" spans="1:13" ht="125.1" customHeight="1" x14ac:dyDescent="0.25">
      <c r="A2" t="s">
        <v>83</v>
      </c>
      <c r="B2">
        <v>938</v>
      </c>
      <c r="C2">
        <v>621</v>
      </c>
      <c r="D2">
        <v>40</v>
      </c>
      <c r="E2">
        <v>585</v>
      </c>
      <c r="F2" s="27">
        <v>0.95910020449897748</v>
      </c>
      <c r="G2" s="27">
        <v>0.60166773572803078</v>
      </c>
      <c r="H2" s="27">
        <v>0.73945605045329132</v>
      </c>
      <c r="I2" s="27">
        <v>0.48507462686567171</v>
      </c>
      <c r="J2" s="27">
        <v>0.93600000000000005</v>
      </c>
      <c r="K2" s="27">
        <v>0.63899508465319499</v>
      </c>
    </row>
    <row r="3" spans="1:13" ht="125.1" customHeight="1" x14ac:dyDescent="0.25">
      <c r="A3" t="s">
        <v>84</v>
      </c>
      <c r="B3">
        <v>1480</v>
      </c>
      <c r="C3">
        <v>90</v>
      </c>
      <c r="D3">
        <v>171</v>
      </c>
      <c r="E3">
        <v>121</v>
      </c>
      <c r="F3" s="27">
        <v>0.8964264082374318</v>
      </c>
      <c r="G3" s="27">
        <v>0.9426751592356688</v>
      </c>
      <c r="H3" s="27">
        <v>0.91896926420366343</v>
      </c>
      <c r="I3" s="27">
        <v>0.57345971563981046</v>
      </c>
      <c r="J3" s="27">
        <v>0.41438356164383561</v>
      </c>
      <c r="K3" s="27">
        <v>0.48111332007952279</v>
      </c>
    </row>
    <row r="4" spans="1:13" ht="125.1" customHeight="1" x14ac:dyDescent="0.25">
      <c r="A4" t="s">
        <v>85</v>
      </c>
      <c r="B4">
        <v>1221</v>
      </c>
      <c r="C4">
        <v>335</v>
      </c>
      <c r="D4">
        <v>371</v>
      </c>
      <c r="E4">
        <v>11</v>
      </c>
      <c r="F4" s="27">
        <v>0.76695979899497491</v>
      </c>
      <c r="G4" s="27">
        <v>0.78470437017994854</v>
      </c>
      <c r="H4" s="27">
        <v>0.77573062261753489</v>
      </c>
      <c r="I4" s="27">
        <v>3.1791907514450872E-2</v>
      </c>
      <c r="J4" s="27">
        <v>2.879581151832461E-2</v>
      </c>
      <c r="K4" s="27">
        <v>3.021978021978022E-2</v>
      </c>
    </row>
    <row r="5" spans="1:13" ht="125.1" customHeight="1" x14ac:dyDescent="0.25">
      <c r="A5" t="s">
        <v>86</v>
      </c>
      <c r="B5">
        <v>5227</v>
      </c>
      <c r="C5">
        <v>2596</v>
      </c>
      <c r="D5">
        <v>108</v>
      </c>
      <c r="E5">
        <v>645</v>
      </c>
      <c r="F5" s="27">
        <v>0.97975632614807873</v>
      </c>
      <c r="G5" s="27">
        <v>0.66815799565384126</v>
      </c>
      <c r="H5" s="27">
        <v>0.79449764401884782</v>
      </c>
      <c r="I5" s="27">
        <v>0.19901265041653809</v>
      </c>
      <c r="J5" s="27">
        <v>0.85657370517928288</v>
      </c>
      <c r="K5" s="27">
        <v>0.32298447671507258</v>
      </c>
    </row>
    <row r="6" spans="1:13" ht="125.1" customHeight="1" x14ac:dyDescent="0.25">
      <c r="A6" t="s">
        <v>87</v>
      </c>
      <c r="B6">
        <v>2041</v>
      </c>
      <c r="C6">
        <v>333</v>
      </c>
      <c r="D6">
        <v>211</v>
      </c>
      <c r="E6">
        <v>151</v>
      </c>
      <c r="F6" s="27">
        <v>0.90630550621669625</v>
      </c>
      <c r="G6" s="27">
        <v>0.85973041280539175</v>
      </c>
      <c r="H6" s="27">
        <v>0.88240380458279288</v>
      </c>
      <c r="I6" s="27">
        <v>0.31198347107438018</v>
      </c>
      <c r="J6" s="27">
        <v>0.41712707182320441</v>
      </c>
      <c r="K6" s="27">
        <v>0.35697399527186757</v>
      </c>
    </row>
    <row r="7" spans="1:13" ht="125.1" customHeight="1" x14ac:dyDescent="0.25">
      <c r="A7" t="s">
        <v>88</v>
      </c>
      <c r="B7">
        <v>1600</v>
      </c>
      <c r="C7">
        <v>619</v>
      </c>
      <c r="D7">
        <v>592</v>
      </c>
      <c r="E7">
        <v>3</v>
      </c>
      <c r="F7" s="27">
        <v>0.72992700729927007</v>
      </c>
      <c r="G7" s="27">
        <v>0.72104551599819744</v>
      </c>
      <c r="H7" s="27">
        <v>0.72545907957379274</v>
      </c>
      <c r="I7" s="27">
        <v>4.8231511254019296E-3</v>
      </c>
      <c r="J7" s="27">
        <v>5.0420168067226894E-3</v>
      </c>
      <c r="K7" s="27">
        <v>4.9301561216105166E-3</v>
      </c>
    </row>
    <row r="8" spans="1:13" ht="125.1" customHeight="1" x14ac:dyDescent="0.25">
      <c r="A8" t="s">
        <v>89</v>
      </c>
      <c r="B8">
        <v>1936</v>
      </c>
      <c r="C8">
        <v>482</v>
      </c>
      <c r="D8">
        <v>102</v>
      </c>
      <c r="E8">
        <v>171</v>
      </c>
      <c r="F8" s="27">
        <v>0.94995093228655547</v>
      </c>
      <c r="G8" s="27">
        <v>0.80066170388751035</v>
      </c>
      <c r="H8" s="27">
        <v>0.86894075403949733</v>
      </c>
      <c r="I8" s="27">
        <v>0.26186830015313928</v>
      </c>
      <c r="J8" s="27">
        <v>0.62637362637362637</v>
      </c>
      <c r="K8" s="27">
        <v>0.36933045356371491</v>
      </c>
    </row>
    <row r="9" spans="1:13" ht="125.1" customHeight="1" x14ac:dyDescent="0.25">
      <c r="A9" t="s">
        <v>90</v>
      </c>
      <c r="B9">
        <v>4448</v>
      </c>
      <c r="C9">
        <v>628</v>
      </c>
      <c r="D9">
        <v>227</v>
      </c>
      <c r="E9">
        <v>464</v>
      </c>
      <c r="F9" s="27">
        <v>0.95144385026737965</v>
      </c>
      <c r="G9" s="27">
        <v>0.87628053585500398</v>
      </c>
      <c r="H9" s="27">
        <v>0.91231668546815714</v>
      </c>
      <c r="I9" s="27">
        <v>0.4249084249084249</v>
      </c>
      <c r="J9" s="27">
        <v>0.67149059334298122</v>
      </c>
      <c r="K9" s="27">
        <v>0.52047111609646668</v>
      </c>
    </row>
    <row r="10" spans="1:13" ht="125.1" customHeight="1" x14ac:dyDescent="0.25">
      <c r="A10" t="s">
        <v>91</v>
      </c>
      <c r="B10">
        <v>3134</v>
      </c>
      <c r="C10">
        <v>926</v>
      </c>
      <c r="D10">
        <v>55</v>
      </c>
      <c r="E10">
        <v>926</v>
      </c>
      <c r="F10" s="27">
        <v>0.98275321417372219</v>
      </c>
      <c r="G10" s="27">
        <v>0.77192118226600981</v>
      </c>
      <c r="H10" s="27">
        <v>0.86467098910194506</v>
      </c>
      <c r="I10" s="27">
        <v>0.5</v>
      </c>
      <c r="J10" s="27">
        <v>0.94393476044852187</v>
      </c>
      <c r="K10" s="27">
        <v>0.65372396752559125</v>
      </c>
    </row>
    <row r="11" spans="1:13" ht="125.1" customHeight="1" x14ac:dyDescent="0.25">
      <c r="A11" t="s">
        <v>92</v>
      </c>
      <c r="B11">
        <v>18964</v>
      </c>
      <c r="C11">
        <v>3981</v>
      </c>
      <c r="D11">
        <v>1193</v>
      </c>
      <c r="E11">
        <v>3070</v>
      </c>
      <c r="F11" s="27">
        <v>0.94081460534801808</v>
      </c>
      <c r="G11" s="27">
        <v>0.82649814774460661</v>
      </c>
      <c r="H11" s="27">
        <v>0.87995916662799867</v>
      </c>
      <c r="I11" s="27">
        <v>0.43539923415118431</v>
      </c>
      <c r="J11" s="27">
        <v>0.72015012901712405</v>
      </c>
      <c r="K11" s="27">
        <v>0.54269047198161569</v>
      </c>
    </row>
    <row r="12" spans="1:13" ht="125.1" customHeight="1" x14ac:dyDescent="0.25">
      <c r="A12" t="s">
        <v>93</v>
      </c>
      <c r="B12">
        <v>2883</v>
      </c>
      <c r="C12">
        <v>237</v>
      </c>
      <c r="D12">
        <v>293</v>
      </c>
      <c r="E12">
        <v>311</v>
      </c>
      <c r="F12" s="27">
        <v>0.90774559193954663</v>
      </c>
      <c r="G12" s="27">
        <v>0.92403846153846159</v>
      </c>
      <c r="H12" s="27">
        <v>0.91581956797966968</v>
      </c>
      <c r="I12" s="27">
        <v>0.56751824817518248</v>
      </c>
      <c r="J12" s="27">
        <v>0.51490066225165565</v>
      </c>
      <c r="K12" s="27">
        <v>0.53993055555555558</v>
      </c>
    </row>
    <row r="13" spans="1:13" ht="125.1" customHeight="1" x14ac:dyDescent="0.25">
      <c r="A13" t="s">
        <v>94</v>
      </c>
      <c r="B13">
        <v>2338</v>
      </c>
      <c r="C13">
        <v>574</v>
      </c>
      <c r="D13">
        <v>103</v>
      </c>
      <c r="E13">
        <v>225</v>
      </c>
      <c r="F13" s="27">
        <v>0.95780417861532163</v>
      </c>
      <c r="G13" s="27">
        <v>0.80288461538461542</v>
      </c>
      <c r="H13" s="27">
        <v>0.87352886232019433</v>
      </c>
      <c r="I13" s="27">
        <v>0.28160200250312889</v>
      </c>
      <c r="J13" s="27">
        <v>0.68597560975609762</v>
      </c>
      <c r="K13" s="27">
        <v>0.39929015084294589</v>
      </c>
    </row>
    <row r="14" spans="1:13" ht="125.1" customHeight="1" x14ac:dyDescent="0.25">
      <c r="A14" t="s">
        <v>95</v>
      </c>
      <c r="B14">
        <v>926</v>
      </c>
      <c r="C14">
        <v>130</v>
      </c>
      <c r="D14">
        <v>50</v>
      </c>
      <c r="E14">
        <v>154</v>
      </c>
      <c r="F14" s="27">
        <v>0.94877049180327866</v>
      </c>
      <c r="G14" s="27">
        <v>0.87689393939393945</v>
      </c>
      <c r="H14" s="27">
        <v>0.91141732283464572</v>
      </c>
      <c r="I14" s="27">
        <v>0.54225352112676062</v>
      </c>
      <c r="J14" s="27">
        <v>0.75490196078431371</v>
      </c>
      <c r="K14" s="27">
        <v>0.63114754098360659</v>
      </c>
    </row>
    <row r="15" spans="1:13" ht="125.1" customHeight="1" x14ac:dyDescent="0.25">
      <c r="A15" t="s">
        <v>96</v>
      </c>
      <c r="B15">
        <v>3025</v>
      </c>
      <c r="C15">
        <v>1204</v>
      </c>
      <c r="D15">
        <v>49</v>
      </c>
      <c r="E15">
        <v>968</v>
      </c>
      <c r="F15" s="27">
        <v>0.98405985686402087</v>
      </c>
      <c r="G15" s="27">
        <v>0.71529912508867344</v>
      </c>
      <c r="H15" s="27">
        <v>0.82842667396960157</v>
      </c>
      <c r="I15" s="27">
        <v>0.44567219152854509</v>
      </c>
      <c r="J15" s="27">
        <v>0.95181907571288105</v>
      </c>
      <c r="K15" s="27">
        <v>0.60708686108497967</v>
      </c>
    </row>
    <row r="16" spans="1:13" ht="125.1" customHeight="1" x14ac:dyDescent="0.25">
      <c r="A16" t="s">
        <v>97</v>
      </c>
      <c r="B16">
        <v>767</v>
      </c>
      <c r="C16">
        <v>183</v>
      </c>
      <c r="D16">
        <v>41</v>
      </c>
      <c r="E16">
        <v>199</v>
      </c>
      <c r="F16" s="27">
        <v>0.94925742574257421</v>
      </c>
      <c r="G16" s="27">
        <v>0.80736842105263162</v>
      </c>
      <c r="H16" s="27">
        <v>0.87258248009101247</v>
      </c>
      <c r="I16" s="27">
        <v>0.52094240837696337</v>
      </c>
      <c r="J16" s="27">
        <v>0.82916666666666672</v>
      </c>
      <c r="K16" s="27">
        <v>0.63987138263665599</v>
      </c>
    </row>
    <row r="17" spans="1:11" ht="125.1" customHeight="1" x14ac:dyDescent="0.25">
      <c r="A17" t="s">
        <v>98</v>
      </c>
      <c r="B17">
        <v>1019</v>
      </c>
      <c r="C17">
        <v>159</v>
      </c>
      <c r="D17">
        <v>46</v>
      </c>
      <c r="E17">
        <v>252</v>
      </c>
      <c r="F17" s="27">
        <v>0.95680751173708922</v>
      </c>
      <c r="G17" s="27">
        <v>0.86502546689303905</v>
      </c>
      <c r="H17" s="27">
        <v>0.90860454748105213</v>
      </c>
      <c r="I17" s="27">
        <v>0.61313868613138689</v>
      </c>
      <c r="J17" s="27">
        <v>0.84563758389261745</v>
      </c>
      <c r="K17" s="27">
        <v>0.71086036671368125</v>
      </c>
    </row>
    <row r="18" spans="1:11" ht="125.1" customHeight="1" x14ac:dyDescent="0.25">
      <c r="A18" t="s">
        <v>99</v>
      </c>
      <c r="B18">
        <v>1237</v>
      </c>
      <c r="C18">
        <v>406</v>
      </c>
      <c r="D18">
        <v>34</v>
      </c>
      <c r="E18">
        <v>507</v>
      </c>
      <c r="F18" s="27">
        <v>0.97324940991345399</v>
      </c>
      <c r="G18" s="27">
        <v>0.75289105295191727</v>
      </c>
      <c r="H18" s="27">
        <v>0.84900480439258752</v>
      </c>
      <c r="I18" s="27">
        <v>0.55531215772179632</v>
      </c>
      <c r="J18" s="27">
        <v>0.93715341959334564</v>
      </c>
      <c r="K18" s="27">
        <v>0.69738651994497936</v>
      </c>
    </row>
    <row r="19" spans="1:11" ht="125.1" customHeight="1" x14ac:dyDescent="0.25">
      <c r="A19" t="s">
        <v>100</v>
      </c>
      <c r="B19">
        <v>4118</v>
      </c>
      <c r="C19">
        <v>854</v>
      </c>
      <c r="D19">
        <v>655</v>
      </c>
      <c r="E19">
        <v>376</v>
      </c>
      <c r="F19" s="27">
        <v>0.86276974649067673</v>
      </c>
      <c r="G19" s="27">
        <v>0.82823813354786802</v>
      </c>
      <c r="H19" s="27">
        <v>0.84515135967162647</v>
      </c>
      <c r="I19" s="27">
        <v>0.30569105691056908</v>
      </c>
      <c r="J19" s="27">
        <v>0.36469447138700289</v>
      </c>
      <c r="K19" s="27">
        <v>0.33259619637328608</v>
      </c>
    </row>
    <row r="20" spans="1:11" ht="125.1" customHeight="1" x14ac:dyDescent="0.25">
      <c r="A20" t="s">
        <v>101</v>
      </c>
      <c r="B20">
        <v>3</v>
      </c>
      <c r="C20">
        <v>820</v>
      </c>
      <c r="D20">
        <v>0</v>
      </c>
      <c r="E20">
        <v>509</v>
      </c>
      <c r="F20" s="27">
        <v>1</v>
      </c>
      <c r="G20" s="27">
        <v>3.6452004860267309E-3</v>
      </c>
      <c r="H20" s="27">
        <v>7.2639225181598066E-3</v>
      </c>
      <c r="I20" s="27">
        <v>0.38299473288186608</v>
      </c>
      <c r="J20" s="27">
        <v>1</v>
      </c>
      <c r="K20" s="27">
        <v>0.55386289445048964</v>
      </c>
    </row>
    <row r="21" spans="1:11" ht="125.1" customHeight="1" x14ac:dyDescent="0.25">
      <c r="A21" t="s">
        <v>102</v>
      </c>
      <c r="B21">
        <v>1431</v>
      </c>
      <c r="C21">
        <v>334</v>
      </c>
      <c r="D21">
        <v>51</v>
      </c>
      <c r="E21">
        <v>252</v>
      </c>
      <c r="F21" s="27">
        <v>0.96558704453441291</v>
      </c>
      <c r="G21" s="27">
        <v>0.8107648725212464</v>
      </c>
      <c r="H21" s="27">
        <v>0.88142901139513397</v>
      </c>
      <c r="I21" s="27">
        <v>0.43003412969283278</v>
      </c>
      <c r="J21" s="27">
        <v>0.83168316831683164</v>
      </c>
      <c r="K21" s="27">
        <v>0.56692913385826771</v>
      </c>
    </row>
    <row r="22" spans="1:11" ht="125.1" customHeight="1" x14ac:dyDescent="0.25">
      <c r="A22" t="s">
        <v>103</v>
      </c>
      <c r="B22">
        <v>321</v>
      </c>
      <c r="C22">
        <v>304</v>
      </c>
      <c r="D22">
        <v>46</v>
      </c>
      <c r="E22">
        <v>616</v>
      </c>
      <c r="F22" s="27">
        <v>0.87465940054495916</v>
      </c>
      <c r="G22" s="27">
        <v>0.51359999999999995</v>
      </c>
      <c r="H22" s="27">
        <v>0.64717741935483875</v>
      </c>
      <c r="I22" s="27">
        <v>0.66956521739130437</v>
      </c>
      <c r="J22" s="27">
        <v>0.93051359516616317</v>
      </c>
      <c r="K22" s="27">
        <v>0.77876106194690264</v>
      </c>
    </row>
    <row r="23" spans="1:11" ht="125.1" customHeight="1" x14ac:dyDescent="0.25">
      <c r="A23" t="s">
        <v>104</v>
      </c>
      <c r="B23">
        <v>1471</v>
      </c>
      <c r="C23">
        <v>603</v>
      </c>
      <c r="D23">
        <v>293</v>
      </c>
      <c r="E23">
        <v>1</v>
      </c>
      <c r="F23" s="27">
        <v>0.83390022675736963</v>
      </c>
      <c r="G23" s="27">
        <v>0.70925747348119572</v>
      </c>
      <c r="H23" s="27">
        <v>0.76654507556018758</v>
      </c>
      <c r="I23" s="27">
        <v>1.6556291390728479E-3</v>
      </c>
      <c r="J23" s="27">
        <v>3.4013605442176869E-3</v>
      </c>
      <c r="K23" s="27">
        <v>2.2271714922049001E-3</v>
      </c>
    </row>
    <row r="24" spans="1:11" ht="125.1" customHeight="1" x14ac:dyDescent="0.25">
      <c r="A24" t="s">
        <v>105</v>
      </c>
      <c r="B24">
        <v>5575</v>
      </c>
      <c r="C24">
        <v>1656</v>
      </c>
      <c r="D24">
        <v>98</v>
      </c>
      <c r="E24">
        <v>2065</v>
      </c>
      <c r="F24" s="27">
        <v>0.98272518949409482</v>
      </c>
      <c r="G24" s="27">
        <v>0.77098603236066932</v>
      </c>
      <c r="H24" s="27">
        <v>0.86407315561066333</v>
      </c>
      <c r="I24" s="27">
        <v>0.55495834453104009</v>
      </c>
      <c r="J24" s="27">
        <v>0.95469255663430419</v>
      </c>
      <c r="K24" s="27">
        <v>0.70190346702923179</v>
      </c>
    </row>
    <row r="25" spans="1:11" ht="125.1" customHeight="1" x14ac:dyDescent="0.25">
      <c r="A25" t="s">
        <v>106</v>
      </c>
      <c r="B25">
        <v>1157</v>
      </c>
      <c r="C25">
        <v>250</v>
      </c>
      <c r="D25">
        <v>44</v>
      </c>
      <c r="E25">
        <v>421</v>
      </c>
      <c r="F25" s="27">
        <v>0.96336386344712743</v>
      </c>
      <c r="G25" s="27">
        <v>0.82231698649609097</v>
      </c>
      <c r="H25" s="27">
        <v>0.88726993865030679</v>
      </c>
      <c r="I25" s="27">
        <v>0.6274217585692996</v>
      </c>
      <c r="J25" s="27">
        <v>0.90537634408602152</v>
      </c>
      <c r="K25" s="27">
        <v>0.74119718309859151</v>
      </c>
    </row>
    <row r="26" spans="1:11" ht="125.1" customHeight="1" x14ac:dyDescent="0.25">
      <c r="A26" t="s">
        <v>107</v>
      </c>
      <c r="B26">
        <v>619</v>
      </c>
      <c r="C26">
        <v>370</v>
      </c>
      <c r="D26">
        <v>55</v>
      </c>
      <c r="E26">
        <v>984</v>
      </c>
      <c r="F26" s="27">
        <v>0.91839762611275966</v>
      </c>
      <c r="G26" s="27">
        <v>0.62588473205257833</v>
      </c>
      <c r="H26" s="27">
        <v>0.7444377630787733</v>
      </c>
      <c r="I26" s="27">
        <v>0.72673559822747413</v>
      </c>
      <c r="J26" s="27">
        <v>0.9470644850818094</v>
      </c>
      <c r="K26" s="27">
        <v>0.82239866276640206</v>
      </c>
    </row>
    <row r="27" spans="1:11" ht="125.1" customHeight="1" x14ac:dyDescent="0.25">
      <c r="A27" t="s">
        <v>108</v>
      </c>
      <c r="B27">
        <v>15729</v>
      </c>
      <c r="C27">
        <v>3133</v>
      </c>
      <c r="D27">
        <v>329</v>
      </c>
      <c r="E27">
        <v>2004</v>
      </c>
      <c r="F27" s="27">
        <v>0.97951176983435051</v>
      </c>
      <c r="G27" s="27">
        <v>0.83389884423709049</v>
      </c>
      <c r="H27" s="27">
        <v>0.90085910652920964</v>
      </c>
      <c r="I27" s="27">
        <v>0.39011095970410747</v>
      </c>
      <c r="J27" s="27">
        <v>0.85897985426489498</v>
      </c>
      <c r="K27" s="27">
        <v>0.53654618473895588</v>
      </c>
    </row>
    <row r="28" spans="1:11" ht="125.1" customHeight="1" x14ac:dyDescent="0.25">
      <c r="A28" t="s">
        <v>109</v>
      </c>
      <c r="B28">
        <v>11627</v>
      </c>
      <c r="C28">
        <v>2060</v>
      </c>
      <c r="D28">
        <v>1061</v>
      </c>
      <c r="E28">
        <v>3972</v>
      </c>
      <c r="F28" s="27">
        <v>0.91637767969735184</v>
      </c>
      <c r="G28" s="27">
        <v>0.84949221889384086</v>
      </c>
      <c r="H28" s="27">
        <v>0.88166824644549768</v>
      </c>
      <c r="I28" s="27">
        <v>0.65848806366047741</v>
      </c>
      <c r="J28" s="27">
        <v>0.78919133717464729</v>
      </c>
      <c r="K28" s="27">
        <v>0.71793944871215543</v>
      </c>
    </row>
    <row r="29" spans="1:11" ht="125.1" customHeight="1" x14ac:dyDescent="0.25">
      <c r="A29" t="s">
        <v>110</v>
      </c>
      <c r="B29">
        <v>2632</v>
      </c>
      <c r="C29">
        <v>905</v>
      </c>
      <c r="D29">
        <v>326</v>
      </c>
      <c r="E29">
        <v>371</v>
      </c>
      <c r="F29" s="27">
        <v>0.88979039891818801</v>
      </c>
      <c r="G29" s="27">
        <v>0.74413344642352275</v>
      </c>
      <c r="H29" s="27">
        <v>0.81046959199384139</v>
      </c>
      <c r="I29" s="27">
        <v>0.29075235109717867</v>
      </c>
      <c r="J29" s="27">
        <v>0.53228120516499278</v>
      </c>
      <c r="K29" s="27">
        <v>0.37607704004054737</v>
      </c>
    </row>
    <row r="30" spans="1:11" ht="125.1" customHeight="1" x14ac:dyDescent="0.25">
      <c r="A30" t="s">
        <v>111</v>
      </c>
      <c r="B30">
        <v>3672</v>
      </c>
      <c r="C30">
        <v>714</v>
      </c>
      <c r="D30">
        <v>227</v>
      </c>
      <c r="E30">
        <v>1405</v>
      </c>
      <c r="F30" s="27">
        <v>0.94177994357527572</v>
      </c>
      <c r="G30" s="27">
        <v>0.83720930232558144</v>
      </c>
      <c r="H30" s="27">
        <v>0.88642124321062166</v>
      </c>
      <c r="I30" s="27">
        <v>0.66304860783388386</v>
      </c>
      <c r="J30" s="27">
        <v>0.86090686274509809</v>
      </c>
      <c r="K30" s="27">
        <v>0.7491335643828313</v>
      </c>
    </row>
    <row r="31" spans="1:11" ht="125.1" customHeight="1" x14ac:dyDescent="0.25">
      <c r="A31" t="s">
        <v>112</v>
      </c>
      <c r="B31">
        <v>1980</v>
      </c>
      <c r="C31">
        <v>328</v>
      </c>
      <c r="D31">
        <v>250</v>
      </c>
      <c r="E31">
        <v>547</v>
      </c>
      <c r="F31" s="27">
        <v>0.88789237668161436</v>
      </c>
      <c r="G31" s="27">
        <v>0.8578856152512998</v>
      </c>
      <c r="H31" s="27">
        <v>0.87263111502864699</v>
      </c>
      <c r="I31" s="27">
        <v>0.62514285714285711</v>
      </c>
      <c r="J31" s="27">
        <v>0.68632371392722713</v>
      </c>
      <c r="K31" s="27">
        <v>0.65430622009569372</v>
      </c>
    </row>
    <row r="32" spans="1:11" ht="125.1" customHeight="1" x14ac:dyDescent="0.25">
      <c r="A32" t="s">
        <v>113</v>
      </c>
      <c r="B32">
        <v>2928</v>
      </c>
      <c r="C32">
        <v>534</v>
      </c>
      <c r="D32">
        <v>44</v>
      </c>
      <c r="E32">
        <v>589</v>
      </c>
      <c r="F32" s="27">
        <v>0.9851951547779273</v>
      </c>
      <c r="G32" s="27">
        <v>0.84575389948006929</v>
      </c>
      <c r="H32" s="27">
        <v>0.91016474976686357</v>
      </c>
      <c r="I32" s="27">
        <v>0.52448797862867325</v>
      </c>
      <c r="J32" s="27">
        <v>0.93048973143759872</v>
      </c>
      <c r="K32" s="27">
        <v>0.67084282460136679</v>
      </c>
    </row>
    <row r="33" spans="1:11" ht="125.1" customHeight="1" x14ac:dyDescent="0.25">
      <c r="A33" t="s">
        <v>114</v>
      </c>
      <c r="B33">
        <v>852</v>
      </c>
      <c r="C33">
        <v>331</v>
      </c>
      <c r="D33">
        <v>30</v>
      </c>
      <c r="E33">
        <v>107</v>
      </c>
      <c r="F33" s="27">
        <v>0.96598639455782309</v>
      </c>
      <c r="G33" s="27">
        <v>0.72020287404902794</v>
      </c>
      <c r="H33" s="27">
        <v>0.82518159806295399</v>
      </c>
      <c r="I33" s="27">
        <v>0.24429223744292239</v>
      </c>
      <c r="J33" s="27">
        <v>0.78102189781021902</v>
      </c>
      <c r="K33" s="27">
        <v>0.37217391304347819</v>
      </c>
    </row>
    <row r="34" spans="1:11" ht="125.1" customHeight="1" x14ac:dyDescent="0.25">
      <c r="A34" t="s">
        <v>115</v>
      </c>
      <c r="B34">
        <v>4171</v>
      </c>
      <c r="C34">
        <v>3108</v>
      </c>
      <c r="D34">
        <v>86</v>
      </c>
      <c r="E34">
        <v>1059</v>
      </c>
      <c r="F34" s="27">
        <v>0.97979797979797978</v>
      </c>
      <c r="G34" s="27">
        <v>0.5730182717406237</v>
      </c>
      <c r="H34" s="27">
        <v>0.72312760055478498</v>
      </c>
      <c r="I34" s="27">
        <v>0.25413966882649391</v>
      </c>
      <c r="J34" s="27">
        <v>0.92489082969432312</v>
      </c>
      <c r="K34" s="27">
        <v>0.39871987951807231</v>
      </c>
    </row>
    <row r="35" spans="1:11" ht="125.1" customHeight="1" x14ac:dyDescent="0.25">
      <c r="A35" t="s">
        <v>116</v>
      </c>
      <c r="B35">
        <v>814</v>
      </c>
      <c r="C35">
        <v>113</v>
      </c>
      <c r="D35">
        <v>152</v>
      </c>
      <c r="E35">
        <v>461</v>
      </c>
      <c r="F35" s="27">
        <v>0.84265010351966874</v>
      </c>
      <c r="G35" s="27">
        <v>0.87810140237324708</v>
      </c>
      <c r="H35" s="27">
        <v>0.86001056524035924</v>
      </c>
      <c r="I35" s="27">
        <v>0.80313588850174211</v>
      </c>
      <c r="J35" s="27">
        <v>0.75203915171288749</v>
      </c>
      <c r="K35" s="27">
        <v>0.77674810446503795</v>
      </c>
    </row>
    <row r="36" spans="1:11" ht="125.1" customHeight="1" x14ac:dyDescent="0.25">
      <c r="A36" t="s">
        <v>117</v>
      </c>
      <c r="B36">
        <v>2703</v>
      </c>
      <c r="C36">
        <v>419</v>
      </c>
      <c r="D36">
        <v>33</v>
      </c>
      <c r="E36">
        <v>464</v>
      </c>
      <c r="F36" s="27">
        <v>0.98793859649122806</v>
      </c>
      <c r="G36" s="27">
        <v>0.86579115951313257</v>
      </c>
      <c r="H36" s="27">
        <v>0.9228405599180608</v>
      </c>
      <c r="I36" s="27">
        <v>0.52548131370328421</v>
      </c>
      <c r="J36" s="27">
        <v>0.9336016096579477</v>
      </c>
      <c r="K36" s="27">
        <v>0.672463768115942</v>
      </c>
    </row>
    <row r="37" spans="1:11" ht="125.1" customHeight="1" x14ac:dyDescent="0.25">
      <c r="A37" t="s">
        <v>118</v>
      </c>
      <c r="B37">
        <v>193</v>
      </c>
      <c r="C37">
        <v>561</v>
      </c>
      <c r="D37">
        <v>13</v>
      </c>
      <c r="E37">
        <v>695</v>
      </c>
      <c r="F37" s="27">
        <v>0.93689320388349517</v>
      </c>
      <c r="G37" s="27">
        <v>0.25596816976127318</v>
      </c>
      <c r="H37" s="27">
        <v>0.40208333333333329</v>
      </c>
      <c r="I37" s="27">
        <v>0.55334394904458595</v>
      </c>
      <c r="J37" s="27">
        <v>0.98163841807909602</v>
      </c>
      <c r="K37" s="27">
        <v>0.70773930753564152</v>
      </c>
    </row>
    <row r="38" spans="1:11" ht="125.1" customHeight="1" x14ac:dyDescent="0.25">
      <c r="A38" t="s">
        <v>119</v>
      </c>
      <c r="B38">
        <v>3279</v>
      </c>
      <c r="C38">
        <v>862</v>
      </c>
      <c r="D38">
        <v>96</v>
      </c>
      <c r="E38">
        <v>587</v>
      </c>
      <c r="F38" s="27">
        <v>0.97155555555555551</v>
      </c>
      <c r="G38" s="27">
        <v>0.79183772035740163</v>
      </c>
      <c r="H38" s="27">
        <v>0.8725385843533795</v>
      </c>
      <c r="I38" s="27">
        <v>0.4051069703243616</v>
      </c>
      <c r="J38" s="27">
        <v>0.85944363103953147</v>
      </c>
      <c r="K38" s="27">
        <v>0.55065666041275796</v>
      </c>
    </row>
    <row r="39" spans="1:11" ht="125.1" customHeight="1" x14ac:dyDescent="0.25">
      <c r="A39" t="s">
        <v>120</v>
      </c>
      <c r="B39">
        <v>2421</v>
      </c>
      <c r="C39">
        <v>203</v>
      </c>
      <c r="D39">
        <v>243</v>
      </c>
      <c r="E39">
        <v>373</v>
      </c>
      <c r="F39" s="27">
        <v>0.90878378378378377</v>
      </c>
      <c r="G39" s="27">
        <v>0.92263719512195119</v>
      </c>
      <c r="H39" s="27">
        <v>0.91565809379727681</v>
      </c>
      <c r="I39" s="27">
        <v>0.64756944444444442</v>
      </c>
      <c r="J39" s="27">
        <v>0.60551948051948057</v>
      </c>
      <c r="K39" s="27">
        <v>0.62583892617449666</v>
      </c>
    </row>
    <row r="40" spans="1:11" ht="125.1" customHeight="1" x14ac:dyDescent="0.25">
      <c r="A40" t="s">
        <v>121</v>
      </c>
      <c r="B40">
        <v>4376</v>
      </c>
      <c r="C40">
        <v>121</v>
      </c>
      <c r="D40">
        <v>440</v>
      </c>
      <c r="E40">
        <v>151</v>
      </c>
      <c r="F40" s="27">
        <v>0.90863787375415284</v>
      </c>
      <c r="G40" s="27">
        <v>0.9730931732265955</v>
      </c>
      <c r="H40" s="27">
        <v>0.93976162353699133</v>
      </c>
      <c r="I40" s="27">
        <v>0.55514705882352944</v>
      </c>
      <c r="J40" s="27">
        <v>0.25549915397631129</v>
      </c>
      <c r="K40" s="27">
        <v>0.34994206257242177</v>
      </c>
    </row>
    <row r="41" spans="1:11" ht="125.1" customHeight="1" x14ac:dyDescent="0.25">
      <c r="A41" t="s">
        <v>122</v>
      </c>
      <c r="B41">
        <v>4403</v>
      </c>
      <c r="C41">
        <v>698</v>
      </c>
      <c r="D41">
        <v>301</v>
      </c>
      <c r="E41">
        <v>478</v>
      </c>
      <c r="F41" s="27">
        <v>0.93601190476190477</v>
      </c>
      <c r="G41" s="27">
        <v>0.86316408547343659</v>
      </c>
      <c r="H41" s="27">
        <v>0.89811320754716983</v>
      </c>
      <c r="I41" s="27">
        <v>0.40646258503401361</v>
      </c>
      <c r="J41" s="27">
        <v>0.61360718870346598</v>
      </c>
      <c r="K41" s="27">
        <v>0.48900255754475702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Sommario</vt:lpstr>
      <vt:lpstr>all_data_128_05_05</vt:lpstr>
      <vt:lpstr>all_data_256_05_05</vt:lpstr>
      <vt:lpstr>filtered_128_05_05</vt:lpstr>
      <vt:lpstr>filtered_256_05_05</vt:lpstr>
      <vt:lpstr>test_all_data_256_05_05</vt:lpstr>
      <vt:lpstr>test_filtered_256_05_05</vt:lpstr>
      <vt:lpstr>test_all_data_128_05_05</vt:lpstr>
      <vt:lpstr>test_filtered_128_05_05</vt:lpstr>
      <vt:lpstr>dam-det_filtered_euclidean</vt:lpstr>
      <vt:lpstr>dam-det_all_data_euclidean</vt:lpstr>
      <vt:lpstr>dam-det_filtered_sam</vt:lpstr>
      <vt:lpstr>dam-det_all_data_sam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2025-05-03T22:41:20Z</dcterms:created>
  <dcterms:modified xsi:type="dcterms:W3CDTF">2025-05-12T19:17:47Z</dcterms:modified>
</cp:coreProperties>
</file>