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8b2354c89e6104/Escritorio/BD2Obligatorio/"/>
    </mc:Choice>
  </mc:AlternateContent>
  <xr:revisionPtr revIDLastSave="265" documentId="8_{2A245B25-6852-4185-9E39-006DC45A0CC1}" xr6:coauthVersionLast="47" xr6:coauthVersionMax="47" xr10:uidLastSave="{ED56DB94-8EF0-436F-950D-4A0A3E20CC42}"/>
  <bookViews>
    <workbookView xWindow="-120" yWindow="-120" windowWidth="29040" windowHeight="15720" activeTab="2" xr2:uid="{00920737-040F-45E5-AEE3-74C577A7479C}"/>
  </bookViews>
  <sheets>
    <sheet name="Hoja1" sheetId="1" r:id="rId1"/>
    <sheet name="Propietarios" sheetId="2" r:id="rId2"/>
    <sheet name="Gatos" sheetId="3" r:id="rId3"/>
    <sheet name="Habitaciones" sheetId="4" r:id="rId4"/>
    <sheet name="Servicios" sheetId="5" r:id="rId5"/>
    <sheet name="Reservas" sheetId="6" r:id="rId6"/>
    <sheet name="ReservaServici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3" i="6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E2" i="2"/>
  <c r="E3" i="2"/>
  <c r="E4" i="2"/>
  <c r="E5" i="2"/>
  <c r="E6" i="2"/>
  <c r="E7" i="2"/>
  <c r="E8" i="2"/>
  <c r="E9" i="2"/>
  <c r="E10" i="2"/>
  <c r="E11" i="2"/>
  <c r="E12" i="2"/>
  <c r="E13" i="2"/>
  <c r="C4" i="5"/>
  <c r="C5" i="5" s="1"/>
  <c r="C6" i="5" s="1"/>
  <c r="C7" i="5" s="1"/>
  <c r="C8" i="5" s="1"/>
  <c r="C3" i="5"/>
  <c r="H34" i="6"/>
  <c r="H37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5" i="6"/>
  <c r="H36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3" i="6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J31" i="1"/>
  <c r="K31" i="1" s="1"/>
  <c r="I31" i="1" s="1"/>
  <c r="A31" i="1" s="1"/>
  <c r="J32" i="1"/>
  <c r="K32" i="1" s="1"/>
  <c r="I32" i="1" s="1"/>
  <c r="A32" i="1" s="1"/>
  <c r="J4" i="1"/>
  <c r="K4" i="1" s="1"/>
  <c r="I4" i="1" s="1"/>
  <c r="A4" i="1" s="1"/>
  <c r="J3" i="1"/>
  <c r="K3" i="1" s="1"/>
  <c r="I3" i="1" s="1"/>
  <c r="A3" i="1" s="1"/>
  <c r="J22" i="1" l="1"/>
  <c r="K22" i="1" s="1"/>
  <c r="J29" i="1"/>
  <c r="K29" i="1" s="1"/>
  <c r="J20" i="1"/>
  <c r="K20" i="1" s="1"/>
  <c r="I20" i="1" s="1"/>
  <c r="A20" i="1" s="1"/>
  <c r="J27" i="1"/>
  <c r="K27" i="1" s="1"/>
  <c r="J16" i="1"/>
  <c r="K16" i="1" s="1"/>
  <c r="I16" i="1" s="1"/>
  <c r="J9" i="1"/>
  <c r="K9" i="1" s="1"/>
  <c r="A16" i="1"/>
  <c r="J13" i="1"/>
  <c r="K13" i="1" s="1"/>
  <c r="J25" i="1"/>
  <c r="K25" i="1" s="1"/>
  <c r="I25" i="1" s="1"/>
  <c r="A25" i="1" s="1"/>
  <c r="J23" i="1"/>
  <c r="K23" i="1" s="1"/>
  <c r="J7" i="1"/>
  <c r="K7" i="1" s="1"/>
  <c r="J15" i="1"/>
  <c r="K15" i="1" s="1"/>
  <c r="I15" i="1" s="1"/>
  <c r="A15" i="1" s="1"/>
  <c r="J6" i="1"/>
  <c r="K6" i="1" s="1"/>
  <c r="I6" i="1" s="1"/>
  <c r="A6" i="1" s="1"/>
  <c r="J24" i="1"/>
  <c r="K24" i="1" s="1"/>
  <c r="J8" i="1"/>
  <c r="K8" i="1" s="1"/>
  <c r="J17" i="1"/>
  <c r="K17" i="1" s="1"/>
  <c r="J26" i="1"/>
  <c r="K26" i="1" s="1"/>
  <c r="J19" i="1"/>
  <c r="K19" i="1" s="1"/>
  <c r="J10" i="1"/>
  <c r="K10" i="1" s="1"/>
  <c r="J11" i="1"/>
  <c r="K11" i="1" s="1"/>
  <c r="J18" i="1"/>
  <c r="K18" i="1" s="1"/>
  <c r="J30" i="1"/>
  <c r="K30" i="1" s="1"/>
  <c r="J28" i="1"/>
  <c r="K28" i="1" s="1"/>
  <c r="I28" i="1" s="1"/>
  <c r="A28" i="1" s="1"/>
  <c r="J14" i="1"/>
  <c r="K14" i="1" s="1"/>
  <c r="J12" i="1"/>
  <c r="K12" i="1" s="1"/>
  <c r="J21" i="1"/>
  <c r="K21" i="1" s="1"/>
  <c r="I21" i="1" s="1"/>
  <c r="A21" i="1"/>
  <c r="J5" i="1"/>
  <c r="K5" i="1" s="1"/>
  <c r="I23" i="1" l="1"/>
  <c r="A23" i="1" s="1"/>
  <c r="I13" i="1"/>
  <c r="A13" i="1" s="1"/>
  <c r="I18" i="1"/>
  <c r="A18" i="1" s="1"/>
  <c r="I26" i="1"/>
  <c r="A26" i="1" s="1"/>
  <c r="I12" i="1"/>
  <c r="A12" i="1" s="1"/>
  <c r="I10" i="1"/>
  <c r="A10" i="1" s="1"/>
  <c r="I17" i="1"/>
  <c r="A17" i="1" s="1"/>
  <c r="I14" i="1"/>
  <c r="A14" i="1" s="1"/>
  <c r="I30" i="1"/>
  <c r="A30" i="1" s="1"/>
  <c r="I11" i="1"/>
  <c r="A11" i="1" s="1"/>
  <c r="I19" i="1"/>
  <c r="A19" i="1" s="1"/>
  <c r="I8" i="1"/>
  <c r="A8" i="1" s="1"/>
  <c r="I24" i="1"/>
  <c r="A24" i="1" s="1"/>
  <c r="I29" i="1"/>
  <c r="A29" i="1" s="1"/>
  <c r="I7" i="1"/>
  <c r="A7" i="1" s="1"/>
  <c r="I9" i="1"/>
  <c r="A9" i="1" s="1"/>
  <c r="I27" i="1"/>
  <c r="A27" i="1" s="1"/>
  <c r="I5" i="1"/>
  <c r="A5" i="1" s="1"/>
  <c r="I22" i="1"/>
  <c r="A22" i="1" s="1"/>
</calcChain>
</file>

<file path=xl/sharedStrings.xml><?xml version="1.0" encoding="utf-8"?>
<sst xmlns="http://schemas.openxmlformats.org/spreadsheetml/2006/main" count="349" uniqueCount="186">
  <si>
    <t>Documento</t>
  </si>
  <si>
    <t>Verificador</t>
  </si>
  <si>
    <t>Alejandro Torres</t>
  </si>
  <si>
    <t>Beatriz Mendoza</t>
  </si>
  <si>
    <t>Camila Rodríguez</t>
  </si>
  <si>
    <t>Daniel Herrera</t>
  </si>
  <si>
    <t>Elena Jiménez</t>
  </si>
  <si>
    <t>Francisco Morales</t>
  </si>
  <si>
    <t>Gabriela Castro</t>
  </si>
  <si>
    <t>Héctor Vargas</t>
  </si>
  <si>
    <t>Inés Romero</t>
  </si>
  <si>
    <t>Jorge Salazar</t>
  </si>
  <si>
    <t>Karina Paredes</t>
  </si>
  <si>
    <t>Luis Ortega</t>
  </si>
  <si>
    <t>María del Carmen Silva</t>
  </si>
  <si>
    <t>Nicolás Martínez</t>
  </si>
  <si>
    <t>Olivia Reyes</t>
  </si>
  <si>
    <t>Pablo Suárez</t>
  </si>
  <si>
    <t>Raquel Núñez</t>
  </si>
  <si>
    <t>Samuel Flores</t>
  </si>
  <si>
    <t>Teresa Guzmán</t>
  </si>
  <si>
    <t>Ulises Navarro</t>
  </si>
  <si>
    <t>Valeria León</t>
  </si>
  <si>
    <t>Xavier Castillo</t>
  </si>
  <si>
    <t>Yolanda Álvarez</t>
  </si>
  <si>
    <t>Zaira Ríos</t>
  </si>
  <si>
    <t>Rubén Lozano</t>
  </si>
  <si>
    <t>Patricia Domínguez</t>
  </si>
  <si>
    <t>Sergio Esquivel</t>
  </si>
  <si>
    <t>Claudia Villalobos</t>
  </si>
  <si>
    <t>Tomás Ibáñez</t>
  </si>
  <si>
    <t>Rosa Méndez</t>
  </si>
  <si>
    <t>Nombre</t>
  </si>
  <si>
    <t>+598 91 234 567</t>
  </si>
  <si>
    <t>+598 92 345 678</t>
  </si>
  <si>
    <t>+598 93 456 789</t>
  </si>
  <si>
    <t>+598 94 567 890</t>
  </si>
  <si>
    <t>+598 96 789 012</t>
  </si>
  <si>
    <t>+598 97 890 123</t>
  </si>
  <si>
    <t>+598 98 901 234</t>
  </si>
  <si>
    <t>+598 99 012 345</t>
  </si>
  <si>
    <t>+598 99 345 678</t>
  </si>
  <si>
    <t>+598 97 456 789</t>
  </si>
  <si>
    <t>+598 96 567 890</t>
  </si>
  <si>
    <t>+598 94 678 901</t>
  </si>
  <si>
    <t>+598 93 789 012</t>
  </si>
  <si>
    <t>+598 91 890 123</t>
  </si>
  <si>
    <t>+598 92 901 234</t>
  </si>
  <si>
    <t>+598 2612 3456</t>
  </si>
  <si>
    <t>+598 2623 4567</t>
  </si>
  <si>
    <t>+598 2201 2345</t>
  </si>
  <si>
    <t>+598 4321 1234</t>
  </si>
  <si>
    <t>+598 4332 2345</t>
  </si>
  <si>
    <t>+598 4222 3456</t>
  </si>
  <si>
    <t>+598 4244 4567</t>
  </si>
  <si>
    <t>+598 4533 6789</t>
  </si>
  <si>
    <t>+598 4645 7890</t>
  </si>
  <si>
    <t>+598 4656 8901</t>
  </si>
  <si>
    <t>+598 4712 9012</t>
  </si>
  <si>
    <t>+598 4723 0123</t>
  </si>
  <si>
    <t>+598 2901 2345</t>
  </si>
  <si>
    <t>Telefono</t>
  </si>
  <si>
    <t>alejandro.torres@gmail.com</t>
  </si>
  <si>
    <t>beatriz.mendoza@hotmail.com</t>
  </si>
  <si>
    <t>camila.rodriguez@outlook.com</t>
  </si>
  <si>
    <t>daniel.herrera@gmail.com</t>
  </si>
  <si>
    <t>elena.jimenez@hotmail.com</t>
  </si>
  <si>
    <t>francisco.morales@outlook.com</t>
  </si>
  <si>
    <t>gabriela.castro@gmail.com</t>
  </si>
  <si>
    <t>ines.romero@outlook.com</t>
  </si>
  <si>
    <t>jorge.salazar@gmail.com</t>
  </si>
  <si>
    <t>luis.ortega@outlook.com</t>
  </si>
  <si>
    <t>maria.silva@gmail.com</t>
  </si>
  <si>
    <t>nicolas.martinez@hotmail.com</t>
  </si>
  <si>
    <t>olivia.reyes@outlook.com</t>
  </si>
  <si>
    <t>pablo.suarez@gmail.com</t>
  </si>
  <si>
    <t>raquel.nunez@hotmail.com</t>
  </si>
  <si>
    <t>samuel.flores@outlook.com</t>
  </si>
  <si>
    <t>teresa.guzman@gmail.com</t>
  </si>
  <si>
    <t>ulises.navarro@hotmail.com</t>
  </si>
  <si>
    <t>valeria.leon@outlook.com</t>
  </si>
  <si>
    <t>zaira.rios@outlook.com</t>
  </si>
  <si>
    <t>ruben.lozano@gmail.com</t>
  </si>
  <si>
    <t>patricia.dominguez@hotmail.com</t>
  </si>
  <si>
    <t>sergio.esquivel@outlook.com</t>
  </si>
  <si>
    <t>claudia.villalobos@gmail.com</t>
  </si>
  <si>
    <t>tomas.ibanez@hotmail.com</t>
  </si>
  <si>
    <t>rosa.mendez@outlook.com</t>
  </si>
  <si>
    <t>Email</t>
  </si>
  <si>
    <t>Siames</t>
  </si>
  <si>
    <t>Persa</t>
  </si>
  <si>
    <t>Maine Coon</t>
  </si>
  <si>
    <t>Exótico</t>
  </si>
  <si>
    <t>Bengalí</t>
  </si>
  <si>
    <t>Mish</t>
  </si>
  <si>
    <t>Pelusa</t>
  </si>
  <si>
    <t>Luna</t>
  </si>
  <si>
    <t>Garfield</t>
  </si>
  <si>
    <t>Simba</t>
  </si>
  <si>
    <t>Raza</t>
  </si>
  <si>
    <t>Edad</t>
  </si>
  <si>
    <t>Peso</t>
  </si>
  <si>
    <t>Nala</t>
  </si>
  <si>
    <t>Oliver</t>
  </si>
  <si>
    <t>Felix</t>
  </si>
  <si>
    <t>Chloe</t>
  </si>
  <si>
    <t>Loki</t>
  </si>
  <si>
    <t>Milo</t>
  </si>
  <si>
    <t>Cleo</t>
  </si>
  <si>
    <t>Salem</t>
  </si>
  <si>
    <t>Toby</t>
  </si>
  <si>
    <t>Max</t>
  </si>
  <si>
    <t>Bella</t>
  </si>
  <si>
    <t>Oscar</t>
  </si>
  <si>
    <t>Ginger</t>
  </si>
  <si>
    <t>Maya</t>
  </si>
  <si>
    <t>Leo</t>
  </si>
  <si>
    <t>Missy</t>
  </si>
  <si>
    <t>Rocky</t>
  </si>
  <si>
    <t>Pepper</t>
  </si>
  <si>
    <t>Kitty</t>
  </si>
  <si>
    <t>Tom</t>
  </si>
  <si>
    <t>Nina</t>
  </si>
  <si>
    <t>Shadow</t>
  </si>
  <si>
    <t>Zoe</t>
  </si>
  <si>
    <t>Siberiano</t>
  </si>
  <si>
    <t>Esfinge</t>
  </si>
  <si>
    <t>Bombay</t>
  </si>
  <si>
    <t>Ragdoll</t>
  </si>
  <si>
    <t>Angora</t>
  </si>
  <si>
    <t>Birmano</t>
  </si>
  <si>
    <t>Scottish Fold</t>
  </si>
  <si>
    <t>Mestizo</t>
  </si>
  <si>
    <t>Somalí</t>
  </si>
  <si>
    <t>Abyssinian</t>
  </si>
  <si>
    <t>Cornish Rex</t>
  </si>
  <si>
    <t>Manx</t>
  </si>
  <si>
    <t>Oriental</t>
  </si>
  <si>
    <t>British Shorthair</t>
  </si>
  <si>
    <t>El Rascador</t>
  </si>
  <si>
    <t>La Almohada</t>
  </si>
  <si>
    <t>El Mirador</t>
  </si>
  <si>
    <t>La Cueva</t>
  </si>
  <si>
    <t>El Jardín</t>
  </si>
  <si>
    <t>El Solarium</t>
  </si>
  <si>
    <t>El Árbol</t>
  </si>
  <si>
    <t>La Estantería</t>
  </si>
  <si>
    <t>La Caja</t>
  </si>
  <si>
    <t>DISPONIBLE</t>
  </si>
  <si>
    <t>LLENA</t>
  </si>
  <si>
    <t>LIMPIANDO</t>
  </si>
  <si>
    <t>Capacidad</t>
  </si>
  <si>
    <t>Costo</t>
  </si>
  <si>
    <t>Estado</t>
  </si>
  <si>
    <t>CONTROL_PARASITOS</t>
  </si>
  <si>
    <t>REVISION_VETERINARIA</t>
  </si>
  <si>
    <t>PELUQUERIA</t>
  </si>
  <si>
    <t>BAÑO</t>
  </si>
  <si>
    <t>CORTE_DE_UNAS</t>
  </si>
  <si>
    <t>ALIMENTACION_ESPECIAL</t>
  </si>
  <si>
    <t>JUEGO_GUIADO</t>
  </si>
  <si>
    <t>Nombre Servicio</t>
  </si>
  <si>
    <t>Precio</t>
  </si>
  <si>
    <t>Propietario</t>
  </si>
  <si>
    <t>Columna1</t>
  </si>
  <si>
    <t>ID</t>
  </si>
  <si>
    <t>Yuna</t>
  </si>
  <si>
    <t>Alberto</t>
  </si>
  <si>
    <t>gatoID</t>
  </si>
  <si>
    <t xml:space="preserve"> habitacionNombre</t>
  </si>
  <si>
    <t xml:space="preserve"> reservaFechaInicio</t>
  </si>
  <si>
    <t xml:space="preserve"> reservaFechaFin</t>
  </si>
  <si>
    <t xml:space="preserve"> reservaMonto</t>
  </si>
  <si>
    <t>Numero</t>
  </si>
  <si>
    <t>Monto diario</t>
  </si>
  <si>
    <t>ReservaID</t>
  </si>
  <si>
    <t>ServicioID</t>
  </si>
  <si>
    <t>Cantidad</t>
  </si>
  <si>
    <t>Días</t>
  </si>
  <si>
    <t>Rol</t>
  </si>
  <si>
    <t>Id</t>
  </si>
  <si>
    <t>Details</t>
  </si>
  <si>
    <t>Pasa</t>
  </si>
  <si>
    <t>Digitador</t>
  </si>
  <si>
    <t>No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</si>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</sst>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43" fontId="0" fillId="0" borderId="0" xfId="1" applyFont="1"/>
  </cellXfs>
  <cellStyles count="2">
    <cellStyle name="Millares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/m/yyyy"/>
    </dxf>
    <dxf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546C8D-CC65-45A7-AC99-F21201AB1B29}" name="Propietarios" displayName="Propietarios" ref="A1:E13" totalsRowShown="0" headerRowDxfId="8">
  <autoFilter ref="A1:E13" xr:uid="{88546C8D-CC65-45A7-AC99-F21201AB1B29}"/>
  <tableColumns count="5">
    <tableColumn id="1" xr3:uid="{6F358355-5DB9-4DF0-AF00-C4708182E5AE}" name="Documento"/>
    <tableColumn id="2" xr3:uid="{6B6C9967-6F1A-48AA-8363-7E3944907018}" name="Nombre"/>
    <tableColumn id="3" xr3:uid="{7925D155-5223-4388-AD19-39AB06FCF89F}" name="Telefono"/>
    <tableColumn id="4" xr3:uid="{32ABC536-A48B-4C5E-B617-F61268B613AB}" name="Email"/>
    <tableColumn id="5" xr3:uid="{94ACAF46-02FA-4575-8DFE-5E1705F34E0F}" name="Columna1" dataDxfId="7">
      <calculatedColumnFormula>+"('"&amp;Propietarios[[#This Row],[Documento]]&amp;"',"&amp;"'"&amp;Propietarios[[#This Row],[Nombre]]&amp;"',"&amp;"'"&amp;Propietarios[[#This Row],[Telefono]]&amp;"',"&amp;"'"&amp;Propietarios[[#This Row],[Email]]&amp;"',"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C3C82-AD38-4248-A8AB-A1B4D82D3A83}" name="Gatos" displayName="Gatos" ref="A2:F32" totalsRowShown="0" headerRowDxfId="6">
  <autoFilter ref="A2:F32" xr:uid="{03BC3C82-AD38-4248-A8AB-A1B4D82D3A83}"/>
  <tableColumns count="6">
    <tableColumn id="6" xr3:uid="{57893C7F-0032-4E46-BD79-6FE6E152F4AB}" name="ID"/>
    <tableColumn id="1" xr3:uid="{753BABFD-6FE1-470D-802B-DF3D176DAFA5}" name="Nombre"/>
    <tableColumn id="2" xr3:uid="{AFF1C891-9D66-49A4-899E-9E24459FCAE3}" name="Raza"/>
    <tableColumn id="3" xr3:uid="{39B41698-F0D0-4BD9-AE46-7ED692938E8E}" name="Edad"/>
    <tableColumn id="4" xr3:uid="{C7142E17-A838-4E47-83F4-B15C8A38B186}" name="Peso"/>
    <tableColumn id="5" xr3:uid="{D6EF8891-E2F8-458B-97E8-FC5C7C76F97D}" name="Propietari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9B7ABE-5C22-41E6-9528-3A64FD18A1AA}" name="Habitaciones" displayName="Habitaciones" ref="A2:E11" totalsRowShown="0">
  <autoFilter ref="A2:E11" xr:uid="{189B7ABE-5C22-41E6-9528-3A64FD18A1AA}"/>
  <tableColumns count="5">
    <tableColumn id="1" xr3:uid="{80B886EB-9E8E-4DB6-8007-9F60BB8DEFA5}" name="Nombre"/>
    <tableColumn id="2" xr3:uid="{2D7EB229-05D7-4B6E-A864-3DD095A64417}" name="Capacidad"/>
    <tableColumn id="3" xr3:uid="{7E247A02-9C26-41D7-B022-D26826990C35}" name="Costo"/>
    <tableColumn id="4" xr3:uid="{DE52CC22-BBC8-4436-B70C-1B3CF3ED512C}" name="Estado"/>
    <tableColumn id="5" xr3:uid="{782841C8-1DE5-45D8-B813-F6C8D382439E}" name="Numer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3B437F-1710-4C4C-B944-B42025EB100F}" name="Servicios" displayName="Servicios" ref="A1:C8" totalsRowShown="0">
  <autoFilter ref="A1:C8" xr:uid="{AA3B437F-1710-4C4C-B944-B42025EB100F}"/>
  <tableColumns count="3">
    <tableColumn id="1" xr3:uid="{9FC11E60-D864-403A-9C6F-987518CC75A3}" name="Nombre Servicio"/>
    <tableColumn id="2" xr3:uid="{6C161C26-9FAB-445B-93E9-28971305C7C5}" name="Precio"/>
    <tableColumn id="3" xr3:uid="{A576F221-EBB8-4986-BABA-ABE9A4A59462}" name="Columna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276B42-53CA-4B97-82DE-E3D8CE6A7CC9}" name="Reservas" displayName="Reservas" ref="A2:F58" totalsRowShown="0">
  <autoFilter ref="A2:F58" xr:uid="{32276B42-53CA-4B97-82DE-E3D8CE6A7CC9}">
    <filterColumn colId="0">
      <filters>
        <filter val="17"/>
      </filters>
    </filterColumn>
  </autoFilter>
  <tableColumns count="6">
    <tableColumn id="6" xr3:uid="{74C30E76-B0CE-4128-8D25-1ECE76A0F18A}" name="ReservaID"/>
    <tableColumn id="1" xr3:uid="{47A8E79F-D4FE-4454-B33D-3FCBF161D809}" name="gatoID"/>
    <tableColumn id="2" xr3:uid="{915FFFDB-2891-44E1-B1FF-D4DBB1533646}" name=" habitacionNombre"/>
    <tableColumn id="3" xr3:uid="{DA3EC505-C249-4D11-B1C0-B5D3AC30E3DE}" name=" reservaFechaInicio" dataDxfId="5"/>
    <tableColumn id="4" xr3:uid="{18A8C730-EFE6-4752-8CF9-B2DCCCEFE4E4}" name=" reservaFechaFin" dataDxfId="4"/>
    <tableColumn id="5" xr3:uid="{E68788ED-C1BB-40A3-B97C-84A07A8FB7DB}" name=" reservaMont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AF33B4-9FE7-4FBB-B957-C7AD827CC3F6}" name="ReservaServicio" displayName="ReservaServicio" ref="A1:D48" totalsRowShown="0">
  <autoFilter ref="A1:D48" xr:uid="{83AF33B4-9FE7-4FBB-B957-C7AD827CC3F6}">
    <filterColumn colId="0">
      <filters>
        <filter val="17"/>
      </filters>
    </filterColumn>
  </autoFilter>
  <tableColumns count="4">
    <tableColumn id="1" xr3:uid="{5924CCE3-B5AF-49AD-AC79-2D313EA5F72A}" name="ReservaID"/>
    <tableColumn id="2" xr3:uid="{74155396-39C6-4109-9CFF-0305B5D78D83}" name="ServicioID"/>
    <tableColumn id="3" xr3:uid="{9FFE752E-CE7E-4558-A0F7-0379EEDE74C1}" name="Cantidad"/>
    <tableColumn id="4" xr3:uid="{B0336297-CE4A-43B5-A3CD-634E03DCE7FA}" name="Columna1" dataDxfId="3">
      <calculatedColumnFormula>+"("&amp;ReservaServicio[[#This Row],[ReservaID]]&amp;",'"&amp;ReservaServicio[[#This Row],[ServicioID]]&amp;"',"&amp;ReservaServicio[[#This Row],[Cantidad]]&amp;"),"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48F0-CBCC-42FF-9B43-D522B645239D}">
  <dimension ref="A2:K32"/>
  <sheetViews>
    <sheetView topLeftCell="A3" workbookViewId="0">
      <selection activeCell="K3" sqref="K3"/>
    </sheetView>
  </sheetViews>
  <sheetFormatPr baseColWidth="10" defaultRowHeight="15" x14ac:dyDescent="0.25"/>
  <sheetData>
    <row r="2" spans="1:11" x14ac:dyDescent="0.25">
      <c r="A2" t="s">
        <v>0</v>
      </c>
      <c r="B2">
        <v>2</v>
      </c>
      <c r="C2">
        <v>9</v>
      </c>
      <c r="D2">
        <v>8</v>
      </c>
      <c r="E2">
        <v>7</v>
      </c>
      <c r="F2">
        <v>6</v>
      </c>
      <c r="G2">
        <v>3</v>
      </c>
      <c r="H2">
        <v>4</v>
      </c>
      <c r="I2" t="s">
        <v>1</v>
      </c>
    </row>
    <row r="3" spans="1:11" x14ac:dyDescent="0.25">
      <c r="A3">
        <f>+VALUE(B3&amp;C3&amp;D3&amp;E3&amp;F3&amp;G3&amp;H3&amp;I3)</f>
        <v>12345672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f>IF(K3=0,0,10-K3)</f>
        <v>2</v>
      </c>
      <c r="J3">
        <f>+SUMPRODUCT(B3:H3,$B$2:$H$2)</f>
        <v>148</v>
      </c>
      <c r="K3">
        <f>+MOD(J3,10)</f>
        <v>8</v>
      </c>
    </row>
    <row r="4" spans="1:11" x14ac:dyDescent="0.25">
      <c r="A4">
        <f>+VALUE(B4&amp;C4&amp;D4&amp;E4&amp;F4&amp;G4&amp;H4&amp;I4)</f>
        <v>51953448</v>
      </c>
      <c r="B4">
        <v>5</v>
      </c>
      <c r="C4">
        <v>1</v>
      </c>
      <c r="D4">
        <v>9</v>
      </c>
      <c r="E4">
        <v>5</v>
      </c>
      <c r="F4">
        <v>3</v>
      </c>
      <c r="G4">
        <v>4</v>
      </c>
      <c r="H4">
        <v>4</v>
      </c>
      <c r="I4">
        <f t="shared" ref="I4:I32" si="0">IF(K4=0,0,10-K4)</f>
        <v>8</v>
      </c>
      <c r="J4">
        <f>+SUMPRODUCT(B4:H4,$B$2:$H$2)</f>
        <v>172</v>
      </c>
      <c r="K4">
        <f>+MOD(J4,10)</f>
        <v>2</v>
      </c>
    </row>
    <row r="5" spans="1:11" x14ac:dyDescent="0.25">
      <c r="A5">
        <f t="shared" ref="A5:A32" si="1">+VALUE(B5&amp;C5&amp;D5&amp;E5&amp;F5&amp;G5&amp;H5&amp;I5)</f>
        <v>14406662</v>
      </c>
      <c r="B5">
        <v>1</v>
      </c>
      <c r="C5">
        <v>4</v>
      </c>
      <c r="D5">
        <v>4</v>
      </c>
      <c r="E5">
        <v>0</v>
      </c>
      <c r="F5">
        <v>6</v>
      </c>
      <c r="G5">
        <v>6</v>
      </c>
      <c r="H5">
        <v>6</v>
      </c>
      <c r="I5">
        <f t="shared" si="0"/>
        <v>2</v>
      </c>
      <c r="J5">
        <f>+SUMPRODUCT(B5:H5,$B$2:$H$2)</f>
        <v>148</v>
      </c>
      <c r="K5">
        <f>+MOD(J5,10)</f>
        <v>8</v>
      </c>
    </row>
    <row r="6" spans="1:11" x14ac:dyDescent="0.25">
      <c r="A6">
        <f t="shared" si="1"/>
        <v>35569956</v>
      </c>
      <c r="B6">
        <v>3</v>
      </c>
      <c r="C6">
        <v>5</v>
      </c>
      <c r="D6">
        <v>5</v>
      </c>
      <c r="E6">
        <v>6</v>
      </c>
      <c r="F6">
        <v>9</v>
      </c>
      <c r="G6">
        <v>9</v>
      </c>
      <c r="H6">
        <v>5</v>
      </c>
      <c r="I6">
        <f t="shared" si="0"/>
        <v>6</v>
      </c>
      <c r="J6">
        <f>+SUMPRODUCT(B6:H6,$B$2:$H$2)</f>
        <v>234</v>
      </c>
      <c r="K6">
        <f>+MOD(J6,10)</f>
        <v>4</v>
      </c>
    </row>
    <row r="7" spans="1:11" x14ac:dyDescent="0.25">
      <c r="A7">
        <f t="shared" si="1"/>
        <v>30240527</v>
      </c>
      <c r="B7">
        <v>3</v>
      </c>
      <c r="C7">
        <v>0</v>
      </c>
      <c r="D7">
        <v>2</v>
      </c>
      <c r="E7">
        <v>4</v>
      </c>
      <c r="F7">
        <v>0</v>
      </c>
      <c r="G7">
        <v>5</v>
      </c>
      <c r="H7">
        <v>2</v>
      </c>
      <c r="I7">
        <f t="shared" si="0"/>
        <v>7</v>
      </c>
      <c r="J7">
        <f t="shared" ref="J7:J32" si="2">+SUMPRODUCT(B7:H7,$B$2:$H$2)</f>
        <v>73</v>
      </c>
      <c r="K7">
        <f t="shared" ref="K7:K32" si="3">+MOD(J7,10)</f>
        <v>3</v>
      </c>
    </row>
    <row r="8" spans="1:11" x14ac:dyDescent="0.25">
      <c r="A8">
        <f t="shared" si="1"/>
        <v>53468374</v>
      </c>
      <c r="B8">
        <v>5</v>
      </c>
      <c r="C8">
        <v>3</v>
      </c>
      <c r="D8">
        <v>4</v>
      </c>
      <c r="E8">
        <v>6</v>
      </c>
      <c r="F8">
        <v>8</v>
      </c>
      <c r="G8">
        <v>3</v>
      </c>
      <c r="H8">
        <v>7</v>
      </c>
      <c r="I8">
        <f t="shared" si="0"/>
        <v>4</v>
      </c>
      <c r="J8">
        <f t="shared" si="2"/>
        <v>196</v>
      </c>
      <c r="K8">
        <f t="shared" si="3"/>
        <v>6</v>
      </c>
    </row>
    <row r="9" spans="1:11" x14ac:dyDescent="0.25">
      <c r="A9">
        <f t="shared" si="1"/>
        <v>56779790</v>
      </c>
      <c r="B9">
        <v>5</v>
      </c>
      <c r="C9">
        <v>6</v>
      </c>
      <c r="D9">
        <v>7</v>
      </c>
      <c r="E9">
        <v>7</v>
      </c>
      <c r="F9">
        <v>9</v>
      </c>
      <c r="G9">
        <v>7</v>
      </c>
      <c r="H9">
        <v>9</v>
      </c>
      <c r="I9">
        <f t="shared" si="0"/>
        <v>0</v>
      </c>
      <c r="J9">
        <f t="shared" si="2"/>
        <v>280</v>
      </c>
      <c r="K9">
        <f t="shared" si="3"/>
        <v>0</v>
      </c>
    </row>
    <row r="10" spans="1:11" x14ac:dyDescent="0.25">
      <c r="A10">
        <f t="shared" si="1"/>
        <v>68047090</v>
      </c>
      <c r="B10">
        <v>6</v>
      </c>
      <c r="C10">
        <v>8</v>
      </c>
      <c r="D10">
        <v>0</v>
      </c>
      <c r="E10">
        <v>4</v>
      </c>
      <c r="F10">
        <v>7</v>
      </c>
      <c r="G10">
        <v>0</v>
      </c>
      <c r="H10">
        <v>9</v>
      </c>
      <c r="I10">
        <f t="shared" si="0"/>
        <v>0</v>
      </c>
      <c r="J10">
        <f t="shared" si="2"/>
        <v>190</v>
      </c>
      <c r="K10">
        <f t="shared" si="3"/>
        <v>0</v>
      </c>
    </row>
    <row r="11" spans="1:11" x14ac:dyDescent="0.25">
      <c r="A11">
        <f t="shared" si="1"/>
        <v>55525512</v>
      </c>
      <c r="B11">
        <v>5</v>
      </c>
      <c r="C11">
        <v>5</v>
      </c>
      <c r="D11">
        <v>5</v>
      </c>
      <c r="E11">
        <v>2</v>
      </c>
      <c r="F11">
        <v>5</v>
      </c>
      <c r="G11">
        <v>5</v>
      </c>
      <c r="H11">
        <v>1</v>
      </c>
      <c r="I11">
        <f t="shared" si="0"/>
        <v>2</v>
      </c>
      <c r="J11">
        <f t="shared" si="2"/>
        <v>158</v>
      </c>
      <c r="K11">
        <f t="shared" si="3"/>
        <v>8</v>
      </c>
    </row>
    <row r="12" spans="1:11" x14ac:dyDescent="0.25">
      <c r="A12">
        <f t="shared" si="1"/>
        <v>75984413</v>
      </c>
      <c r="B12">
        <v>7</v>
      </c>
      <c r="C12">
        <v>5</v>
      </c>
      <c r="D12">
        <v>9</v>
      </c>
      <c r="E12">
        <v>8</v>
      </c>
      <c r="F12">
        <v>4</v>
      </c>
      <c r="G12">
        <v>4</v>
      </c>
      <c r="H12">
        <v>1</v>
      </c>
      <c r="I12">
        <f t="shared" si="0"/>
        <v>3</v>
      </c>
      <c r="J12">
        <f t="shared" si="2"/>
        <v>227</v>
      </c>
      <c r="K12">
        <f t="shared" si="3"/>
        <v>7</v>
      </c>
    </row>
    <row r="13" spans="1:11" x14ac:dyDescent="0.25">
      <c r="A13">
        <f t="shared" si="1"/>
        <v>60150754</v>
      </c>
      <c r="B13">
        <v>6</v>
      </c>
      <c r="C13">
        <v>0</v>
      </c>
      <c r="D13">
        <v>1</v>
      </c>
      <c r="E13">
        <v>5</v>
      </c>
      <c r="F13">
        <v>0</v>
      </c>
      <c r="G13">
        <v>7</v>
      </c>
      <c r="H13">
        <v>5</v>
      </c>
      <c r="I13">
        <f t="shared" si="0"/>
        <v>4</v>
      </c>
      <c r="J13">
        <f t="shared" si="2"/>
        <v>96</v>
      </c>
      <c r="K13">
        <f t="shared" si="3"/>
        <v>6</v>
      </c>
    </row>
    <row r="14" spans="1:11" x14ac:dyDescent="0.25">
      <c r="A14">
        <f t="shared" si="1"/>
        <v>15450103</v>
      </c>
      <c r="B14">
        <v>1</v>
      </c>
      <c r="C14">
        <v>5</v>
      </c>
      <c r="D14">
        <v>4</v>
      </c>
      <c r="E14">
        <v>5</v>
      </c>
      <c r="F14">
        <v>0</v>
      </c>
      <c r="G14">
        <v>1</v>
      </c>
      <c r="H14">
        <v>0</v>
      </c>
      <c r="I14">
        <f t="shared" si="0"/>
        <v>3</v>
      </c>
      <c r="J14">
        <f t="shared" si="2"/>
        <v>117</v>
      </c>
      <c r="K14">
        <f t="shared" si="3"/>
        <v>7</v>
      </c>
    </row>
    <row r="15" spans="1:11" x14ac:dyDescent="0.25">
      <c r="A15">
        <f t="shared" si="1"/>
        <v>21148279</v>
      </c>
      <c r="B15">
        <v>2</v>
      </c>
      <c r="C15">
        <v>1</v>
      </c>
      <c r="D15">
        <v>1</v>
      </c>
      <c r="E15">
        <v>4</v>
      </c>
      <c r="F15">
        <v>8</v>
      </c>
      <c r="G15">
        <v>2</v>
      </c>
      <c r="H15">
        <v>7</v>
      </c>
      <c r="I15">
        <f t="shared" si="0"/>
        <v>9</v>
      </c>
      <c r="J15">
        <f t="shared" si="2"/>
        <v>131</v>
      </c>
      <c r="K15">
        <f t="shared" si="3"/>
        <v>1</v>
      </c>
    </row>
    <row r="16" spans="1:11" x14ac:dyDescent="0.25">
      <c r="A16">
        <f t="shared" si="1"/>
        <v>11082562</v>
      </c>
      <c r="B16">
        <v>1</v>
      </c>
      <c r="C16">
        <v>1</v>
      </c>
      <c r="D16">
        <v>0</v>
      </c>
      <c r="E16">
        <v>8</v>
      </c>
      <c r="F16">
        <v>2</v>
      </c>
      <c r="G16">
        <v>5</v>
      </c>
      <c r="H16">
        <v>6</v>
      </c>
      <c r="I16">
        <f t="shared" si="0"/>
        <v>2</v>
      </c>
      <c r="J16">
        <f t="shared" si="2"/>
        <v>118</v>
      </c>
      <c r="K16">
        <f t="shared" si="3"/>
        <v>8</v>
      </c>
    </row>
    <row r="17" spans="1:11" x14ac:dyDescent="0.25">
      <c r="A17">
        <f t="shared" si="1"/>
        <v>44782723</v>
      </c>
      <c r="B17">
        <v>4</v>
      </c>
      <c r="C17">
        <v>4</v>
      </c>
      <c r="D17">
        <v>7</v>
      </c>
      <c r="E17">
        <v>8</v>
      </c>
      <c r="F17">
        <v>2</v>
      </c>
      <c r="G17">
        <v>7</v>
      </c>
      <c r="H17">
        <v>2</v>
      </c>
      <c r="I17">
        <f t="shared" si="0"/>
        <v>3</v>
      </c>
      <c r="J17">
        <f t="shared" si="2"/>
        <v>197</v>
      </c>
      <c r="K17">
        <f t="shared" si="3"/>
        <v>7</v>
      </c>
    </row>
    <row r="18" spans="1:11" x14ac:dyDescent="0.25">
      <c r="A18">
        <f t="shared" si="1"/>
        <v>54150318</v>
      </c>
      <c r="B18">
        <v>5</v>
      </c>
      <c r="C18">
        <v>4</v>
      </c>
      <c r="D18">
        <v>1</v>
      </c>
      <c r="E18">
        <v>5</v>
      </c>
      <c r="F18">
        <v>0</v>
      </c>
      <c r="G18">
        <v>3</v>
      </c>
      <c r="H18">
        <v>1</v>
      </c>
      <c r="I18">
        <f t="shared" si="0"/>
        <v>8</v>
      </c>
      <c r="J18">
        <f t="shared" si="2"/>
        <v>102</v>
      </c>
      <c r="K18">
        <f t="shared" si="3"/>
        <v>2</v>
      </c>
    </row>
    <row r="19" spans="1:11" x14ac:dyDescent="0.25">
      <c r="A19">
        <f t="shared" si="1"/>
        <v>73588663</v>
      </c>
      <c r="B19">
        <v>7</v>
      </c>
      <c r="C19">
        <v>3</v>
      </c>
      <c r="D19">
        <v>5</v>
      </c>
      <c r="E19">
        <v>8</v>
      </c>
      <c r="F19">
        <v>8</v>
      </c>
      <c r="G19">
        <v>6</v>
      </c>
      <c r="H19">
        <v>6</v>
      </c>
      <c r="I19">
        <f t="shared" si="0"/>
        <v>3</v>
      </c>
      <c r="J19">
        <f t="shared" si="2"/>
        <v>227</v>
      </c>
      <c r="K19">
        <f t="shared" si="3"/>
        <v>7</v>
      </c>
    </row>
    <row r="20" spans="1:11" x14ac:dyDescent="0.25">
      <c r="A20">
        <f t="shared" si="1"/>
        <v>56435940</v>
      </c>
      <c r="B20">
        <v>5</v>
      </c>
      <c r="C20">
        <v>6</v>
      </c>
      <c r="D20">
        <v>4</v>
      </c>
      <c r="E20">
        <v>3</v>
      </c>
      <c r="F20">
        <v>5</v>
      </c>
      <c r="G20">
        <v>9</v>
      </c>
      <c r="H20">
        <v>4</v>
      </c>
      <c r="I20">
        <f t="shared" si="0"/>
        <v>0</v>
      </c>
      <c r="J20">
        <f t="shared" si="2"/>
        <v>190</v>
      </c>
      <c r="K20">
        <f t="shared" si="3"/>
        <v>0</v>
      </c>
    </row>
    <row r="21" spans="1:11" x14ac:dyDescent="0.25">
      <c r="A21">
        <f t="shared" si="1"/>
        <v>52596097</v>
      </c>
      <c r="B21">
        <v>5</v>
      </c>
      <c r="C21">
        <v>2</v>
      </c>
      <c r="D21">
        <v>5</v>
      </c>
      <c r="E21">
        <v>9</v>
      </c>
      <c r="F21">
        <v>6</v>
      </c>
      <c r="G21">
        <v>0</v>
      </c>
      <c r="H21">
        <v>9</v>
      </c>
      <c r="I21">
        <f t="shared" si="0"/>
        <v>7</v>
      </c>
      <c r="J21">
        <f t="shared" si="2"/>
        <v>203</v>
      </c>
      <c r="K21">
        <f t="shared" si="3"/>
        <v>3</v>
      </c>
    </row>
    <row r="22" spans="1:11" x14ac:dyDescent="0.25">
      <c r="A22">
        <f t="shared" si="1"/>
        <v>19481279</v>
      </c>
      <c r="B22">
        <v>1</v>
      </c>
      <c r="C22">
        <v>9</v>
      </c>
      <c r="D22">
        <v>4</v>
      </c>
      <c r="E22">
        <v>8</v>
      </c>
      <c r="F22">
        <v>1</v>
      </c>
      <c r="G22">
        <v>2</v>
      </c>
      <c r="H22">
        <v>7</v>
      </c>
      <c r="I22">
        <f t="shared" si="0"/>
        <v>9</v>
      </c>
      <c r="J22">
        <f t="shared" si="2"/>
        <v>211</v>
      </c>
      <c r="K22">
        <f t="shared" si="3"/>
        <v>1</v>
      </c>
    </row>
    <row r="23" spans="1:11" x14ac:dyDescent="0.25">
      <c r="A23">
        <f t="shared" si="1"/>
        <v>67947962</v>
      </c>
      <c r="B23">
        <v>6</v>
      </c>
      <c r="C23">
        <v>7</v>
      </c>
      <c r="D23">
        <v>9</v>
      </c>
      <c r="E23">
        <v>4</v>
      </c>
      <c r="F23">
        <v>7</v>
      </c>
      <c r="G23">
        <v>9</v>
      </c>
      <c r="H23">
        <v>6</v>
      </c>
      <c r="I23">
        <f t="shared" si="0"/>
        <v>2</v>
      </c>
      <c r="J23">
        <f t="shared" si="2"/>
        <v>268</v>
      </c>
      <c r="K23">
        <f t="shared" si="3"/>
        <v>8</v>
      </c>
    </row>
    <row r="24" spans="1:11" x14ac:dyDescent="0.25">
      <c r="A24">
        <f t="shared" si="1"/>
        <v>28941064</v>
      </c>
      <c r="B24">
        <v>2</v>
      </c>
      <c r="C24">
        <v>8</v>
      </c>
      <c r="D24">
        <v>9</v>
      </c>
      <c r="E24">
        <v>4</v>
      </c>
      <c r="F24">
        <v>1</v>
      </c>
      <c r="G24">
        <v>0</v>
      </c>
      <c r="H24">
        <v>6</v>
      </c>
      <c r="I24">
        <f t="shared" si="0"/>
        <v>4</v>
      </c>
      <c r="J24">
        <f t="shared" si="2"/>
        <v>206</v>
      </c>
      <c r="K24">
        <f t="shared" si="3"/>
        <v>6</v>
      </c>
    </row>
    <row r="25" spans="1:11" x14ac:dyDescent="0.25">
      <c r="A25">
        <f t="shared" si="1"/>
        <v>38276910</v>
      </c>
      <c r="B25">
        <v>3</v>
      </c>
      <c r="C25">
        <v>8</v>
      </c>
      <c r="D25">
        <v>2</v>
      </c>
      <c r="E25">
        <v>7</v>
      </c>
      <c r="F25">
        <v>6</v>
      </c>
      <c r="G25">
        <v>9</v>
      </c>
      <c r="H25">
        <v>1</v>
      </c>
      <c r="I25">
        <f t="shared" si="0"/>
        <v>0</v>
      </c>
      <c r="J25">
        <f t="shared" si="2"/>
        <v>210</v>
      </c>
      <c r="K25">
        <f t="shared" si="3"/>
        <v>0</v>
      </c>
    </row>
    <row r="26" spans="1:11" x14ac:dyDescent="0.25">
      <c r="A26">
        <f t="shared" si="1"/>
        <v>48713673</v>
      </c>
      <c r="B26">
        <v>4</v>
      </c>
      <c r="C26">
        <v>8</v>
      </c>
      <c r="D26">
        <v>7</v>
      </c>
      <c r="E26">
        <v>1</v>
      </c>
      <c r="F26">
        <v>3</v>
      </c>
      <c r="G26">
        <v>6</v>
      </c>
      <c r="H26">
        <v>7</v>
      </c>
      <c r="I26">
        <f t="shared" si="0"/>
        <v>3</v>
      </c>
      <c r="J26">
        <f t="shared" si="2"/>
        <v>207</v>
      </c>
      <c r="K26">
        <f t="shared" si="3"/>
        <v>7</v>
      </c>
    </row>
    <row r="27" spans="1:11" x14ac:dyDescent="0.25">
      <c r="A27">
        <f t="shared" si="1"/>
        <v>51483594</v>
      </c>
      <c r="B27">
        <v>5</v>
      </c>
      <c r="C27">
        <v>1</v>
      </c>
      <c r="D27">
        <v>4</v>
      </c>
      <c r="E27">
        <v>8</v>
      </c>
      <c r="F27">
        <v>3</v>
      </c>
      <c r="G27">
        <v>5</v>
      </c>
      <c r="H27">
        <v>9</v>
      </c>
      <c r="I27">
        <f t="shared" si="0"/>
        <v>4</v>
      </c>
      <c r="J27">
        <f t="shared" si="2"/>
        <v>176</v>
      </c>
      <c r="K27">
        <f t="shared" si="3"/>
        <v>6</v>
      </c>
    </row>
    <row r="28" spans="1:11" x14ac:dyDescent="0.25">
      <c r="A28">
        <f t="shared" si="1"/>
        <v>41383867</v>
      </c>
      <c r="B28">
        <v>4</v>
      </c>
      <c r="C28">
        <v>1</v>
      </c>
      <c r="D28">
        <v>3</v>
      </c>
      <c r="E28">
        <v>8</v>
      </c>
      <c r="F28">
        <v>3</v>
      </c>
      <c r="G28">
        <v>8</v>
      </c>
      <c r="H28">
        <v>6</v>
      </c>
      <c r="I28">
        <f t="shared" si="0"/>
        <v>7</v>
      </c>
      <c r="J28">
        <f t="shared" si="2"/>
        <v>163</v>
      </c>
      <c r="K28">
        <f t="shared" si="3"/>
        <v>3</v>
      </c>
    </row>
    <row r="29" spans="1:11" x14ac:dyDescent="0.25">
      <c r="A29">
        <f t="shared" si="1"/>
        <v>43612058</v>
      </c>
      <c r="B29">
        <v>4</v>
      </c>
      <c r="C29">
        <v>3</v>
      </c>
      <c r="D29">
        <v>6</v>
      </c>
      <c r="E29">
        <v>1</v>
      </c>
      <c r="F29">
        <v>2</v>
      </c>
      <c r="G29">
        <v>0</v>
      </c>
      <c r="H29">
        <v>5</v>
      </c>
      <c r="I29">
        <f t="shared" si="0"/>
        <v>8</v>
      </c>
      <c r="J29">
        <f t="shared" si="2"/>
        <v>122</v>
      </c>
      <c r="K29">
        <f t="shared" si="3"/>
        <v>2</v>
      </c>
    </row>
    <row r="30" spans="1:11" x14ac:dyDescent="0.25">
      <c r="A30">
        <f t="shared" si="1"/>
        <v>30661224</v>
      </c>
      <c r="B30">
        <v>3</v>
      </c>
      <c r="C30">
        <v>0</v>
      </c>
      <c r="D30">
        <v>6</v>
      </c>
      <c r="E30">
        <v>6</v>
      </c>
      <c r="F30">
        <v>1</v>
      </c>
      <c r="G30">
        <v>2</v>
      </c>
      <c r="H30">
        <v>2</v>
      </c>
      <c r="I30">
        <f t="shared" si="0"/>
        <v>4</v>
      </c>
      <c r="J30">
        <f t="shared" si="2"/>
        <v>116</v>
      </c>
      <c r="K30">
        <f t="shared" si="3"/>
        <v>6</v>
      </c>
    </row>
    <row r="31" spans="1:11" x14ac:dyDescent="0.25">
      <c r="A31">
        <f t="shared" si="1"/>
        <v>56821450</v>
      </c>
      <c r="B31">
        <v>5</v>
      </c>
      <c r="C31">
        <v>6</v>
      </c>
      <c r="D31">
        <v>8</v>
      </c>
      <c r="E31">
        <v>2</v>
      </c>
      <c r="F31">
        <v>1</v>
      </c>
      <c r="G31">
        <v>4</v>
      </c>
      <c r="H31">
        <v>5</v>
      </c>
      <c r="I31">
        <f t="shared" si="0"/>
        <v>0</v>
      </c>
      <c r="J31">
        <f t="shared" si="2"/>
        <v>180</v>
      </c>
      <c r="K31">
        <f t="shared" si="3"/>
        <v>0</v>
      </c>
    </row>
    <row r="32" spans="1:11" x14ac:dyDescent="0.25">
      <c r="A32">
        <f t="shared" si="1"/>
        <v>65423582</v>
      </c>
      <c r="B32">
        <v>6</v>
      </c>
      <c r="C32">
        <v>5</v>
      </c>
      <c r="D32">
        <v>4</v>
      </c>
      <c r="E32">
        <v>2</v>
      </c>
      <c r="F32">
        <v>3</v>
      </c>
      <c r="G32">
        <v>5</v>
      </c>
      <c r="H32">
        <v>8</v>
      </c>
      <c r="I32">
        <f t="shared" si="0"/>
        <v>2</v>
      </c>
      <c r="J32">
        <f t="shared" si="2"/>
        <v>168</v>
      </c>
      <c r="K32">
        <f t="shared" si="3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F0DC8-BD63-4ED9-94A9-4D97FADD7030}">
  <dimension ref="A1:E34"/>
  <sheetViews>
    <sheetView workbookViewId="0">
      <selection activeCell="A2" sqref="A2:D13"/>
    </sheetView>
  </sheetViews>
  <sheetFormatPr baseColWidth="10" defaultRowHeight="15" x14ac:dyDescent="0.25"/>
  <cols>
    <col min="1" max="1" width="13.7109375" customWidth="1"/>
    <col min="2" max="2" width="21.42578125" bestFit="1" customWidth="1"/>
    <col min="3" max="3" width="14.28515625" bestFit="1" customWidth="1"/>
    <col min="4" max="4" width="31.7109375" bestFit="1" customWidth="1"/>
    <col min="5" max="5" width="75.7109375" bestFit="1" customWidth="1"/>
  </cols>
  <sheetData>
    <row r="1" spans="1:5" x14ac:dyDescent="0.25">
      <c r="A1" s="1" t="s">
        <v>0</v>
      </c>
      <c r="B1" s="1" t="s">
        <v>32</v>
      </c>
      <c r="C1" s="1" t="s">
        <v>61</v>
      </c>
      <c r="D1" s="1" t="s">
        <v>88</v>
      </c>
      <c r="E1" s="1" t="s">
        <v>164</v>
      </c>
    </row>
    <row r="2" spans="1:5" x14ac:dyDescent="0.25">
      <c r="A2">
        <v>12345672</v>
      </c>
      <c r="B2" t="s">
        <v>2</v>
      </c>
      <c r="C2" t="s">
        <v>33</v>
      </c>
      <c r="D2" t="s">
        <v>62</v>
      </c>
      <c r="E2" t="str">
        <f>+"('"&amp;Propietarios[[#This Row],[Documento]]&amp;"',"&amp;"'"&amp;Propietarios[[#This Row],[Nombre]]&amp;"',"&amp;"'"&amp;Propietarios[[#This Row],[Telefono]]&amp;"',"&amp;"'"&amp;Propietarios[[#This Row],[Email]]&amp;"',"</f>
        <v>('12345672','Alejandro Torres','+598 91 234 567','alejandro.torres@gmail.com',</v>
      </c>
    </row>
    <row r="3" spans="1:5" x14ac:dyDescent="0.25">
      <c r="A3">
        <v>51953448</v>
      </c>
      <c r="B3" t="s">
        <v>3</v>
      </c>
      <c r="C3" t="s">
        <v>34</v>
      </c>
      <c r="D3" t="s">
        <v>63</v>
      </c>
      <c r="E3" t="str">
        <f>+"('"&amp;Propietarios[[#This Row],[Documento]]&amp;"',"&amp;"'"&amp;Propietarios[[#This Row],[Nombre]]&amp;"',"&amp;"'"&amp;Propietarios[[#This Row],[Telefono]]&amp;"',"&amp;"'"&amp;Propietarios[[#This Row],[Email]]&amp;"',"</f>
        <v>('51953448','Beatriz Mendoza','+598 92 345 678','beatriz.mendoza@hotmail.com',</v>
      </c>
    </row>
    <row r="4" spans="1:5" x14ac:dyDescent="0.25">
      <c r="A4">
        <v>14406662</v>
      </c>
      <c r="B4" t="s">
        <v>4</v>
      </c>
      <c r="C4" t="s">
        <v>35</v>
      </c>
      <c r="D4" t="s">
        <v>64</v>
      </c>
      <c r="E4" t="str">
        <f>+"('"&amp;Propietarios[[#This Row],[Documento]]&amp;"',"&amp;"'"&amp;Propietarios[[#This Row],[Nombre]]&amp;"',"&amp;"'"&amp;Propietarios[[#This Row],[Telefono]]&amp;"',"&amp;"'"&amp;Propietarios[[#This Row],[Email]]&amp;"',"</f>
        <v>('14406662','Camila Rodríguez','+598 93 456 789','camila.rodriguez@outlook.com',</v>
      </c>
    </row>
    <row r="5" spans="1:5" x14ac:dyDescent="0.25">
      <c r="A5">
        <v>35569956</v>
      </c>
      <c r="B5" t="s">
        <v>5</v>
      </c>
      <c r="C5" t="s">
        <v>36</v>
      </c>
      <c r="D5" t="s">
        <v>65</v>
      </c>
      <c r="E5" t="str">
        <f>+"('"&amp;Propietarios[[#This Row],[Documento]]&amp;"',"&amp;"'"&amp;Propietarios[[#This Row],[Nombre]]&amp;"',"&amp;"'"&amp;Propietarios[[#This Row],[Telefono]]&amp;"',"&amp;"'"&amp;Propietarios[[#This Row],[Email]]&amp;"',"</f>
        <v>('35569956','Daniel Herrera','+598 94 567 890','daniel.herrera@gmail.com',</v>
      </c>
    </row>
    <row r="6" spans="1:5" x14ac:dyDescent="0.25">
      <c r="A6">
        <v>30240527</v>
      </c>
      <c r="B6" t="s">
        <v>6</v>
      </c>
      <c r="D6" t="s">
        <v>66</v>
      </c>
      <c r="E6" t="str">
        <f>+"('"&amp;Propietarios[[#This Row],[Documento]]&amp;"',"&amp;"'"&amp;Propietarios[[#This Row],[Nombre]]&amp;"',"&amp;"'"&amp;Propietarios[[#This Row],[Telefono]]&amp;"',"&amp;"'"&amp;Propietarios[[#This Row],[Email]]&amp;"',"</f>
        <v>('30240527','Elena Jiménez','','elena.jimenez@hotmail.com',</v>
      </c>
    </row>
    <row r="7" spans="1:5" x14ac:dyDescent="0.25">
      <c r="A7">
        <v>53468374</v>
      </c>
      <c r="B7" t="s">
        <v>7</v>
      </c>
      <c r="C7" t="s">
        <v>37</v>
      </c>
      <c r="D7" t="s">
        <v>67</v>
      </c>
      <c r="E7" t="str">
        <f>+"('"&amp;Propietarios[[#This Row],[Documento]]&amp;"',"&amp;"'"&amp;Propietarios[[#This Row],[Nombre]]&amp;"',"&amp;"'"&amp;Propietarios[[#This Row],[Telefono]]&amp;"',"&amp;"'"&amp;Propietarios[[#This Row],[Email]]&amp;"',"</f>
        <v>('53468374','Francisco Morales','+598 96 789 012','francisco.morales@outlook.com',</v>
      </c>
    </row>
    <row r="8" spans="1:5" x14ac:dyDescent="0.25">
      <c r="A8">
        <v>56779790</v>
      </c>
      <c r="B8" t="s">
        <v>8</v>
      </c>
      <c r="C8" t="s">
        <v>38</v>
      </c>
      <c r="D8" t="s">
        <v>68</v>
      </c>
      <c r="E8" t="str">
        <f>+"('"&amp;Propietarios[[#This Row],[Documento]]&amp;"',"&amp;"'"&amp;Propietarios[[#This Row],[Nombre]]&amp;"',"&amp;"'"&amp;Propietarios[[#This Row],[Telefono]]&amp;"',"&amp;"'"&amp;Propietarios[[#This Row],[Email]]&amp;"',"</f>
        <v>('56779790','Gabriela Castro','+598 97 890 123','gabriela.castro@gmail.com',</v>
      </c>
    </row>
    <row r="9" spans="1:5" x14ac:dyDescent="0.25">
      <c r="A9">
        <v>68047090</v>
      </c>
      <c r="B9" t="s">
        <v>9</v>
      </c>
      <c r="C9" t="s">
        <v>39</v>
      </c>
      <c r="E9" t="str">
        <f>+"('"&amp;Propietarios[[#This Row],[Documento]]&amp;"',"&amp;"'"&amp;Propietarios[[#This Row],[Nombre]]&amp;"',"&amp;"'"&amp;Propietarios[[#This Row],[Telefono]]&amp;"',"&amp;"'"&amp;Propietarios[[#This Row],[Email]]&amp;"',"</f>
        <v>('68047090','Héctor Vargas','+598 98 901 234','',</v>
      </c>
    </row>
    <row r="10" spans="1:5" x14ac:dyDescent="0.25">
      <c r="A10">
        <v>55525512</v>
      </c>
      <c r="B10" t="s">
        <v>10</v>
      </c>
      <c r="C10" t="s">
        <v>40</v>
      </c>
      <c r="D10" t="s">
        <v>69</v>
      </c>
      <c r="E10" t="str">
        <f>+"('"&amp;Propietarios[[#This Row],[Documento]]&amp;"',"&amp;"'"&amp;Propietarios[[#This Row],[Nombre]]&amp;"',"&amp;"'"&amp;Propietarios[[#This Row],[Telefono]]&amp;"',"&amp;"'"&amp;Propietarios[[#This Row],[Email]]&amp;"',"</f>
        <v>('55525512','Inés Romero','+598 99 012 345','ines.romero@outlook.com',</v>
      </c>
    </row>
    <row r="11" spans="1:5" x14ac:dyDescent="0.25">
      <c r="A11">
        <v>75984413</v>
      </c>
      <c r="B11" t="s">
        <v>11</v>
      </c>
      <c r="C11" t="s">
        <v>48</v>
      </c>
      <c r="D11" t="s">
        <v>70</v>
      </c>
      <c r="E11" t="str">
        <f>+"('"&amp;Propietarios[[#This Row],[Documento]]&amp;"',"&amp;"'"&amp;Propietarios[[#This Row],[Nombre]]&amp;"',"&amp;"'"&amp;Propietarios[[#This Row],[Telefono]]&amp;"',"&amp;"'"&amp;Propietarios[[#This Row],[Email]]&amp;"',"</f>
        <v>('75984413','Jorge Salazar','+598 2612 3456','jorge.salazar@gmail.com',</v>
      </c>
    </row>
    <row r="12" spans="1:5" x14ac:dyDescent="0.25">
      <c r="A12">
        <v>60150754</v>
      </c>
      <c r="B12" t="s">
        <v>12</v>
      </c>
      <c r="C12" t="s">
        <v>49</v>
      </c>
      <c r="E12" t="str">
        <f>+"('"&amp;Propietarios[[#This Row],[Documento]]&amp;"',"&amp;"'"&amp;Propietarios[[#This Row],[Nombre]]&amp;"',"&amp;"'"&amp;Propietarios[[#This Row],[Telefono]]&amp;"',"&amp;"'"&amp;Propietarios[[#This Row],[Email]]&amp;"',"</f>
        <v>('60150754','Karina Paredes','+598 2623 4567','',</v>
      </c>
    </row>
    <row r="13" spans="1:5" x14ac:dyDescent="0.25">
      <c r="A13">
        <v>15450103</v>
      </c>
      <c r="B13" t="s">
        <v>13</v>
      </c>
      <c r="C13" t="s">
        <v>50</v>
      </c>
      <c r="D13" t="s">
        <v>71</v>
      </c>
      <c r="E13" t="str">
        <f>+"('"&amp;Propietarios[[#This Row],[Documento]]&amp;"',"&amp;"'"&amp;Propietarios[[#This Row],[Nombre]]&amp;"',"&amp;"'"&amp;Propietarios[[#This Row],[Telefono]]&amp;"',"&amp;"'"&amp;Propietarios[[#This Row],[Email]]&amp;"',"</f>
        <v>('15450103','Luis Ortega','+598 2201 2345','luis.ortega@outlook.com',</v>
      </c>
    </row>
    <row r="17" spans="1:4" x14ac:dyDescent="0.25">
      <c r="A17" s="2">
        <v>21148279</v>
      </c>
      <c r="B17" s="3" t="s">
        <v>14</v>
      </c>
      <c r="C17" s="3" t="s">
        <v>51</v>
      </c>
      <c r="D17" s="4" t="s">
        <v>72</v>
      </c>
    </row>
    <row r="18" spans="1:4" x14ac:dyDescent="0.25">
      <c r="A18" s="5">
        <v>11082562</v>
      </c>
      <c r="B18" s="6" t="s">
        <v>15</v>
      </c>
      <c r="C18" s="6" t="s">
        <v>52</v>
      </c>
      <c r="D18" s="7" t="s">
        <v>73</v>
      </c>
    </row>
    <row r="19" spans="1:4" x14ac:dyDescent="0.25">
      <c r="A19" s="2">
        <v>44782723</v>
      </c>
      <c r="B19" s="3" t="s">
        <v>16</v>
      </c>
      <c r="C19" s="3" t="s">
        <v>53</v>
      </c>
      <c r="D19" s="4" t="s">
        <v>74</v>
      </c>
    </row>
    <row r="20" spans="1:4" x14ac:dyDescent="0.25">
      <c r="A20" s="5">
        <v>54150318</v>
      </c>
      <c r="B20" s="6" t="s">
        <v>17</v>
      </c>
      <c r="C20" s="6" t="s">
        <v>54</v>
      </c>
      <c r="D20" s="7" t="s">
        <v>75</v>
      </c>
    </row>
    <row r="21" spans="1:4" x14ac:dyDescent="0.25">
      <c r="A21" s="2">
        <v>73588663</v>
      </c>
      <c r="B21" s="3" t="s">
        <v>18</v>
      </c>
      <c r="C21" s="3"/>
      <c r="D21" s="4" t="s">
        <v>76</v>
      </c>
    </row>
    <row r="22" spans="1:4" x14ac:dyDescent="0.25">
      <c r="A22" s="5">
        <v>56435940</v>
      </c>
      <c r="B22" s="6" t="s">
        <v>19</v>
      </c>
      <c r="C22" s="6" t="s">
        <v>55</v>
      </c>
      <c r="D22" s="7" t="s">
        <v>77</v>
      </c>
    </row>
    <row r="23" spans="1:4" x14ac:dyDescent="0.25">
      <c r="A23" s="2">
        <v>52596097</v>
      </c>
      <c r="B23" s="3" t="s">
        <v>20</v>
      </c>
      <c r="C23" s="3" t="s">
        <v>56</v>
      </c>
      <c r="D23" s="4" t="s">
        <v>78</v>
      </c>
    </row>
    <row r="24" spans="1:4" x14ac:dyDescent="0.25">
      <c r="A24" s="5">
        <v>19481279</v>
      </c>
      <c r="B24" s="6" t="s">
        <v>21</v>
      </c>
      <c r="C24" s="6" t="s">
        <v>57</v>
      </c>
      <c r="D24" s="7" t="s">
        <v>79</v>
      </c>
    </row>
    <row r="25" spans="1:4" x14ac:dyDescent="0.25">
      <c r="A25" s="2">
        <v>67947962</v>
      </c>
      <c r="B25" s="3" t="s">
        <v>22</v>
      </c>
      <c r="C25" s="3" t="s">
        <v>58</v>
      </c>
      <c r="D25" s="4" t="s">
        <v>80</v>
      </c>
    </row>
    <row r="26" spans="1:4" x14ac:dyDescent="0.25">
      <c r="A26" s="5">
        <v>28941064</v>
      </c>
      <c r="B26" s="6" t="s">
        <v>23</v>
      </c>
      <c r="C26" s="6" t="s">
        <v>59</v>
      </c>
      <c r="D26" s="7"/>
    </row>
    <row r="27" spans="1:4" x14ac:dyDescent="0.25">
      <c r="A27" s="2">
        <v>38276910</v>
      </c>
      <c r="B27" s="3" t="s">
        <v>24</v>
      </c>
      <c r="C27" s="3" t="s">
        <v>60</v>
      </c>
      <c r="D27" s="4"/>
    </row>
    <row r="28" spans="1:4" x14ac:dyDescent="0.25">
      <c r="A28" s="5">
        <v>48713673</v>
      </c>
      <c r="B28" s="6" t="s">
        <v>25</v>
      </c>
      <c r="C28" s="6" t="s">
        <v>41</v>
      </c>
      <c r="D28" s="7" t="s">
        <v>81</v>
      </c>
    </row>
    <row r="29" spans="1:4" x14ac:dyDescent="0.25">
      <c r="A29" s="2">
        <v>51483594</v>
      </c>
      <c r="B29" s="3" t="s">
        <v>26</v>
      </c>
      <c r="C29" s="3" t="s">
        <v>42</v>
      </c>
      <c r="D29" s="4" t="s">
        <v>82</v>
      </c>
    </row>
    <row r="30" spans="1:4" x14ac:dyDescent="0.25">
      <c r="A30" s="5">
        <v>41383867</v>
      </c>
      <c r="B30" s="6" t="s">
        <v>27</v>
      </c>
      <c r="C30" s="6" t="s">
        <v>43</v>
      </c>
      <c r="D30" s="7" t="s">
        <v>83</v>
      </c>
    </row>
    <row r="31" spans="1:4" x14ac:dyDescent="0.25">
      <c r="A31" s="2">
        <v>43612058</v>
      </c>
      <c r="B31" s="3" t="s">
        <v>28</v>
      </c>
      <c r="C31" s="3" t="s">
        <v>44</v>
      </c>
      <c r="D31" s="4" t="s">
        <v>84</v>
      </c>
    </row>
    <row r="32" spans="1:4" x14ac:dyDescent="0.25">
      <c r="A32" s="5">
        <v>30661224</v>
      </c>
      <c r="B32" s="6" t="s">
        <v>29</v>
      </c>
      <c r="C32" s="6" t="s">
        <v>45</v>
      </c>
      <c r="D32" s="7" t="s">
        <v>85</v>
      </c>
    </row>
    <row r="33" spans="1:4" x14ac:dyDescent="0.25">
      <c r="A33" s="2">
        <v>56821450</v>
      </c>
      <c r="B33" s="3" t="s">
        <v>30</v>
      </c>
      <c r="C33" s="3" t="s">
        <v>46</v>
      </c>
      <c r="D33" s="4" t="s">
        <v>86</v>
      </c>
    </row>
    <row r="34" spans="1:4" x14ac:dyDescent="0.25">
      <c r="A34" s="5">
        <v>65423582</v>
      </c>
      <c r="B34" s="6" t="s">
        <v>31</v>
      </c>
      <c r="C34" s="6" t="s">
        <v>47</v>
      </c>
      <c r="D34" s="7" t="s">
        <v>87</v>
      </c>
    </row>
  </sheetData>
  <conditionalFormatting sqref="A17:A34 A2:A13">
    <cfRule type="duplicateValues" dxfId="2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4824-BFAD-4B1B-A242-FF660E971EC6}">
  <dimension ref="A2:N32"/>
  <sheetViews>
    <sheetView tabSelected="1" workbookViewId="0">
      <selection activeCell="D12" sqref="D12:D16"/>
    </sheetView>
  </sheetViews>
  <sheetFormatPr baseColWidth="10" defaultRowHeight="15" x14ac:dyDescent="0.25"/>
  <sheetData>
    <row r="2" spans="1:14" ht="15" customHeight="1" x14ac:dyDescent="0.25">
      <c r="A2" s="8" t="s">
        <v>165</v>
      </c>
      <c r="B2" s="8" t="s">
        <v>32</v>
      </c>
      <c r="C2" s="8" t="s">
        <v>99</v>
      </c>
      <c r="D2" s="8" t="s">
        <v>100</v>
      </c>
      <c r="E2" s="8" t="s">
        <v>101</v>
      </c>
      <c r="F2" s="8" t="s">
        <v>163</v>
      </c>
      <c r="I2" s="9" t="s">
        <v>165</v>
      </c>
      <c r="J2" s="9" t="s">
        <v>32</v>
      </c>
      <c r="K2" s="9" t="s">
        <v>0</v>
      </c>
    </row>
    <row r="3" spans="1:14" ht="15" customHeight="1" x14ac:dyDescent="0.25">
      <c r="A3">
        <v>1</v>
      </c>
      <c r="B3" t="s">
        <v>97</v>
      </c>
      <c r="C3" t="s">
        <v>92</v>
      </c>
      <c r="D3">
        <v>5</v>
      </c>
      <c r="E3">
        <v>8</v>
      </c>
      <c r="F3">
        <v>30240527</v>
      </c>
      <c r="I3" s="10">
        <v>1</v>
      </c>
      <c r="J3" s="10" t="s">
        <v>94</v>
      </c>
      <c r="K3" s="10">
        <v>12345672</v>
      </c>
      <c r="N3" s="2">
        <v>12345672</v>
      </c>
    </row>
    <row r="4" spans="1:14" ht="15" customHeight="1" x14ac:dyDescent="0.25">
      <c r="A4">
        <f>+A3+1</f>
        <v>2</v>
      </c>
      <c r="B4" t="s">
        <v>94</v>
      </c>
      <c r="C4" t="s">
        <v>89</v>
      </c>
      <c r="D4">
        <v>2</v>
      </c>
      <c r="E4">
        <v>4.5</v>
      </c>
      <c r="F4">
        <v>14406662</v>
      </c>
      <c r="I4" s="10">
        <v>2</v>
      </c>
      <c r="J4" s="10" t="s">
        <v>95</v>
      </c>
      <c r="K4" s="10">
        <v>51953448</v>
      </c>
      <c r="N4" s="5">
        <v>51953448</v>
      </c>
    </row>
    <row r="5" spans="1:14" ht="15" customHeight="1" x14ac:dyDescent="0.25">
      <c r="A5">
        <f t="shared" ref="A5:A32" si="0">+A4+1</f>
        <v>3</v>
      </c>
      <c r="B5" t="s">
        <v>114</v>
      </c>
      <c r="C5" t="s">
        <v>132</v>
      </c>
      <c r="D5">
        <v>3</v>
      </c>
      <c r="E5">
        <v>4.5999999999999996</v>
      </c>
      <c r="F5">
        <v>53468374</v>
      </c>
      <c r="I5" s="10">
        <v>3</v>
      </c>
      <c r="J5" s="10" t="s">
        <v>96</v>
      </c>
      <c r="K5" s="10">
        <v>14406662</v>
      </c>
      <c r="N5" s="2">
        <v>14406662</v>
      </c>
    </row>
    <row r="6" spans="1:14" ht="15" customHeight="1" x14ac:dyDescent="0.25">
      <c r="A6">
        <f t="shared" si="0"/>
        <v>4</v>
      </c>
      <c r="B6" t="s">
        <v>117</v>
      </c>
      <c r="C6" t="s">
        <v>92</v>
      </c>
      <c r="D6">
        <v>3</v>
      </c>
      <c r="E6">
        <v>6.1</v>
      </c>
      <c r="F6">
        <v>35569956</v>
      </c>
      <c r="I6" s="10">
        <v>4</v>
      </c>
      <c r="J6" s="10" t="s">
        <v>97</v>
      </c>
      <c r="K6" s="10">
        <v>35569956</v>
      </c>
      <c r="N6" s="5">
        <v>35569956</v>
      </c>
    </row>
    <row r="7" spans="1:14" ht="15" customHeight="1" x14ac:dyDescent="0.25">
      <c r="A7">
        <f t="shared" si="0"/>
        <v>5</v>
      </c>
      <c r="B7" t="s">
        <v>120</v>
      </c>
      <c r="C7" t="s">
        <v>136</v>
      </c>
      <c r="D7">
        <v>3</v>
      </c>
      <c r="E7">
        <v>4.9000000000000004</v>
      </c>
      <c r="F7">
        <v>56779790</v>
      </c>
      <c r="I7" s="10">
        <v>5</v>
      </c>
      <c r="J7" s="10" t="s">
        <v>98</v>
      </c>
      <c r="K7" s="10">
        <v>30240527</v>
      </c>
      <c r="N7" s="2">
        <v>30240527</v>
      </c>
    </row>
    <row r="8" spans="1:14" ht="15" customHeight="1" x14ac:dyDescent="0.25">
      <c r="A8">
        <f t="shared" si="0"/>
        <v>6</v>
      </c>
      <c r="B8" t="s">
        <v>102</v>
      </c>
      <c r="C8" t="s">
        <v>89</v>
      </c>
      <c r="D8">
        <v>2</v>
      </c>
      <c r="E8">
        <v>4.2</v>
      </c>
      <c r="F8">
        <v>30240527</v>
      </c>
      <c r="I8" s="10">
        <v>6</v>
      </c>
      <c r="J8" s="10" t="s">
        <v>102</v>
      </c>
      <c r="K8" s="10">
        <v>53468374</v>
      </c>
      <c r="N8" s="5">
        <v>53468374</v>
      </c>
    </row>
    <row r="9" spans="1:14" ht="15" customHeight="1" x14ac:dyDescent="0.25">
      <c r="A9">
        <f t="shared" si="0"/>
        <v>7</v>
      </c>
      <c r="B9" t="s">
        <v>116</v>
      </c>
      <c r="C9" t="s">
        <v>134</v>
      </c>
      <c r="D9">
        <v>4</v>
      </c>
      <c r="E9">
        <v>5.3</v>
      </c>
      <c r="F9">
        <v>68047090</v>
      </c>
      <c r="I9" s="10">
        <v>7</v>
      </c>
      <c r="J9" s="10" t="s">
        <v>103</v>
      </c>
      <c r="K9" s="10">
        <v>56779790</v>
      </c>
      <c r="N9" s="2">
        <v>56779790</v>
      </c>
    </row>
    <row r="10" spans="1:14" ht="15" customHeight="1" x14ac:dyDescent="0.25">
      <c r="A10">
        <f t="shared" si="0"/>
        <v>8</v>
      </c>
      <c r="B10" t="s">
        <v>122</v>
      </c>
      <c r="C10" t="s">
        <v>138</v>
      </c>
      <c r="D10">
        <v>2</v>
      </c>
      <c r="E10">
        <v>5.8</v>
      </c>
      <c r="F10">
        <v>53468374</v>
      </c>
      <c r="I10" s="10">
        <v>8</v>
      </c>
      <c r="J10" s="10" t="s">
        <v>104</v>
      </c>
      <c r="K10" s="10">
        <v>68047090</v>
      </c>
      <c r="N10" s="5">
        <v>68047090</v>
      </c>
    </row>
    <row r="11" spans="1:14" ht="15" customHeight="1" x14ac:dyDescent="0.25">
      <c r="A11">
        <f t="shared" si="0"/>
        <v>9</v>
      </c>
      <c r="B11" t="s">
        <v>106</v>
      </c>
      <c r="C11" t="s">
        <v>126</v>
      </c>
      <c r="D11">
        <v>2</v>
      </c>
      <c r="E11">
        <v>4</v>
      </c>
      <c r="F11">
        <v>55525512</v>
      </c>
      <c r="I11" s="10">
        <v>9</v>
      </c>
      <c r="J11" s="10" t="s">
        <v>105</v>
      </c>
      <c r="K11" s="10">
        <v>55525512</v>
      </c>
      <c r="N11" s="2">
        <v>55525512</v>
      </c>
    </row>
    <row r="12" spans="1:14" ht="15" customHeight="1" x14ac:dyDescent="0.25">
      <c r="A12">
        <f t="shared" si="0"/>
        <v>10</v>
      </c>
      <c r="B12" t="s">
        <v>103</v>
      </c>
      <c r="C12" t="s">
        <v>90</v>
      </c>
      <c r="D12">
        <v>4</v>
      </c>
      <c r="E12">
        <v>5.8</v>
      </c>
      <c r="F12">
        <v>56779790</v>
      </c>
      <c r="I12" s="10">
        <v>10</v>
      </c>
      <c r="J12" s="10" t="s">
        <v>106</v>
      </c>
      <c r="K12" s="10">
        <v>75984413</v>
      </c>
      <c r="N12" s="5">
        <v>75984413</v>
      </c>
    </row>
    <row r="13" spans="1:14" ht="15" customHeight="1" x14ac:dyDescent="0.25">
      <c r="A13">
        <f t="shared" si="0"/>
        <v>11</v>
      </c>
      <c r="B13" t="s">
        <v>96</v>
      </c>
      <c r="C13" t="s">
        <v>128</v>
      </c>
      <c r="D13">
        <v>3</v>
      </c>
      <c r="E13">
        <v>5.7</v>
      </c>
      <c r="F13">
        <v>60150754</v>
      </c>
      <c r="I13" s="10">
        <v>11</v>
      </c>
      <c r="J13" s="10" t="s">
        <v>107</v>
      </c>
      <c r="K13" s="10">
        <v>60150754</v>
      </c>
      <c r="N13" s="2">
        <v>60150754</v>
      </c>
    </row>
    <row r="14" spans="1:14" ht="15" customHeight="1" x14ac:dyDescent="0.25">
      <c r="A14">
        <f t="shared" si="0"/>
        <v>12</v>
      </c>
      <c r="B14" t="s">
        <v>113</v>
      </c>
      <c r="C14" t="s">
        <v>131</v>
      </c>
      <c r="D14">
        <v>5</v>
      </c>
      <c r="E14">
        <v>7</v>
      </c>
      <c r="F14">
        <v>68047090</v>
      </c>
      <c r="I14" s="10">
        <v>12</v>
      </c>
      <c r="J14" s="10" t="s">
        <v>108</v>
      </c>
      <c r="K14" s="10">
        <v>15450103</v>
      </c>
      <c r="N14" s="5">
        <v>15450103</v>
      </c>
    </row>
    <row r="15" spans="1:14" ht="15" customHeight="1" x14ac:dyDescent="0.25">
      <c r="A15">
        <f t="shared" si="0"/>
        <v>13</v>
      </c>
      <c r="B15" t="s">
        <v>166</v>
      </c>
      <c r="C15" t="s">
        <v>91</v>
      </c>
      <c r="D15">
        <v>1</v>
      </c>
      <c r="E15">
        <v>6.8</v>
      </c>
      <c r="F15">
        <v>75984413</v>
      </c>
      <c r="I15" s="10">
        <v>13</v>
      </c>
      <c r="J15" s="10" t="s">
        <v>109</v>
      </c>
      <c r="K15" s="10">
        <v>12345672</v>
      </c>
    </row>
    <row r="16" spans="1:14" ht="15" customHeight="1" x14ac:dyDescent="0.25">
      <c r="A16">
        <f t="shared" si="0"/>
        <v>14</v>
      </c>
      <c r="B16" t="s">
        <v>95</v>
      </c>
      <c r="C16" t="s">
        <v>90</v>
      </c>
      <c r="D16">
        <v>3</v>
      </c>
      <c r="E16">
        <v>5.2</v>
      </c>
      <c r="F16">
        <v>55525512</v>
      </c>
      <c r="I16" s="10">
        <v>14</v>
      </c>
      <c r="J16" s="10" t="s">
        <v>98</v>
      </c>
      <c r="K16" s="10">
        <v>51953448</v>
      </c>
    </row>
    <row r="17" spans="1:11" ht="15" customHeight="1" x14ac:dyDescent="0.25">
      <c r="A17">
        <f t="shared" si="0"/>
        <v>15</v>
      </c>
      <c r="B17" t="s">
        <v>111</v>
      </c>
      <c r="C17" t="s">
        <v>92</v>
      </c>
      <c r="D17">
        <v>2</v>
      </c>
      <c r="E17">
        <v>5.9</v>
      </c>
      <c r="F17">
        <v>15450103</v>
      </c>
      <c r="I17" s="10">
        <v>15</v>
      </c>
      <c r="J17" s="10" t="s">
        <v>96</v>
      </c>
      <c r="K17" s="10">
        <v>14406662</v>
      </c>
    </row>
    <row r="18" spans="1:11" ht="15" customHeight="1" x14ac:dyDescent="0.25">
      <c r="A18">
        <f t="shared" si="0"/>
        <v>16</v>
      </c>
      <c r="B18" t="s">
        <v>119</v>
      </c>
      <c r="C18" t="s">
        <v>135</v>
      </c>
      <c r="D18">
        <v>2</v>
      </c>
      <c r="E18">
        <v>4.0999999999999996</v>
      </c>
      <c r="F18">
        <v>75984413</v>
      </c>
      <c r="I18" s="10">
        <v>16</v>
      </c>
      <c r="J18" s="10" t="s">
        <v>110</v>
      </c>
      <c r="K18" s="10">
        <v>35569956</v>
      </c>
    </row>
    <row r="19" spans="1:11" ht="15" customHeight="1" x14ac:dyDescent="0.25">
      <c r="A19">
        <f t="shared" si="0"/>
        <v>17</v>
      </c>
      <c r="B19" t="s">
        <v>115</v>
      </c>
      <c r="C19" t="s">
        <v>133</v>
      </c>
      <c r="D19">
        <v>2</v>
      </c>
      <c r="E19">
        <v>4.7</v>
      </c>
      <c r="F19">
        <v>12345672</v>
      </c>
      <c r="I19" s="10">
        <v>17</v>
      </c>
      <c r="J19" s="10" t="s">
        <v>111</v>
      </c>
      <c r="K19" s="10">
        <v>30240527</v>
      </c>
    </row>
    <row r="20" spans="1:11" ht="15" customHeight="1" x14ac:dyDescent="0.25">
      <c r="A20">
        <f t="shared" si="0"/>
        <v>18</v>
      </c>
      <c r="B20" t="s">
        <v>118</v>
      </c>
      <c r="C20" t="s">
        <v>89</v>
      </c>
      <c r="D20">
        <v>5</v>
      </c>
      <c r="E20">
        <v>7.5</v>
      </c>
      <c r="F20">
        <v>60150754</v>
      </c>
      <c r="I20" s="10">
        <v>18</v>
      </c>
      <c r="J20" s="10" t="s">
        <v>112</v>
      </c>
      <c r="K20" s="10">
        <v>53468374</v>
      </c>
    </row>
    <row r="21" spans="1:11" ht="15" customHeight="1" x14ac:dyDescent="0.25">
      <c r="A21">
        <f t="shared" si="0"/>
        <v>19</v>
      </c>
      <c r="B21" t="s">
        <v>107</v>
      </c>
      <c r="C21" t="s">
        <v>91</v>
      </c>
      <c r="D21">
        <v>1</v>
      </c>
      <c r="E21">
        <v>7.2</v>
      </c>
      <c r="F21">
        <v>51953448</v>
      </c>
      <c r="I21" s="10">
        <v>19</v>
      </c>
      <c r="J21" s="10" t="s">
        <v>113</v>
      </c>
      <c r="K21" s="10">
        <v>56779790</v>
      </c>
    </row>
    <row r="22" spans="1:11" ht="15" customHeight="1" x14ac:dyDescent="0.25">
      <c r="A22">
        <f t="shared" si="0"/>
        <v>20</v>
      </c>
      <c r="B22" t="s">
        <v>109</v>
      </c>
      <c r="C22" t="s">
        <v>127</v>
      </c>
      <c r="D22">
        <v>4</v>
      </c>
      <c r="E22">
        <v>5.5</v>
      </c>
      <c r="F22">
        <v>15450103</v>
      </c>
      <c r="I22" s="10">
        <v>20</v>
      </c>
      <c r="J22" s="10" t="s">
        <v>114</v>
      </c>
      <c r="K22" s="10">
        <v>68047090</v>
      </c>
    </row>
    <row r="23" spans="1:11" ht="15" customHeight="1" x14ac:dyDescent="0.25">
      <c r="A23">
        <f t="shared" si="0"/>
        <v>21</v>
      </c>
      <c r="B23" t="s">
        <v>123</v>
      </c>
      <c r="C23" t="s">
        <v>127</v>
      </c>
      <c r="D23">
        <v>3</v>
      </c>
      <c r="E23">
        <v>6.2</v>
      </c>
      <c r="F23">
        <v>12345672</v>
      </c>
      <c r="I23" s="10">
        <v>21</v>
      </c>
      <c r="J23" s="10" t="s">
        <v>115</v>
      </c>
      <c r="K23" s="10">
        <v>55525512</v>
      </c>
    </row>
    <row r="24" spans="1:11" ht="15" customHeight="1" x14ac:dyDescent="0.25">
      <c r="A24">
        <f t="shared" si="0"/>
        <v>22</v>
      </c>
      <c r="B24" t="s">
        <v>98</v>
      </c>
      <c r="C24" t="s">
        <v>93</v>
      </c>
      <c r="D24">
        <v>2</v>
      </c>
      <c r="E24">
        <v>6</v>
      </c>
      <c r="F24">
        <v>14406662</v>
      </c>
      <c r="I24" s="10">
        <v>22</v>
      </c>
      <c r="J24" s="10" t="s">
        <v>116</v>
      </c>
      <c r="K24" s="10">
        <v>75984413</v>
      </c>
    </row>
    <row r="25" spans="1:11" ht="15" customHeight="1" x14ac:dyDescent="0.25">
      <c r="A25">
        <f t="shared" si="0"/>
        <v>23</v>
      </c>
      <c r="B25" t="s">
        <v>167</v>
      </c>
      <c r="C25" t="s">
        <v>93</v>
      </c>
      <c r="D25">
        <v>4</v>
      </c>
      <c r="E25">
        <v>7.1</v>
      </c>
      <c r="F25">
        <v>51953448</v>
      </c>
      <c r="I25" s="10">
        <v>23</v>
      </c>
      <c r="J25" s="10" t="s">
        <v>117</v>
      </c>
      <c r="K25" s="10">
        <v>60150754</v>
      </c>
    </row>
    <row r="26" spans="1:11" ht="15" customHeight="1" x14ac:dyDescent="0.25">
      <c r="A26">
        <f t="shared" si="0"/>
        <v>24</v>
      </c>
      <c r="B26" t="s">
        <v>110</v>
      </c>
      <c r="C26" t="s">
        <v>129</v>
      </c>
      <c r="D26">
        <v>4</v>
      </c>
      <c r="E26">
        <v>4.8</v>
      </c>
      <c r="F26">
        <v>35569956</v>
      </c>
      <c r="I26" s="10">
        <v>24</v>
      </c>
      <c r="J26" s="10" t="s">
        <v>118</v>
      </c>
      <c r="K26" s="10">
        <v>15450103</v>
      </c>
    </row>
    <row r="27" spans="1:11" ht="15" customHeight="1" x14ac:dyDescent="0.25">
      <c r="A27">
        <f t="shared" si="0"/>
        <v>25</v>
      </c>
      <c r="B27" t="s">
        <v>121</v>
      </c>
      <c r="C27" t="s">
        <v>137</v>
      </c>
      <c r="D27">
        <v>4</v>
      </c>
      <c r="E27">
        <v>5.4</v>
      </c>
      <c r="F27">
        <v>30240527</v>
      </c>
      <c r="I27" s="10">
        <v>25</v>
      </c>
      <c r="J27" s="10" t="s">
        <v>119</v>
      </c>
      <c r="K27" s="10">
        <v>12345672</v>
      </c>
    </row>
    <row r="28" spans="1:11" ht="15" customHeight="1" x14ac:dyDescent="0.25">
      <c r="A28">
        <f t="shared" si="0"/>
        <v>26</v>
      </c>
      <c r="B28" t="s">
        <v>124</v>
      </c>
      <c r="C28" t="s">
        <v>128</v>
      </c>
      <c r="D28">
        <v>1</v>
      </c>
      <c r="E28">
        <v>4.5</v>
      </c>
      <c r="F28">
        <v>53468374</v>
      </c>
      <c r="I28" s="10">
        <v>26</v>
      </c>
      <c r="J28" s="10" t="s">
        <v>120</v>
      </c>
      <c r="K28" s="10">
        <v>51953448</v>
      </c>
    </row>
    <row r="29" spans="1:11" ht="15" customHeight="1" x14ac:dyDescent="0.25">
      <c r="A29">
        <f t="shared" si="0"/>
        <v>27</v>
      </c>
      <c r="B29" t="s">
        <v>112</v>
      </c>
      <c r="C29" t="s">
        <v>130</v>
      </c>
      <c r="D29">
        <v>1</v>
      </c>
      <c r="E29">
        <v>4.4000000000000004</v>
      </c>
      <c r="F29">
        <v>12345672</v>
      </c>
      <c r="I29" s="10">
        <v>27</v>
      </c>
      <c r="J29" s="10" t="s">
        <v>121</v>
      </c>
      <c r="K29" s="10">
        <v>14406662</v>
      </c>
    </row>
    <row r="30" spans="1:11" ht="15" customHeight="1" x14ac:dyDescent="0.25">
      <c r="A30">
        <f t="shared" si="0"/>
        <v>28</v>
      </c>
      <c r="B30" t="s">
        <v>105</v>
      </c>
      <c r="C30" t="s">
        <v>125</v>
      </c>
      <c r="D30">
        <v>5</v>
      </c>
      <c r="E30">
        <v>6.9</v>
      </c>
      <c r="F30">
        <v>51953448</v>
      </c>
      <c r="I30" s="10">
        <v>28</v>
      </c>
      <c r="J30" s="10" t="s">
        <v>122</v>
      </c>
      <c r="K30" s="10">
        <v>35569956</v>
      </c>
    </row>
    <row r="31" spans="1:11" ht="15" customHeight="1" x14ac:dyDescent="0.25">
      <c r="A31">
        <f t="shared" si="0"/>
        <v>29</v>
      </c>
      <c r="B31" t="s">
        <v>108</v>
      </c>
      <c r="C31" t="s">
        <v>89</v>
      </c>
      <c r="D31">
        <v>3</v>
      </c>
      <c r="E31">
        <v>4.3</v>
      </c>
      <c r="F31">
        <v>14406662</v>
      </c>
      <c r="I31" s="10">
        <v>29</v>
      </c>
      <c r="J31" s="10" t="s">
        <v>123</v>
      </c>
      <c r="K31" s="10">
        <v>30240527</v>
      </c>
    </row>
    <row r="32" spans="1:11" ht="15" customHeight="1" x14ac:dyDescent="0.25">
      <c r="A32">
        <f t="shared" si="0"/>
        <v>30</v>
      </c>
      <c r="B32" t="s">
        <v>104</v>
      </c>
      <c r="C32" t="s">
        <v>93</v>
      </c>
      <c r="D32">
        <v>3</v>
      </c>
      <c r="E32">
        <v>6.5</v>
      </c>
      <c r="F32">
        <v>35569956</v>
      </c>
      <c r="I32" s="10">
        <v>30</v>
      </c>
      <c r="J32" s="10" t="s">
        <v>124</v>
      </c>
      <c r="K32" s="10">
        <v>53468374</v>
      </c>
    </row>
  </sheetData>
  <conditionalFormatting sqref="A3:B32">
    <cfRule type="duplicateValues" dxfId="1" priority="3"/>
  </conditionalFormatting>
  <conditionalFormatting sqref="N3:N14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86F03-C78F-4BEE-A57E-20E41723B5D8}">
  <dimension ref="A2:E11"/>
  <sheetViews>
    <sheetView workbookViewId="0">
      <selection activeCell="A3" sqref="A3:D11"/>
    </sheetView>
  </sheetViews>
  <sheetFormatPr baseColWidth="10" defaultRowHeight="15" x14ac:dyDescent="0.25"/>
  <cols>
    <col min="1" max="1" width="12.5703125" bestFit="1" customWidth="1"/>
    <col min="2" max="2" width="12.5703125" customWidth="1"/>
    <col min="3" max="3" width="8.5703125" customWidth="1"/>
  </cols>
  <sheetData>
    <row r="2" spans="1:5" x14ac:dyDescent="0.25">
      <c r="A2" t="s">
        <v>32</v>
      </c>
      <c r="B2" t="s">
        <v>151</v>
      </c>
      <c r="C2" t="s">
        <v>152</v>
      </c>
      <c r="D2" t="s">
        <v>153</v>
      </c>
      <c r="E2" t="s">
        <v>173</v>
      </c>
    </row>
    <row r="3" spans="1:5" x14ac:dyDescent="0.25">
      <c r="A3" t="s">
        <v>139</v>
      </c>
      <c r="B3">
        <v>3</v>
      </c>
      <c r="C3">
        <v>80</v>
      </c>
      <c r="D3" t="s">
        <v>148</v>
      </c>
      <c r="E3">
        <v>1</v>
      </c>
    </row>
    <row r="4" spans="1:5" x14ac:dyDescent="0.25">
      <c r="A4" t="s">
        <v>140</v>
      </c>
      <c r="B4">
        <v>2</v>
      </c>
      <c r="C4">
        <v>100</v>
      </c>
      <c r="D4" t="s">
        <v>149</v>
      </c>
      <c r="E4">
        <v>2</v>
      </c>
    </row>
    <row r="5" spans="1:5" x14ac:dyDescent="0.25">
      <c r="A5" t="s">
        <v>141</v>
      </c>
      <c r="B5">
        <v>4</v>
      </c>
      <c r="C5">
        <v>70</v>
      </c>
      <c r="D5" t="s">
        <v>150</v>
      </c>
      <c r="E5">
        <v>3</v>
      </c>
    </row>
    <row r="6" spans="1:5" x14ac:dyDescent="0.25">
      <c r="A6" t="s">
        <v>142</v>
      </c>
      <c r="B6">
        <v>2</v>
      </c>
      <c r="C6">
        <v>100</v>
      </c>
      <c r="D6" t="s">
        <v>148</v>
      </c>
      <c r="E6">
        <v>4</v>
      </c>
    </row>
    <row r="7" spans="1:5" x14ac:dyDescent="0.25">
      <c r="A7" t="s">
        <v>143</v>
      </c>
      <c r="B7">
        <v>6</v>
      </c>
      <c r="C7">
        <v>40</v>
      </c>
      <c r="D7" t="s">
        <v>148</v>
      </c>
      <c r="E7">
        <v>5</v>
      </c>
    </row>
    <row r="8" spans="1:5" x14ac:dyDescent="0.25">
      <c r="A8" t="s">
        <v>144</v>
      </c>
      <c r="B8">
        <v>1</v>
      </c>
      <c r="C8">
        <v>120</v>
      </c>
      <c r="D8" t="s">
        <v>148</v>
      </c>
      <c r="E8">
        <v>6</v>
      </c>
    </row>
    <row r="9" spans="1:5" x14ac:dyDescent="0.25">
      <c r="A9" t="s">
        <v>145</v>
      </c>
      <c r="B9">
        <v>5</v>
      </c>
      <c r="C9">
        <v>50</v>
      </c>
      <c r="D9" t="s">
        <v>148</v>
      </c>
      <c r="E9">
        <v>7</v>
      </c>
    </row>
    <row r="10" spans="1:5" x14ac:dyDescent="0.25">
      <c r="A10" t="s">
        <v>146</v>
      </c>
      <c r="B10">
        <v>7</v>
      </c>
      <c r="C10">
        <v>30</v>
      </c>
      <c r="D10" t="s">
        <v>149</v>
      </c>
      <c r="E10">
        <v>8</v>
      </c>
    </row>
    <row r="11" spans="1:5" x14ac:dyDescent="0.25">
      <c r="A11" t="s">
        <v>147</v>
      </c>
      <c r="B11">
        <v>4</v>
      </c>
      <c r="C11">
        <v>70</v>
      </c>
      <c r="D11" t="s">
        <v>148</v>
      </c>
      <c r="E11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A1E4-174F-40AE-A6C6-60B97B98EED8}">
  <dimension ref="A1:C8"/>
  <sheetViews>
    <sheetView workbookViewId="0">
      <selection sqref="A1:B8"/>
    </sheetView>
  </sheetViews>
  <sheetFormatPr baseColWidth="10" defaultRowHeight="15" x14ac:dyDescent="0.25"/>
  <cols>
    <col min="1" max="1" width="23.28515625" bestFit="1" customWidth="1"/>
    <col min="2" max="2" width="8.85546875" customWidth="1"/>
  </cols>
  <sheetData>
    <row r="1" spans="1:3" x14ac:dyDescent="0.25">
      <c r="A1" t="s">
        <v>161</v>
      </c>
      <c r="B1" t="s">
        <v>162</v>
      </c>
      <c r="C1" t="s">
        <v>164</v>
      </c>
    </row>
    <row r="2" spans="1:3" x14ac:dyDescent="0.25">
      <c r="A2" t="s">
        <v>154</v>
      </c>
      <c r="B2">
        <v>35</v>
      </c>
      <c r="C2">
        <v>1</v>
      </c>
    </row>
    <row r="3" spans="1:3" x14ac:dyDescent="0.25">
      <c r="A3" t="s">
        <v>155</v>
      </c>
      <c r="B3">
        <v>50</v>
      </c>
      <c r="C3">
        <f>+C2+1</f>
        <v>2</v>
      </c>
    </row>
    <row r="4" spans="1:3" x14ac:dyDescent="0.25">
      <c r="A4" t="s">
        <v>156</v>
      </c>
      <c r="B4">
        <v>30</v>
      </c>
      <c r="C4">
        <f t="shared" ref="C4:C8" si="0">+C3+1</f>
        <v>3</v>
      </c>
    </row>
    <row r="5" spans="1:3" x14ac:dyDescent="0.25">
      <c r="A5" t="s">
        <v>157</v>
      </c>
      <c r="B5">
        <v>20</v>
      </c>
      <c r="C5">
        <f t="shared" si="0"/>
        <v>4</v>
      </c>
    </row>
    <row r="6" spans="1:3" x14ac:dyDescent="0.25">
      <c r="A6" t="s">
        <v>158</v>
      </c>
      <c r="B6">
        <v>15</v>
      </c>
      <c r="C6">
        <f t="shared" si="0"/>
        <v>5</v>
      </c>
    </row>
    <row r="7" spans="1:3" x14ac:dyDescent="0.25">
      <c r="A7" t="s">
        <v>159</v>
      </c>
      <c r="B7">
        <v>25</v>
      </c>
      <c r="C7">
        <f t="shared" si="0"/>
        <v>6</v>
      </c>
    </row>
    <row r="8" spans="1:3" x14ac:dyDescent="0.25">
      <c r="A8" t="s">
        <v>160</v>
      </c>
      <c r="B8">
        <v>10</v>
      </c>
      <c r="C8">
        <f t="shared" si="0"/>
        <v>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D704-2958-4FC7-AA15-89D33F13C8C1}">
  <dimension ref="A2:K58"/>
  <sheetViews>
    <sheetView workbookViewId="0">
      <selection activeCell="F22" sqref="F22"/>
    </sheetView>
  </sheetViews>
  <sheetFormatPr baseColWidth="10" defaultRowHeight="15" x14ac:dyDescent="0.25"/>
  <cols>
    <col min="1" max="1" width="12.5703125" bestFit="1" customWidth="1"/>
    <col min="2" max="2" width="9.140625" bestFit="1" customWidth="1"/>
    <col min="3" max="3" width="20.5703125" style="11" customWidth="1"/>
    <col min="4" max="4" width="20.85546875" bestFit="1" customWidth="1"/>
    <col min="5" max="5" width="18.5703125" bestFit="1" customWidth="1"/>
    <col min="6" max="6" width="16.140625" bestFit="1" customWidth="1"/>
    <col min="7" max="7" width="5.28515625" customWidth="1"/>
    <col min="8" max="8" width="12.28515625" bestFit="1" customWidth="1"/>
    <col min="9" max="9" width="3" bestFit="1" customWidth="1"/>
    <col min="11" max="11" width="9.42578125" bestFit="1" customWidth="1"/>
  </cols>
  <sheetData>
    <row r="2" spans="1:11" x14ac:dyDescent="0.25">
      <c r="A2" t="s">
        <v>175</v>
      </c>
      <c r="B2" t="s">
        <v>168</v>
      </c>
      <c r="C2" t="s">
        <v>169</v>
      </c>
      <c r="D2" s="11" t="s">
        <v>170</v>
      </c>
      <c r="E2" t="s">
        <v>171</v>
      </c>
      <c r="F2" t="s">
        <v>172</v>
      </c>
      <c r="H2" t="s">
        <v>174</v>
      </c>
      <c r="I2" t="s">
        <v>178</v>
      </c>
    </row>
    <row r="3" spans="1:11" hidden="1" x14ac:dyDescent="0.25">
      <c r="A3">
        <v>1</v>
      </c>
      <c r="B3">
        <v>25</v>
      </c>
      <c r="C3" t="s">
        <v>147</v>
      </c>
      <c r="D3" s="11">
        <v>45008</v>
      </c>
      <c r="E3" s="11">
        <v>45020</v>
      </c>
      <c r="F3">
        <v>910</v>
      </c>
      <c r="G3">
        <v>9</v>
      </c>
      <c r="H3">
        <f>+_xlfn.XLOOKUP(C3,Habitaciones[Nombre],Habitaciones[Costo])</f>
        <v>70</v>
      </c>
      <c r="I3">
        <v>12</v>
      </c>
      <c r="J3" s="12">
        <f>+Reservas[[#This Row],[ reservaFechaFin]]-Reservas[[#This Row],[ reservaFechaInicio]]</f>
        <v>12</v>
      </c>
      <c r="K3" s="11">
        <v>44666</v>
      </c>
    </row>
    <row r="4" spans="1:11" hidden="1" x14ac:dyDescent="0.25">
      <c r="A4">
        <v>2</v>
      </c>
      <c r="B4">
        <v>17</v>
      </c>
      <c r="C4" t="s">
        <v>139</v>
      </c>
      <c r="D4" s="11">
        <v>44959</v>
      </c>
      <c r="E4" s="11">
        <v>44963</v>
      </c>
      <c r="F4">
        <v>400</v>
      </c>
      <c r="G4">
        <v>1</v>
      </c>
      <c r="H4">
        <f>+_xlfn.XLOOKUP(C4,Habitaciones[Nombre],Habitaciones[Costo])</f>
        <v>80</v>
      </c>
      <c r="I4">
        <v>4</v>
      </c>
      <c r="J4" s="12">
        <f>+Reservas[[#This Row],[ reservaFechaFin]]-Reservas[[#This Row],[ reservaFechaInicio]]</f>
        <v>4</v>
      </c>
      <c r="K4" s="11">
        <v>45565</v>
      </c>
    </row>
    <row r="5" spans="1:11" hidden="1" x14ac:dyDescent="0.25">
      <c r="A5">
        <v>3</v>
      </c>
      <c r="B5">
        <v>30</v>
      </c>
      <c r="C5" t="s">
        <v>147</v>
      </c>
      <c r="D5" s="11">
        <v>45529</v>
      </c>
      <c r="E5" s="11">
        <v>45532</v>
      </c>
      <c r="F5">
        <v>280</v>
      </c>
      <c r="G5">
        <v>9</v>
      </c>
      <c r="H5">
        <f>+_xlfn.XLOOKUP(C5,Habitaciones[Nombre],Habitaciones[Costo])</f>
        <v>70</v>
      </c>
      <c r="I5">
        <v>3</v>
      </c>
      <c r="J5" s="12">
        <f>+Reservas[[#This Row],[ reservaFechaFin]]-Reservas[[#This Row],[ reservaFechaInicio]]</f>
        <v>3</v>
      </c>
    </row>
    <row r="6" spans="1:11" hidden="1" x14ac:dyDescent="0.25">
      <c r="A6">
        <v>4</v>
      </c>
      <c r="B6">
        <v>6</v>
      </c>
      <c r="C6" t="s">
        <v>141</v>
      </c>
      <c r="D6" s="11">
        <v>45023</v>
      </c>
      <c r="E6" s="11">
        <v>45033</v>
      </c>
      <c r="F6">
        <v>770</v>
      </c>
      <c r="G6">
        <v>3</v>
      </c>
      <c r="H6">
        <f>+_xlfn.XLOOKUP(C6,Habitaciones[Nombre],Habitaciones[Costo])</f>
        <v>70</v>
      </c>
      <c r="I6">
        <v>10</v>
      </c>
      <c r="J6" s="12">
        <f>+Reservas[[#This Row],[ reservaFechaFin]]-Reservas[[#This Row],[ reservaFechaInicio]]</f>
        <v>10</v>
      </c>
    </row>
    <row r="7" spans="1:11" hidden="1" x14ac:dyDescent="0.25">
      <c r="A7">
        <v>5</v>
      </c>
      <c r="B7">
        <v>16</v>
      </c>
      <c r="C7" t="s">
        <v>139</v>
      </c>
      <c r="D7" s="11">
        <v>45496</v>
      </c>
      <c r="E7" s="11">
        <v>45505</v>
      </c>
      <c r="F7">
        <v>800</v>
      </c>
      <c r="G7">
        <v>1</v>
      </c>
      <c r="H7">
        <f>+_xlfn.XLOOKUP(C7,Habitaciones[Nombre],Habitaciones[Costo])</f>
        <v>80</v>
      </c>
      <c r="I7">
        <v>9</v>
      </c>
      <c r="J7" s="12">
        <f>+Reservas[[#This Row],[ reservaFechaFin]]-Reservas[[#This Row],[ reservaFechaInicio]]</f>
        <v>9</v>
      </c>
    </row>
    <row r="8" spans="1:11" hidden="1" x14ac:dyDescent="0.25">
      <c r="A8">
        <v>6</v>
      </c>
      <c r="B8">
        <v>21</v>
      </c>
      <c r="C8" t="s">
        <v>139</v>
      </c>
      <c r="D8" s="11">
        <v>44706</v>
      </c>
      <c r="E8" s="11">
        <v>44713</v>
      </c>
      <c r="F8">
        <v>640</v>
      </c>
      <c r="G8">
        <v>1</v>
      </c>
      <c r="H8">
        <f>+_xlfn.XLOOKUP(C8,Habitaciones[Nombre],Habitaciones[Costo])</f>
        <v>80</v>
      </c>
      <c r="I8">
        <v>7</v>
      </c>
      <c r="J8" s="12">
        <f>+Reservas[[#This Row],[ reservaFechaFin]]-Reservas[[#This Row],[ reservaFechaInicio]]</f>
        <v>7</v>
      </c>
    </row>
    <row r="9" spans="1:11" hidden="1" x14ac:dyDescent="0.25">
      <c r="A9">
        <v>7</v>
      </c>
      <c r="B9">
        <v>23</v>
      </c>
      <c r="C9" t="s">
        <v>146</v>
      </c>
      <c r="D9" s="11">
        <v>44886</v>
      </c>
      <c r="E9" s="11">
        <v>44897</v>
      </c>
      <c r="F9">
        <v>360</v>
      </c>
      <c r="G9">
        <v>8</v>
      </c>
      <c r="H9">
        <f>+_xlfn.XLOOKUP(C9,Habitaciones[Nombre],Habitaciones[Costo])</f>
        <v>30</v>
      </c>
      <c r="I9">
        <v>11</v>
      </c>
      <c r="J9" s="12">
        <f>+Reservas[[#This Row],[ reservaFechaFin]]-Reservas[[#This Row],[ reservaFechaInicio]]</f>
        <v>11</v>
      </c>
    </row>
    <row r="10" spans="1:11" hidden="1" x14ac:dyDescent="0.25">
      <c r="A10">
        <v>8</v>
      </c>
      <c r="B10">
        <v>5</v>
      </c>
      <c r="C10" t="s">
        <v>145</v>
      </c>
      <c r="D10" s="11">
        <v>45101</v>
      </c>
      <c r="E10" s="11">
        <v>45102</v>
      </c>
      <c r="F10">
        <v>100</v>
      </c>
      <c r="G10">
        <v>7</v>
      </c>
      <c r="H10">
        <f>+_xlfn.XLOOKUP(C10,Habitaciones[Nombre],Habitaciones[Costo])</f>
        <v>50</v>
      </c>
      <c r="I10">
        <v>1</v>
      </c>
      <c r="J10" s="12">
        <f>+Reservas[[#This Row],[ reservaFechaFin]]-Reservas[[#This Row],[ reservaFechaInicio]]</f>
        <v>1</v>
      </c>
    </row>
    <row r="11" spans="1:11" hidden="1" x14ac:dyDescent="0.25">
      <c r="A11">
        <v>9</v>
      </c>
      <c r="B11">
        <v>17</v>
      </c>
      <c r="C11" t="s">
        <v>144</v>
      </c>
      <c r="D11" s="11">
        <v>45341</v>
      </c>
      <c r="E11" s="11">
        <v>45349</v>
      </c>
      <c r="F11">
        <v>1080</v>
      </c>
      <c r="G11">
        <v>6</v>
      </c>
      <c r="H11">
        <f>+_xlfn.XLOOKUP(C11,Habitaciones[Nombre],Habitaciones[Costo])</f>
        <v>120</v>
      </c>
      <c r="I11">
        <v>8</v>
      </c>
      <c r="J11" s="12">
        <f>+Reservas[[#This Row],[ reservaFechaFin]]-Reservas[[#This Row],[ reservaFechaInicio]]</f>
        <v>8</v>
      </c>
    </row>
    <row r="12" spans="1:11" hidden="1" x14ac:dyDescent="0.25">
      <c r="A12">
        <v>10</v>
      </c>
      <c r="B12">
        <v>23</v>
      </c>
      <c r="C12" t="s">
        <v>144</v>
      </c>
      <c r="D12" s="11">
        <v>45238</v>
      </c>
      <c r="E12" s="11">
        <v>45242</v>
      </c>
      <c r="F12">
        <v>600</v>
      </c>
      <c r="G12">
        <v>6</v>
      </c>
      <c r="H12">
        <f>+_xlfn.XLOOKUP(C12,Habitaciones[Nombre],Habitaciones[Costo])</f>
        <v>120</v>
      </c>
      <c r="I12">
        <v>4</v>
      </c>
      <c r="J12" s="12">
        <f>+Reservas[[#This Row],[ reservaFechaFin]]-Reservas[[#This Row],[ reservaFechaInicio]]</f>
        <v>4</v>
      </c>
    </row>
    <row r="13" spans="1:11" hidden="1" x14ac:dyDescent="0.25">
      <c r="A13">
        <v>11</v>
      </c>
      <c r="B13">
        <v>4</v>
      </c>
      <c r="C13" t="s">
        <v>147</v>
      </c>
      <c r="D13" s="11">
        <v>44941</v>
      </c>
      <c r="E13" s="11">
        <v>44948</v>
      </c>
      <c r="F13">
        <v>560</v>
      </c>
      <c r="G13">
        <v>9</v>
      </c>
      <c r="H13">
        <f>+_xlfn.XLOOKUP(C13,Habitaciones[Nombre],Habitaciones[Costo])</f>
        <v>70</v>
      </c>
      <c r="I13">
        <v>7</v>
      </c>
      <c r="J13" s="12">
        <f>+Reservas[[#This Row],[ reservaFechaFin]]-Reservas[[#This Row],[ reservaFechaInicio]]</f>
        <v>7</v>
      </c>
    </row>
    <row r="14" spans="1:11" hidden="1" x14ac:dyDescent="0.25">
      <c r="A14">
        <v>12</v>
      </c>
      <c r="B14">
        <v>2</v>
      </c>
      <c r="C14" t="s">
        <v>142</v>
      </c>
      <c r="D14" s="11">
        <v>45211</v>
      </c>
      <c r="E14" s="11">
        <v>45221</v>
      </c>
      <c r="F14">
        <v>1100</v>
      </c>
      <c r="G14">
        <v>4</v>
      </c>
      <c r="H14">
        <f>+_xlfn.XLOOKUP(C14,Habitaciones[Nombre],Habitaciones[Costo])</f>
        <v>100</v>
      </c>
      <c r="I14">
        <v>10</v>
      </c>
      <c r="J14" s="12">
        <f>+Reservas[[#This Row],[ reservaFechaFin]]-Reservas[[#This Row],[ reservaFechaInicio]]</f>
        <v>10</v>
      </c>
    </row>
    <row r="15" spans="1:11" hidden="1" x14ac:dyDescent="0.25">
      <c r="A15">
        <v>13</v>
      </c>
      <c r="B15">
        <v>8</v>
      </c>
      <c r="C15" t="s">
        <v>147</v>
      </c>
      <c r="D15" s="11">
        <v>44797</v>
      </c>
      <c r="E15" s="11">
        <v>44805</v>
      </c>
      <c r="F15">
        <v>630</v>
      </c>
      <c r="G15">
        <v>9</v>
      </c>
      <c r="H15">
        <f>+_xlfn.XLOOKUP(C15,Habitaciones[Nombre],Habitaciones[Costo])</f>
        <v>70</v>
      </c>
      <c r="I15">
        <v>8</v>
      </c>
      <c r="J15" s="12">
        <f>+Reservas[[#This Row],[ reservaFechaFin]]-Reservas[[#This Row],[ reservaFechaInicio]]</f>
        <v>8</v>
      </c>
    </row>
    <row r="16" spans="1:11" hidden="1" x14ac:dyDescent="0.25">
      <c r="A16">
        <v>14</v>
      </c>
      <c r="B16">
        <v>4</v>
      </c>
      <c r="C16" t="s">
        <v>147</v>
      </c>
      <c r="D16" s="11">
        <v>45350</v>
      </c>
      <c r="E16" s="11">
        <v>45358</v>
      </c>
      <c r="F16">
        <v>630</v>
      </c>
      <c r="G16">
        <v>9</v>
      </c>
      <c r="H16">
        <f>+_xlfn.XLOOKUP(C16,Habitaciones[Nombre],Habitaciones[Costo])</f>
        <v>70</v>
      </c>
      <c r="I16">
        <v>8</v>
      </c>
      <c r="J16" s="12">
        <f>+Reservas[[#This Row],[ reservaFechaFin]]-Reservas[[#This Row],[ reservaFechaInicio]]</f>
        <v>8</v>
      </c>
    </row>
    <row r="17" spans="1:10" hidden="1" x14ac:dyDescent="0.25">
      <c r="A17">
        <v>15</v>
      </c>
      <c r="B17">
        <v>8</v>
      </c>
      <c r="C17" t="s">
        <v>143</v>
      </c>
      <c r="D17" s="11">
        <v>45333</v>
      </c>
      <c r="E17" s="11">
        <v>45336</v>
      </c>
      <c r="F17">
        <v>160</v>
      </c>
      <c r="G17">
        <v>5</v>
      </c>
      <c r="H17">
        <f>+_xlfn.XLOOKUP(C17,Habitaciones[Nombre],Habitaciones[Costo])</f>
        <v>40</v>
      </c>
      <c r="I17">
        <v>3</v>
      </c>
      <c r="J17" s="12">
        <f>+Reservas[[#This Row],[ reservaFechaFin]]-Reservas[[#This Row],[ reservaFechaInicio]]</f>
        <v>3</v>
      </c>
    </row>
    <row r="18" spans="1:10" hidden="1" x14ac:dyDescent="0.25">
      <c r="A18">
        <v>16</v>
      </c>
      <c r="B18">
        <v>19</v>
      </c>
      <c r="C18" t="s">
        <v>140</v>
      </c>
      <c r="D18" s="11">
        <v>45036</v>
      </c>
      <c r="E18" s="11">
        <v>45041</v>
      </c>
      <c r="F18">
        <v>600</v>
      </c>
      <c r="G18">
        <v>2</v>
      </c>
      <c r="H18">
        <f>+_xlfn.XLOOKUP(C18,Habitaciones[Nombre],Habitaciones[Costo])</f>
        <v>100</v>
      </c>
      <c r="I18">
        <v>5</v>
      </c>
      <c r="J18" s="12">
        <f>+Reservas[[#This Row],[ reservaFechaFin]]-Reservas[[#This Row],[ reservaFechaInicio]]</f>
        <v>5</v>
      </c>
    </row>
    <row r="19" spans="1:10" x14ac:dyDescent="0.25">
      <c r="A19">
        <v>17</v>
      </c>
      <c r="B19">
        <v>15</v>
      </c>
      <c r="C19" t="s">
        <v>147</v>
      </c>
      <c r="D19" s="11">
        <v>45190</v>
      </c>
      <c r="E19" s="11">
        <v>45192</v>
      </c>
      <c r="F19">
        <v>210</v>
      </c>
      <c r="G19">
        <v>9</v>
      </c>
      <c r="H19">
        <f>+_xlfn.XLOOKUP(C19,Habitaciones[Nombre],Habitaciones[Costo])</f>
        <v>70</v>
      </c>
      <c r="I19">
        <v>2</v>
      </c>
      <c r="J19" s="12">
        <f>+Reservas[[#This Row],[ reservaFechaFin]]-Reservas[[#This Row],[ reservaFechaInicio]]</f>
        <v>2</v>
      </c>
    </row>
    <row r="20" spans="1:10" hidden="1" x14ac:dyDescent="0.25">
      <c r="A20">
        <v>18</v>
      </c>
      <c r="B20">
        <v>28</v>
      </c>
      <c r="C20" t="s">
        <v>141</v>
      </c>
      <c r="D20" s="11">
        <v>45295</v>
      </c>
      <c r="E20" s="11">
        <v>45306</v>
      </c>
      <c r="F20">
        <v>840</v>
      </c>
      <c r="G20">
        <v>3</v>
      </c>
      <c r="H20">
        <f>+_xlfn.XLOOKUP(C20,Habitaciones[Nombre],Habitaciones[Costo])</f>
        <v>70</v>
      </c>
      <c r="I20">
        <v>11</v>
      </c>
      <c r="J20" s="12">
        <f>+Reservas[[#This Row],[ reservaFechaFin]]-Reservas[[#This Row],[ reservaFechaInicio]]</f>
        <v>11</v>
      </c>
    </row>
    <row r="21" spans="1:10" hidden="1" x14ac:dyDescent="0.25">
      <c r="A21">
        <v>19</v>
      </c>
      <c r="B21">
        <v>29</v>
      </c>
      <c r="C21" t="s">
        <v>144</v>
      </c>
      <c r="D21" s="11">
        <v>45267</v>
      </c>
      <c r="E21" s="11">
        <v>45277</v>
      </c>
      <c r="F21">
        <v>1320</v>
      </c>
      <c r="G21">
        <v>6</v>
      </c>
      <c r="H21">
        <f>+_xlfn.XLOOKUP(C21,Habitaciones[Nombre],Habitaciones[Costo])</f>
        <v>120</v>
      </c>
      <c r="I21">
        <v>10</v>
      </c>
      <c r="J21" s="12">
        <f>+Reservas[[#This Row],[ reservaFechaFin]]-Reservas[[#This Row],[ reservaFechaInicio]]</f>
        <v>10</v>
      </c>
    </row>
    <row r="22" spans="1:10" hidden="1" x14ac:dyDescent="0.25">
      <c r="A22">
        <v>20</v>
      </c>
      <c r="B22">
        <v>25</v>
      </c>
      <c r="C22" t="s">
        <v>146</v>
      </c>
      <c r="D22" s="11">
        <v>45561</v>
      </c>
      <c r="E22" s="11">
        <v>45573</v>
      </c>
      <c r="F22">
        <v>390</v>
      </c>
      <c r="G22">
        <v>8</v>
      </c>
      <c r="H22">
        <f>+_xlfn.XLOOKUP(C22,Habitaciones[Nombre],Habitaciones[Costo])</f>
        <v>30</v>
      </c>
      <c r="I22">
        <v>12</v>
      </c>
      <c r="J22" s="12">
        <f>+Reservas[[#This Row],[ reservaFechaFin]]-Reservas[[#This Row],[ reservaFechaInicio]]</f>
        <v>12</v>
      </c>
    </row>
    <row r="23" spans="1:10" hidden="1" x14ac:dyDescent="0.25">
      <c r="A23">
        <v>21</v>
      </c>
      <c r="B23">
        <v>7</v>
      </c>
      <c r="C23" t="s">
        <v>142</v>
      </c>
      <c r="D23" s="11">
        <v>45102</v>
      </c>
      <c r="E23" s="11">
        <v>45110</v>
      </c>
      <c r="F23">
        <v>900</v>
      </c>
      <c r="G23">
        <v>4</v>
      </c>
      <c r="H23">
        <f>+_xlfn.XLOOKUP(C23,Habitaciones[Nombre],Habitaciones[Costo])</f>
        <v>100</v>
      </c>
      <c r="I23">
        <v>8</v>
      </c>
      <c r="J23" s="12">
        <f>+Reservas[[#This Row],[ reservaFechaFin]]-Reservas[[#This Row],[ reservaFechaInicio]]</f>
        <v>8</v>
      </c>
    </row>
    <row r="24" spans="1:10" hidden="1" x14ac:dyDescent="0.25">
      <c r="A24">
        <v>22</v>
      </c>
      <c r="B24">
        <v>4</v>
      </c>
      <c r="C24" t="s">
        <v>140</v>
      </c>
      <c r="D24" s="11">
        <v>44765</v>
      </c>
      <c r="E24" s="11">
        <v>44768</v>
      </c>
      <c r="F24">
        <v>400</v>
      </c>
      <c r="G24">
        <v>2</v>
      </c>
      <c r="H24">
        <f>+_xlfn.XLOOKUP(C24,Habitaciones[Nombre],Habitaciones[Costo])</f>
        <v>100</v>
      </c>
      <c r="I24">
        <v>3</v>
      </c>
      <c r="J24" s="12">
        <f>+Reservas[[#This Row],[ reservaFechaFin]]-Reservas[[#This Row],[ reservaFechaInicio]]</f>
        <v>3</v>
      </c>
    </row>
    <row r="25" spans="1:10" hidden="1" x14ac:dyDescent="0.25">
      <c r="A25">
        <v>23</v>
      </c>
      <c r="B25">
        <v>10</v>
      </c>
      <c r="C25" t="s">
        <v>142</v>
      </c>
      <c r="D25" s="11">
        <v>45094</v>
      </c>
      <c r="E25" s="11">
        <v>45097</v>
      </c>
      <c r="F25">
        <v>400</v>
      </c>
      <c r="G25">
        <v>4</v>
      </c>
      <c r="H25">
        <f>+_xlfn.XLOOKUP(C25,Habitaciones[Nombre],Habitaciones[Costo])</f>
        <v>100</v>
      </c>
      <c r="I25">
        <v>3</v>
      </c>
      <c r="J25" s="12">
        <f>+Reservas[[#This Row],[ reservaFechaFin]]-Reservas[[#This Row],[ reservaFechaInicio]]</f>
        <v>3</v>
      </c>
    </row>
    <row r="26" spans="1:10" hidden="1" x14ac:dyDescent="0.25">
      <c r="A26">
        <v>24</v>
      </c>
      <c r="B26">
        <v>4</v>
      </c>
      <c r="C26" t="s">
        <v>146</v>
      </c>
      <c r="D26" s="11">
        <v>45327</v>
      </c>
      <c r="E26" s="11">
        <v>45330</v>
      </c>
      <c r="F26">
        <v>120</v>
      </c>
      <c r="G26">
        <v>8</v>
      </c>
      <c r="H26">
        <f>+_xlfn.XLOOKUP(C26,Habitaciones[Nombre],Habitaciones[Costo])</f>
        <v>30</v>
      </c>
      <c r="I26">
        <v>3</v>
      </c>
      <c r="J26" s="12">
        <f>+Reservas[[#This Row],[ reservaFechaFin]]-Reservas[[#This Row],[ reservaFechaInicio]]</f>
        <v>3</v>
      </c>
    </row>
    <row r="27" spans="1:10" hidden="1" x14ac:dyDescent="0.25">
      <c r="A27">
        <v>25</v>
      </c>
      <c r="B27">
        <v>7</v>
      </c>
      <c r="C27" t="s">
        <v>139</v>
      </c>
      <c r="D27" s="11">
        <v>45528</v>
      </c>
      <c r="E27" s="11">
        <v>45530</v>
      </c>
      <c r="F27">
        <v>240</v>
      </c>
      <c r="G27">
        <v>1</v>
      </c>
      <c r="H27">
        <f>+_xlfn.XLOOKUP(C27,Habitaciones[Nombre],Habitaciones[Costo])</f>
        <v>80</v>
      </c>
      <c r="I27">
        <v>2</v>
      </c>
      <c r="J27" s="12">
        <f>+Reservas[[#This Row],[ reservaFechaFin]]-Reservas[[#This Row],[ reservaFechaInicio]]</f>
        <v>2</v>
      </c>
    </row>
    <row r="28" spans="1:10" hidden="1" x14ac:dyDescent="0.25">
      <c r="A28">
        <v>26</v>
      </c>
      <c r="B28">
        <v>17</v>
      </c>
      <c r="C28" t="s">
        <v>140</v>
      </c>
      <c r="D28" s="11">
        <v>45519</v>
      </c>
      <c r="E28" s="11">
        <v>45529</v>
      </c>
      <c r="F28">
        <v>1100</v>
      </c>
      <c r="G28">
        <v>2</v>
      </c>
      <c r="H28">
        <f>+_xlfn.XLOOKUP(C28,Habitaciones[Nombre],Habitaciones[Costo])</f>
        <v>100</v>
      </c>
      <c r="I28">
        <v>10</v>
      </c>
      <c r="J28" s="12">
        <f>+Reservas[[#This Row],[ reservaFechaFin]]-Reservas[[#This Row],[ reservaFechaInicio]]</f>
        <v>10</v>
      </c>
    </row>
    <row r="29" spans="1:10" hidden="1" x14ac:dyDescent="0.25">
      <c r="A29">
        <v>27</v>
      </c>
      <c r="B29">
        <v>7</v>
      </c>
      <c r="C29" t="s">
        <v>139</v>
      </c>
      <c r="D29" s="11">
        <v>45125</v>
      </c>
      <c r="E29" s="11">
        <v>45136</v>
      </c>
      <c r="F29">
        <v>960</v>
      </c>
      <c r="G29">
        <v>1</v>
      </c>
      <c r="H29">
        <f>+_xlfn.XLOOKUP(C29,Habitaciones[Nombre],Habitaciones[Costo])</f>
        <v>80</v>
      </c>
      <c r="I29">
        <v>11</v>
      </c>
      <c r="J29" s="12">
        <f>+Reservas[[#This Row],[ reservaFechaFin]]-Reservas[[#This Row],[ reservaFechaInicio]]</f>
        <v>11</v>
      </c>
    </row>
    <row r="30" spans="1:10" hidden="1" x14ac:dyDescent="0.25">
      <c r="A30">
        <v>28</v>
      </c>
      <c r="B30">
        <v>2</v>
      </c>
      <c r="C30" t="s">
        <v>142</v>
      </c>
      <c r="D30" s="11">
        <v>45071</v>
      </c>
      <c r="E30" s="11">
        <v>45071</v>
      </c>
      <c r="F30">
        <v>100</v>
      </c>
      <c r="G30">
        <v>4</v>
      </c>
      <c r="H30">
        <f>+_xlfn.XLOOKUP(C30,Habitaciones[Nombre],Habitaciones[Costo])</f>
        <v>100</v>
      </c>
      <c r="I30">
        <v>0</v>
      </c>
      <c r="J30" s="12">
        <f>+Reservas[[#This Row],[ reservaFechaFin]]-Reservas[[#This Row],[ reservaFechaInicio]]</f>
        <v>0</v>
      </c>
    </row>
    <row r="31" spans="1:10" hidden="1" x14ac:dyDescent="0.25">
      <c r="A31">
        <v>29</v>
      </c>
      <c r="B31">
        <v>25</v>
      </c>
      <c r="C31" t="s">
        <v>144</v>
      </c>
      <c r="D31" s="11">
        <v>45091</v>
      </c>
      <c r="E31" s="11">
        <v>45100</v>
      </c>
      <c r="F31">
        <v>1200</v>
      </c>
      <c r="G31">
        <v>6</v>
      </c>
      <c r="H31">
        <f>+_xlfn.XLOOKUP(C31,Habitaciones[Nombre],Habitaciones[Costo])</f>
        <v>120</v>
      </c>
      <c r="I31">
        <v>9</v>
      </c>
      <c r="J31" s="12">
        <f>+Reservas[[#This Row],[ reservaFechaFin]]-Reservas[[#This Row],[ reservaFechaInicio]]</f>
        <v>9</v>
      </c>
    </row>
    <row r="32" spans="1:10" hidden="1" x14ac:dyDescent="0.25">
      <c r="A32">
        <v>30</v>
      </c>
      <c r="B32">
        <v>22</v>
      </c>
      <c r="C32" t="s">
        <v>144</v>
      </c>
      <c r="D32" s="11">
        <v>45419</v>
      </c>
      <c r="E32" s="11">
        <v>45420</v>
      </c>
      <c r="F32">
        <v>240</v>
      </c>
      <c r="G32">
        <v>6</v>
      </c>
      <c r="H32">
        <f>+_xlfn.XLOOKUP(C32,Habitaciones[Nombre],Habitaciones[Costo])</f>
        <v>120</v>
      </c>
      <c r="I32">
        <v>1</v>
      </c>
      <c r="J32" s="12">
        <f>+Reservas[[#This Row],[ reservaFechaFin]]-Reservas[[#This Row],[ reservaFechaInicio]]</f>
        <v>1</v>
      </c>
    </row>
    <row r="33" spans="1:10" hidden="1" x14ac:dyDescent="0.25">
      <c r="A33">
        <v>31</v>
      </c>
      <c r="B33">
        <v>7</v>
      </c>
      <c r="C33" t="s">
        <v>147</v>
      </c>
      <c r="D33" s="11">
        <v>44830</v>
      </c>
      <c r="E33" s="11">
        <v>44833</v>
      </c>
      <c r="F33">
        <v>280</v>
      </c>
      <c r="G33">
        <v>9</v>
      </c>
      <c r="H33">
        <f>+_xlfn.XLOOKUP(C33,Habitaciones[Nombre],Habitaciones[Costo])</f>
        <v>70</v>
      </c>
      <c r="I33">
        <v>3</v>
      </c>
      <c r="J33" s="12">
        <f>+Reservas[[#This Row],[ reservaFechaFin]]-Reservas[[#This Row],[ reservaFechaInicio]]</f>
        <v>3</v>
      </c>
    </row>
    <row r="34" spans="1:10" hidden="1" x14ac:dyDescent="0.25">
      <c r="A34">
        <v>32</v>
      </c>
      <c r="B34">
        <v>18</v>
      </c>
      <c r="C34" t="s">
        <v>147</v>
      </c>
      <c r="D34" s="11">
        <v>45341</v>
      </c>
      <c r="E34" s="11">
        <v>45351</v>
      </c>
      <c r="F34">
        <v>770</v>
      </c>
      <c r="G34">
        <v>9</v>
      </c>
      <c r="H34">
        <f>+_xlfn.XLOOKUP(C34,Habitaciones[Nombre],Habitaciones[Costo])</f>
        <v>70</v>
      </c>
      <c r="I34">
        <v>10</v>
      </c>
      <c r="J34" s="12">
        <f>+Reservas[[#This Row],[ reservaFechaFin]]-Reservas[[#This Row],[ reservaFechaInicio]]</f>
        <v>10</v>
      </c>
    </row>
    <row r="35" spans="1:10" hidden="1" x14ac:dyDescent="0.25">
      <c r="A35">
        <v>33</v>
      </c>
      <c r="B35">
        <v>16</v>
      </c>
      <c r="C35" t="s">
        <v>144</v>
      </c>
      <c r="D35" s="11">
        <v>45160</v>
      </c>
      <c r="E35" s="11">
        <v>45166</v>
      </c>
      <c r="F35">
        <v>840</v>
      </c>
      <c r="G35">
        <v>6</v>
      </c>
      <c r="H35">
        <f>+_xlfn.XLOOKUP(C35,Habitaciones[Nombre],Habitaciones[Costo])</f>
        <v>120</v>
      </c>
      <c r="I35">
        <v>6</v>
      </c>
      <c r="J35" s="12">
        <f>+Reservas[[#This Row],[ reservaFechaFin]]-Reservas[[#This Row],[ reservaFechaInicio]]</f>
        <v>6</v>
      </c>
    </row>
    <row r="36" spans="1:10" hidden="1" x14ac:dyDescent="0.25">
      <c r="A36">
        <v>34</v>
      </c>
      <c r="B36">
        <v>6</v>
      </c>
      <c r="C36" t="s">
        <v>144</v>
      </c>
      <c r="D36" s="11">
        <v>44734</v>
      </c>
      <c r="E36" s="11">
        <v>44743</v>
      </c>
      <c r="F36">
        <v>1200</v>
      </c>
      <c r="G36">
        <v>6</v>
      </c>
      <c r="H36">
        <f>+_xlfn.XLOOKUP(C36,Habitaciones[Nombre],Habitaciones[Costo])</f>
        <v>120</v>
      </c>
      <c r="I36">
        <v>9</v>
      </c>
      <c r="J36" s="12">
        <f>+Reservas[[#This Row],[ reservaFechaFin]]-Reservas[[#This Row],[ reservaFechaInicio]]</f>
        <v>9</v>
      </c>
    </row>
    <row r="37" spans="1:10" hidden="1" x14ac:dyDescent="0.25">
      <c r="A37">
        <v>35</v>
      </c>
      <c r="B37">
        <v>30</v>
      </c>
      <c r="C37" t="s">
        <v>142</v>
      </c>
      <c r="D37" s="11">
        <v>45415</v>
      </c>
      <c r="E37" s="11">
        <v>45422</v>
      </c>
      <c r="F37">
        <v>800</v>
      </c>
      <c r="G37">
        <v>4</v>
      </c>
      <c r="H37">
        <f>+_xlfn.XLOOKUP(C37,Habitaciones[Nombre],Habitaciones[Costo])</f>
        <v>100</v>
      </c>
      <c r="I37">
        <v>7</v>
      </c>
      <c r="J37" s="12">
        <f>+Reservas[[#This Row],[ reservaFechaFin]]-Reservas[[#This Row],[ reservaFechaInicio]]</f>
        <v>7</v>
      </c>
    </row>
    <row r="38" spans="1:10" hidden="1" x14ac:dyDescent="0.25">
      <c r="A38">
        <v>36</v>
      </c>
      <c r="B38">
        <v>9</v>
      </c>
      <c r="C38" t="s">
        <v>139</v>
      </c>
      <c r="D38" s="11">
        <v>44808</v>
      </c>
      <c r="E38" s="11">
        <v>44812</v>
      </c>
      <c r="F38">
        <v>400</v>
      </c>
      <c r="G38">
        <v>1</v>
      </c>
      <c r="H38">
        <f>+_xlfn.XLOOKUP(C38,Habitaciones[Nombre],Habitaciones[Costo])</f>
        <v>80</v>
      </c>
      <c r="I38">
        <v>4</v>
      </c>
      <c r="J38" s="12">
        <f>+Reservas[[#This Row],[ reservaFechaFin]]-Reservas[[#This Row],[ reservaFechaInicio]]</f>
        <v>4</v>
      </c>
    </row>
    <row r="39" spans="1:10" hidden="1" x14ac:dyDescent="0.25">
      <c r="A39">
        <v>37</v>
      </c>
      <c r="B39">
        <v>24</v>
      </c>
      <c r="C39" t="s">
        <v>147</v>
      </c>
      <c r="D39" s="11">
        <v>45114</v>
      </c>
      <c r="E39" s="11">
        <v>45125</v>
      </c>
      <c r="F39">
        <v>840</v>
      </c>
      <c r="G39">
        <v>9</v>
      </c>
      <c r="H39">
        <f>+_xlfn.XLOOKUP(C39,Habitaciones[Nombre],Habitaciones[Costo])</f>
        <v>70</v>
      </c>
      <c r="I39">
        <v>11</v>
      </c>
      <c r="J39" s="12">
        <f>+Reservas[[#This Row],[ reservaFechaFin]]-Reservas[[#This Row],[ reservaFechaInicio]]</f>
        <v>11</v>
      </c>
    </row>
    <row r="40" spans="1:10" hidden="1" x14ac:dyDescent="0.25">
      <c r="A40">
        <v>38</v>
      </c>
      <c r="B40">
        <v>2</v>
      </c>
      <c r="C40" t="s">
        <v>144</v>
      </c>
      <c r="D40" s="11">
        <v>45172</v>
      </c>
      <c r="E40" s="11">
        <v>45178</v>
      </c>
      <c r="F40">
        <v>840</v>
      </c>
      <c r="G40">
        <v>6</v>
      </c>
      <c r="H40">
        <f>+_xlfn.XLOOKUP(C40,Habitaciones[Nombre],Habitaciones[Costo])</f>
        <v>120</v>
      </c>
      <c r="I40">
        <v>6</v>
      </c>
      <c r="J40" s="12">
        <f>+Reservas[[#This Row],[ reservaFechaFin]]-Reservas[[#This Row],[ reservaFechaInicio]]</f>
        <v>6</v>
      </c>
    </row>
    <row r="41" spans="1:10" hidden="1" x14ac:dyDescent="0.25">
      <c r="A41">
        <v>39</v>
      </c>
      <c r="B41">
        <v>10</v>
      </c>
      <c r="C41" t="s">
        <v>139</v>
      </c>
      <c r="D41" s="11">
        <v>44904</v>
      </c>
      <c r="E41" s="11">
        <v>44906</v>
      </c>
      <c r="F41">
        <v>240</v>
      </c>
      <c r="G41">
        <v>1</v>
      </c>
      <c r="H41">
        <f>+_xlfn.XLOOKUP(C41,Habitaciones[Nombre],Habitaciones[Costo])</f>
        <v>80</v>
      </c>
      <c r="I41">
        <v>2</v>
      </c>
      <c r="J41" s="12">
        <f>+Reservas[[#This Row],[ reservaFechaFin]]-Reservas[[#This Row],[ reservaFechaInicio]]</f>
        <v>2</v>
      </c>
    </row>
    <row r="42" spans="1:10" hidden="1" x14ac:dyDescent="0.25">
      <c r="A42">
        <v>40</v>
      </c>
      <c r="B42">
        <v>15</v>
      </c>
      <c r="C42" t="s">
        <v>140</v>
      </c>
      <c r="D42" s="11">
        <v>45050</v>
      </c>
      <c r="E42" s="11">
        <v>45059</v>
      </c>
      <c r="F42">
        <v>1000</v>
      </c>
      <c r="G42">
        <v>2</v>
      </c>
      <c r="H42">
        <f>+_xlfn.XLOOKUP(C42,Habitaciones[Nombre],Habitaciones[Costo])</f>
        <v>100</v>
      </c>
      <c r="I42">
        <v>9</v>
      </c>
      <c r="J42" s="12">
        <f>+Reservas[[#This Row],[ reservaFechaFin]]-Reservas[[#This Row],[ reservaFechaInicio]]</f>
        <v>9</v>
      </c>
    </row>
    <row r="43" spans="1:10" hidden="1" x14ac:dyDescent="0.25">
      <c r="A43">
        <v>41</v>
      </c>
      <c r="B43">
        <v>11</v>
      </c>
      <c r="C43" t="s">
        <v>141</v>
      </c>
      <c r="D43" s="11">
        <v>45461</v>
      </c>
      <c r="E43" s="11">
        <v>45472</v>
      </c>
      <c r="F43">
        <v>840</v>
      </c>
      <c r="G43">
        <v>3</v>
      </c>
      <c r="H43">
        <f>+_xlfn.XLOOKUP(C43,Habitaciones[Nombre],Habitaciones[Costo])</f>
        <v>70</v>
      </c>
      <c r="I43">
        <v>11</v>
      </c>
      <c r="J43" s="12">
        <f>+Reservas[[#This Row],[ reservaFechaFin]]-Reservas[[#This Row],[ reservaFechaInicio]]</f>
        <v>11</v>
      </c>
    </row>
    <row r="44" spans="1:10" hidden="1" x14ac:dyDescent="0.25">
      <c r="A44">
        <v>42</v>
      </c>
      <c r="B44">
        <v>24</v>
      </c>
      <c r="C44" t="s">
        <v>142</v>
      </c>
      <c r="D44" s="11">
        <v>45169</v>
      </c>
      <c r="E44" s="11">
        <v>45179</v>
      </c>
      <c r="F44">
        <v>1100</v>
      </c>
      <c r="G44">
        <v>4</v>
      </c>
      <c r="H44">
        <f>+_xlfn.XLOOKUP(C44,Habitaciones[Nombre],Habitaciones[Costo])</f>
        <v>100</v>
      </c>
      <c r="I44">
        <v>10</v>
      </c>
      <c r="J44" s="12">
        <f>+Reservas[[#This Row],[ reservaFechaFin]]-Reservas[[#This Row],[ reservaFechaInicio]]</f>
        <v>10</v>
      </c>
    </row>
    <row r="45" spans="1:10" hidden="1" x14ac:dyDescent="0.25">
      <c r="A45">
        <v>43</v>
      </c>
      <c r="B45">
        <v>7</v>
      </c>
      <c r="C45" t="s">
        <v>146</v>
      </c>
      <c r="D45" s="11">
        <v>45523</v>
      </c>
      <c r="E45" s="11">
        <v>45531</v>
      </c>
      <c r="F45">
        <v>270</v>
      </c>
      <c r="G45">
        <v>8</v>
      </c>
      <c r="H45">
        <f>+_xlfn.XLOOKUP(C45,Habitaciones[Nombre],Habitaciones[Costo])</f>
        <v>30</v>
      </c>
      <c r="I45">
        <v>8</v>
      </c>
      <c r="J45" s="12">
        <f>+Reservas[[#This Row],[ reservaFechaFin]]-Reservas[[#This Row],[ reservaFechaInicio]]</f>
        <v>8</v>
      </c>
    </row>
    <row r="46" spans="1:10" hidden="1" x14ac:dyDescent="0.25">
      <c r="A46">
        <v>44</v>
      </c>
      <c r="B46">
        <v>6</v>
      </c>
      <c r="C46" t="s">
        <v>147</v>
      </c>
      <c r="D46" s="11">
        <v>45542</v>
      </c>
      <c r="E46" s="11">
        <v>45546</v>
      </c>
      <c r="F46">
        <v>350</v>
      </c>
      <c r="G46">
        <v>9</v>
      </c>
      <c r="H46">
        <f>+_xlfn.XLOOKUP(C46,Habitaciones[Nombre],Habitaciones[Costo])</f>
        <v>70</v>
      </c>
      <c r="I46">
        <v>4</v>
      </c>
      <c r="J46" s="12">
        <f>+Reservas[[#This Row],[ reservaFechaFin]]-Reservas[[#This Row],[ reservaFechaInicio]]</f>
        <v>4</v>
      </c>
    </row>
    <row r="47" spans="1:10" hidden="1" x14ac:dyDescent="0.25">
      <c r="A47">
        <v>45</v>
      </c>
      <c r="B47">
        <v>13</v>
      </c>
      <c r="C47" t="s">
        <v>141</v>
      </c>
      <c r="D47" s="11">
        <v>45259</v>
      </c>
      <c r="E47" s="11">
        <v>45264</v>
      </c>
      <c r="F47">
        <v>420</v>
      </c>
      <c r="G47">
        <v>3</v>
      </c>
      <c r="H47">
        <f>+_xlfn.XLOOKUP(C47,Habitaciones[Nombre],Habitaciones[Costo])</f>
        <v>70</v>
      </c>
      <c r="I47">
        <v>5</v>
      </c>
      <c r="J47" s="12">
        <f>+Reservas[[#This Row],[ reservaFechaFin]]-Reservas[[#This Row],[ reservaFechaInicio]]</f>
        <v>5</v>
      </c>
    </row>
    <row r="48" spans="1:10" hidden="1" x14ac:dyDescent="0.25">
      <c r="A48">
        <v>46</v>
      </c>
      <c r="B48">
        <v>25</v>
      </c>
      <c r="C48" t="s">
        <v>143</v>
      </c>
      <c r="D48" s="11">
        <v>45104</v>
      </c>
      <c r="E48" s="11">
        <v>45109</v>
      </c>
      <c r="F48">
        <v>240</v>
      </c>
      <c r="G48">
        <v>5</v>
      </c>
      <c r="H48">
        <f>+_xlfn.XLOOKUP(C48,Habitaciones[Nombre],Habitaciones[Costo])</f>
        <v>40</v>
      </c>
      <c r="I48">
        <v>5</v>
      </c>
      <c r="J48" s="12">
        <f>+Reservas[[#This Row],[ reservaFechaFin]]-Reservas[[#This Row],[ reservaFechaInicio]]</f>
        <v>5</v>
      </c>
    </row>
    <row r="49" spans="1:10" hidden="1" x14ac:dyDescent="0.25">
      <c r="A49">
        <v>47</v>
      </c>
      <c r="B49">
        <v>20</v>
      </c>
      <c r="C49" t="s">
        <v>143</v>
      </c>
      <c r="D49" s="11">
        <v>45468</v>
      </c>
      <c r="E49" s="11">
        <v>45475</v>
      </c>
      <c r="F49">
        <v>320</v>
      </c>
      <c r="G49">
        <v>5</v>
      </c>
      <c r="H49">
        <f>+_xlfn.XLOOKUP(C49,Habitaciones[Nombre],Habitaciones[Costo])</f>
        <v>40</v>
      </c>
      <c r="I49">
        <v>7</v>
      </c>
      <c r="J49" s="12">
        <f>+Reservas[[#This Row],[ reservaFechaFin]]-Reservas[[#This Row],[ reservaFechaInicio]]</f>
        <v>7</v>
      </c>
    </row>
    <row r="50" spans="1:10" hidden="1" x14ac:dyDescent="0.25">
      <c r="A50">
        <v>48</v>
      </c>
      <c r="B50">
        <v>16</v>
      </c>
      <c r="C50" t="s">
        <v>144</v>
      </c>
      <c r="D50" s="11">
        <v>45520</v>
      </c>
      <c r="E50" s="11">
        <v>45530</v>
      </c>
      <c r="F50">
        <v>1320</v>
      </c>
      <c r="G50">
        <v>6</v>
      </c>
      <c r="H50">
        <f>+_xlfn.XLOOKUP(C50,Habitaciones[Nombre],Habitaciones[Costo])</f>
        <v>120</v>
      </c>
      <c r="I50">
        <v>10</v>
      </c>
      <c r="J50" s="12">
        <f>+Reservas[[#This Row],[ reservaFechaFin]]-Reservas[[#This Row],[ reservaFechaInicio]]</f>
        <v>10</v>
      </c>
    </row>
    <row r="51" spans="1:10" hidden="1" x14ac:dyDescent="0.25">
      <c r="A51">
        <v>49</v>
      </c>
      <c r="B51">
        <v>27</v>
      </c>
      <c r="C51" t="s">
        <v>146</v>
      </c>
      <c r="D51" s="11">
        <v>44859</v>
      </c>
      <c r="E51" s="11">
        <v>44868</v>
      </c>
      <c r="F51">
        <v>300</v>
      </c>
      <c r="G51">
        <v>8</v>
      </c>
      <c r="H51">
        <f>+_xlfn.XLOOKUP(C51,Habitaciones[Nombre],Habitaciones[Costo])</f>
        <v>30</v>
      </c>
      <c r="I51">
        <v>9</v>
      </c>
      <c r="J51" s="12">
        <f>+Reservas[[#This Row],[ reservaFechaFin]]-Reservas[[#This Row],[ reservaFechaInicio]]</f>
        <v>9</v>
      </c>
    </row>
    <row r="52" spans="1:10" hidden="1" x14ac:dyDescent="0.25">
      <c r="A52">
        <v>50</v>
      </c>
      <c r="B52">
        <v>29</v>
      </c>
      <c r="C52" t="s">
        <v>144</v>
      </c>
      <c r="D52" s="11">
        <v>44893</v>
      </c>
      <c r="E52" s="11">
        <v>44895</v>
      </c>
      <c r="F52">
        <v>360</v>
      </c>
      <c r="G52">
        <v>6</v>
      </c>
      <c r="H52">
        <f>+_xlfn.XLOOKUP(C52,Habitaciones[Nombre],Habitaciones[Costo])</f>
        <v>120</v>
      </c>
      <c r="I52">
        <v>2</v>
      </c>
      <c r="J52" s="12">
        <f>+Reservas[[#This Row],[ reservaFechaFin]]-Reservas[[#This Row],[ reservaFechaInicio]]</f>
        <v>2</v>
      </c>
    </row>
    <row r="53" spans="1:10" hidden="1" x14ac:dyDescent="0.25">
      <c r="A53">
        <v>51</v>
      </c>
      <c r="B53">
        <v>7</v>
      </c>
      <c r="C53" t="s">
        <v>147</v>
      </c>
      <c r="D53" s="11">
        <v>45011</v>
      </c>
      <c r="E53" s="11">
        <v>45022</v>
      </c>
      <c r="F53">
        <v>840</v>
      </c>
      <c r="G53">
        <v>9</v>
      </c>
      <c r="H53">
        <f>+_xlfn.XLOOKUP(C53,Habitaciones[Nombre],Habitaciones[Costo])</f>
        <v>70</v>
      </c>
      <c r="I53">
        <v>11</v>
      </c>
      <c r="J53" s="12">
        <f>+Reservas[[#This Row],[ reservaFechaFin]]-Reservas[[#This Row],[ reservaFechaInicio]]</f>
        <v>11</v>
      </c>
    </row>
    <row r="54" spans="1:10" hidden="1" x14ac:dyDescent="0.25">
      <c r="A54">
        <v>52</v>
      </c>
      <c r="B54">
        <v>12</v>
      </c>
      <c r="C54" t="s">
        <v>144</v>
      </c>
      <c r="D54" s="11">
        <v>44951</v>
      </c>
      <c r="E54" s="11">
        <v>44958</v>
      </c>
      <c r="F54">
        <v>960</v>
      </c>
      <c r="G54">
        <v>6</v>
      </c>
      <c r="H54">
        <f>+_xlfn.XLOOKUP(C54,Habitaciones[Nombre],Habitaciones[Costo])</f>
        <v>120</v>
      </c>
      <c r="I54">
        <v>7</v>
      </c>
      <c r="J54" s="12">
        <f>+Reservas[[#This Row],[ reservaFechaFin]]-Reservas[[#This Row],[ reservaFechaInicio]]</f>
        <v>7</v>
      </c>
    </row>
    <row r="55" spans="1:10" hidden="1" x14ac:dyDescent="0.25">
      <c r="A55">
        <v>53</v>
      </c>
      <c r="B55">
        <v>23</v>
      </c>
      <c r="C55" t="s">
        <v>144</v>
      </c>
      <c r="D55" s="11">
        <v>45165</v>
      </c>
      <c r="E55" s="11">
        <v>45172</v>
      </c>
      <c r="F55">
        <v>960</v>
      </c>
      <c r="G55">
        <v>6</v>
      </c>
      <c r="H55">
        <f>+_xlfn.XLOOKUP(C55,Habitaciones[Nombre],Habitaciones[Costo])</f>
        <v>120</v>
      </c>
      <c r="I55">
        <v>7</v>
      </c>
      <c r="J55" s="12">
        <f>+Reservas[[#This Row],[ reservaFechaFin]]-Reservas[[#This Row],[ reservaFechaInicio]]</f>
        <v>7</v>
      </c>
    </row>
    <row r="56" spans="1:10" hidden="1" x14ac:dyDescent="0.25">
      <c r="A56">
        <v>54</v>
      </c>
      <c r="B56">
        <v>7</v>
      </c>
      <c r="C56" t="s">
        <v>140</v>
      </c>
      <c r="D56" s="11">
        <v>45251</v>
      </c>
      <c r="E56" s="11">
        <v>45251</v>
      </c>
      <c r="F56">
        <v>100</v>
      </c>
      <c r="G56">
        <v>2</v>
      </c>
      <c r="H56">
        <f>+_xlfn.XLOOKUP(C56,Habitaciones[Nombre],Habitaciones[Costo])</f>
        <v>100</v>
      </c>
      <c r="I56">
        <v>0</v>
      </c>
      <c r="J56" s="12">
        <f>+Reservas[[#This Row],[ reservaFechaFin]]-Reservas[[#This Row],[ reservaFechaInicio]]</f>
        <v>0</v>
      </c>
    </row>
    <row r="57" spans="1:10" hidden="1" x14ac:dyDescent="0.25">
      <c r="A57">
        <v>55</v>
      </c>
      <c r="B57">
        <v>27</v>
      </c>
      <c r="C57" t="s">
        <v>141</v>
      </c>
      <c r="D57" s="11">
        <v>45296</v>
      </c>
      <c r="E57" s="11">
        <v>45299</v>
      </c>
      <c r="F57">
        <v>280</v>
      </c>
      <c r="G57">
        <v>3</v>
      </c>
      <c r="H57">
        <f>+_xlfn.XLOOKUP(C57,Habitaciones[Nombre],Habitaciones[Costo])</f>
        <v>70</v>
      </c>
      <c r="I57">
        <v>3</v>
      </c>
      <c r="J57" s="12">
        <f>+Reservas[[#This Row],[ reservaFechaFin]]-Reservas[[#This Row],[ reservaFechaInicio]]</f>
        <v>3</v>
      </c>
    </row>
    <row r="58" spans="1:10" hidden="1" x14ac:dyDescent="0.25">
      <c r="A58">
        <v>56</v>
      </c>
      <c r="B58">
        <v>13</v>
      </c>
      <c r="C58" t="s">
        <v>146</v>
      </c>
      <c r="D58" s="11">
        <v>44935</v>
      </c>
      <c r="E58" s="11">
        <v>44936</v>
      </c>
      <c r="F58">
        <v>60</v>
      </c>
      <c r="G58">
        <v>8</v>
      </c>
      <c r="H58">
        <f>+_xlfn.XLOOKUP(C58,Habitaciones[Nombre],Habitaciones[Costo])</f>
        <v>30</v>
      </c>
      <c r="I58">
        <v>1</v>
      </c>
      <c r="J58" s="12">
        <f>+Reservas[[#This Row],[ reservaFechaFin]]-Reservas[[#This Row],[ reservaFechaInicio]]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1F74-6BC2-4BB2-90F4-2DB2D1E03897}">
  <dimension ref="A1:L48"/>
  <sheetViews>
    <sheetView workbookViewId="0">
      <selection activeCell="B37" sqref="B37"/>
    </sheetView>
  </sheetViews>
  <sheetFormatPr baseColWidth="10" defaultRowHeight="15" x14ac:dyDescent="0.25"/>
  <cols>
    <col min="1" max="1" width="12.42578125" customWidth="1"/>
    <col min="2" max="2" width="23.28515625" bestFit="1" customWidth="1"/>
    <col min="3" max="3" width="11.28515625" customWidth="1"/>
    <col min="4" max="4" width="29.140625" bestFit="1" customWidth="1"/>
    <col min="5" max="5" width="2" bestFit="1" customWidth="1"/>
  </cols>
  <sheetData>
    <row r="1" spans="1:12" x14ac:dyDescent="0.25">
      <c r="A1" t="s">
        <v>175</v>
      </c>
      <c r="B1" t="s">
        <v>176</v>
      </c>
      <c r="C1" t="s">
        <v>177</v>
      </c>
      <c r="D1" t="s">
        <v>164</v>
      </c>
    </row>
    <row r="2" spans="1:12" hidden="1" x14ac:dyDescent="0.25">
      <c r="A2">
        <v>36</v>
      </c>
      <c r="B2" t="s">
        <v>156</v>
      </c>
      <c r="C2">
        <v>4</v>
      </c>
      <c r="D2" t="str">
        <f>+"("&amp;ReservaServicio[[#This Row],[ReservaID]]&amp;",'"&amp;ReservaServicio[[#This Row],[ServicioID]]&amp;"',"&amp;ReservaServicio[[#This Row],[Cantidad]]&amp;"),"</f>
        <v>(36,'PELUQUERIA',4),</v>
      </c>
    </row>
    <row r="3" spans="1:12" hidden="1" x14ac:dyDescent="0.25">
      <c r="A3">
        <v>35</v>
      </c>
      <c r="B3" t="s">
        <v>160</v>
      </c>
      <c r="C3">
        <v>3</v>
      </c>
      <c r="D3" t="str">
        <f>+"("&amp;ReservaServicio[[#This Row],[ReservaID]]&amp;",'"&amp;ReservaServicio[[#This Row],[ServicioID]]&amp;"',"&amp;ReservaServicio[[#This Row],[Cantidad]]&amp;"),"</f>
        <v>(35,'JUEGO_GUIADO',3),</v>
      </c>
      <c r="I3" t="s">
        <v>179</v>
      </c>
      <c r="J3" t="s">
        <v>180</v>
      </c>
      <c r="K3" t="s">
        <v>181</v>
      </c>
    </row>
    <row r="4" spans="1:12" hidden="1" x14ac:dyDescent="0.25">
      <c r="A4">
        <v>43</v>
      </c>
      <c r="B4" t="s">
        <v>157</v>
      </c>
      <c r="C4">
        <v>7</v>
      </c>
      <c r="D4" t="str">
        <f>+"("&amp;ReservaServicio[[#This Row],[ReservaID]]&amp;",'"&amp;ReservaServicio[[#This Row],[ServicioID]]&amp;"',"&amp;ReservaServicio[[#This Row],[Cantidad]]&amp;"),"</f>
        <v>(43,'BAÑO',7),</v>
      </c>
      <c r="I4" t="s">
        <v>185</v>
      </c>
      <c r="J4">
        <v>1</v>
      </c>
      <c r="K4">
        <v>1</v>
      </c>
      <c r="L4" t="s">
        <v>182</v>
      </c>
    </row>
    <row r="5" spans="1:12" hidden="1" x14ac:dyDescent="0.25">
      <c r="A5">
        <v>29</v>
      </c>
      <c r="B5" t="s">
        <v>159</v>
      </c>
      <c r="C5">
        <v>4</v>
      </c>
      <c r="D5" t="str">
        <f>+"("&amp;ReservaServicio[[#This Row],[ReservaID]]&amp;",'"&amp;ReservaServicio[[#This Row],[ServicioID]]&amp;"',"&amp;ReservaServicio[[#This Row],[Cantidad]]&amp;"),"</f>
        <v>(29,'ALIMENTACION_ESPECIAL',4),</v>
      </c>
      <c r="I5" t="s">
        <v>185</v>
      </c>
      <c r="J5">
        <v>1</v>
      </c>
      <c r="K5">
        <v>2</v>
      </c>
      <c r="L5" t="s">
        <v>182</v>
      </c>
    </row>
    <row r="6" spans="1:12" hidden="1" x14ac:dyDescent="0.25">
      <c r="A6">
        <v>3</v>
      </c>
      <c r="B6" t="s">
        <v>156</v>
      </c>
      <c r="C6">
        <v>5</v>
      </c>
      <c r="D6" t="str">
        <f>+"("&amp;ReservaServicio[[#This Row],[ReservaID]]&amp;",'"&amp;ReservaServicio[[#This Row],[ServicioID]]&amp;"',"&amp;ReservaServicio[[#This Row],[Cantidad]]&amp;"),"</f>
        <v>(3,'PELUQUERIA',5),</v>
      </c>
      <c r="I6" t="s">
        <v>183</v>
      </c>
      <c r="J6">
        <v>2</v>
      </c>
      <c r="K6">
        <v>2</v>
      </c>
      <c r="L6" t="s">
        <v>182</v>
      </c>
    </row>
    <row r="7" spans="1:12" hidden="1" x14ac:dyDescent="0.25">
      <c r="A7">
        <v>54</v>
      </c>
      <c r="B7" t="s">
        <v>156</v>
      </c>
      <c r="C7">
        <v>3</v>
      </c>
      <c r="D7" t="str">
        <f>+"("&amp;ReservaServicio[[#This Row],[ReservaID]]&amp;",'"&amp;ReservaServicio[[#This Row],[ServicioID]]&amp;"',"&amp;ReservaServicio[[#This Row],[Cantidad]]&amp;"),"</f>
        <v>(54,'PELUQUERIA',3),</v>
      </c>
      <c r="I7" t="s">
        <v>183</v>
      </c>
      <c r="J7">
        <v>2</v>
      </c>
      <c r="K7">
        <v>1</v>
      </c>
      <c r="L7" t="s">
        <v>184</v>
      </c>
    </row>
    <row r="8" spans="1:12" hidden="1" x14ac:dyDescent="0.25">
      <c r="A8">
        <v>34</v>
      </c>
      <c r="B8" t="s">
        <v>159</v>
      </c>
      <c r="C8">
        <v>4</v>
      </c>
      <c r="D8" t="str">
        <f>+"("&amp;ReservaServicio[[#This Row],[ReservaID]]&amp;",'"&amp;ReservaServicio[[#This Row],[ServicioID]]&amp;"',"&amp;ReservaServicio[[#This Row],[Cantidad]]&amp;"),"</f>
        <v>(34,'ALIMENTACION_ESPECIAL',4),</v>
      </c>
    </row>
    <row r="9" spans="1:12" x14ac:dyDescent="0.25">
      <c r="A9">
        <v>17</v>
      </c>
      <c r="B9" t="s">
        <v>159</v>
      </c>
      <c r="C9">
        <v>3</v>
      </c>
      <c r="D9" t="str">
        <f>+"("&amp;ReservaServicio[[#This Row],[ReservaID]]&amp;",'"&amp;ReservaServicio[[#This Row],[ServicioID]]&amp;"',"&amp;ReservaServicio[[#This Row],[Cantidad]]&amp;"),"</f>
        <v>(17,'ALIMENTACION_ESPECIAL',3),</v>
      </c>
    </row>
    <row r="10" spans="1:12" hidden="1" x14ac:dyDescent="0.25">
      <c r="A10">
        <v>12</v>
      </c>
      <c r="B10" t="s">
        <v>160</v>
      </c>
      <c r="C10">
        <v>7</v>
      </c>
      <c r="D10" t="str">
        <f>+"("&amp;ReservaServicio[[#This Row],[ReservaID]]&amp;",'"&amp;ReservaServicio[[#This Row],[ServicioID]]&amp;"',"&amp;ReservaServicio[[#This Row],[Cantidad]]&amp;"),"</f>
        <v>(12,'JUEGO_GUIADO',7),</v>
      </c>
    </row>
    <row r="11" spans="1:12" hidden="1" x14ac:dyDescent="0.25">
      <c r="A11">
        <v>53</v>
      </c>
      <c r="B11" t="s">
        <v>159</v>
      </c>
      <c r="C11">
        <v>3</v>
      </c>
      <c r="D11" t="str">
        <f>+"("&amp;ReservaServicio[[#This Row],[ReservaID]]&amp;",'"&amp;ReservaServicio[[#This Row],[ServicioID]]&amp;"',"&amp;ReservaServicio[[#This Row],[Cantidad]]&amp;"),"</f>
        <v>(53,'ALIMENTACION_ESPECIAL',3),</v>
      </c>
    </row>
    <row r="12" spans="1:12" hidden="1" x14ac:dyDescent="0.25">
      <c r="A12">
        <v>29</v>
      </c>
      <c r="B12" t="s">
        <v>156</v>
      </c>
      <c r="C12">
        <v>2</v>
      </c>
      <c r="D12" t="str">
        <f>+"("&amp;ReservaServicio[[#This Row],[ReservaID]]&amp;",'"&amp;ReservaServicio[[#This Row],[ServicioID]]&amp;"',"&amp;ReservaServicio[[#This Row],[Cantidad]]&amp;"),"</f>
        <v>(29,'PELUQUERIA',2),</v>
      </c>
    </row>
    <row r="13" spans="1:12" hidden="1" x14ac:dyDescent="0.25">
      <c r="A13">
        <v>11</v>
      </c>
      <c r="B13" t="s">
        <v>156</v>
      </c>
      <c r="C13">
        <v>1</v>
      </c>
      <c r="D13" t="str">
        <f>+"("&amp;ReservaServicio[[#This Row],[ReservaID]]&amp;",'"&amp;ReservaServicio[[#This Row],[ServicioID]]&amp;"',"&amp;ReservaServicio[[#This Row],[Cantidad]]&amp;"),"</f>
        <v>(11,'PELUQUERIA',1),</v>
      </c>
    </row>
    <row r="14" spans="1:12" hidden="1" x14ac:dyDescent="0.25">
      <c r="A14">
        <v>45</v>
      </c>
      <c r="B14" t="s">
        <v>157</v>
      </c>
      <c r="C14">
        <v>5</v>
      </c>
      <c r="D14" t="str">
        <f>+"("&amp;ReservaServicio[[#This Row],[ReservaID]]&amp;",'"&amp;ReservaServicio[[#This Row],[ServicioID]]&amp;"',"&amp;ReservaServicio[[#This Row],[Cantidad]]&amp;"),"</f>
        <v>(45,'BAÑO',5),</v>
      </c>
    </row>
    <row r="15" spans="1:12" hidden="1" x14ac:dyDescent="0.25">
      <c r="A15">
        <v>15</v>
      </c>
      <c r="B15" t="s">
        <v>156</v>
      </c>
      <c r="C15">
        <v>4</v>
      </c>
      <c r="D15" t="str">
        <f>+"("&amp;ReservaServicio[[#This Row],[ReservaID]]&amp;",'"&amp;ReservaServicio[[#This Row],[ServicioID]]&amp;"',"&amp;ReservaServicio[[#This Row],[Cantidad]]&amp;"),"</f>
        <v>(15,'PELUQUERIA',4),</v>
      </c>
    </row>
    <row r="16" spans="1:12" hidden="1" x14ac:dyDescent="0.25">
      <c r="A16">
        <v>6</v>
      </c>
      <c r="B16" t="s">
        <v>160</v>
      </c>
      <c r="C16">
        <v>8</v>
      </c>
      <c r="D16" t="str">
        <f>+"("&amp;ReservaServicio[[#This Row],[ReservaID]]&amp;",'"&amp;ReservaServicio[[#This Row],[ServicioID]]&amp;"',"&amp;ReservaServicio[[#This Row],[Cantidad]]&amp;"),"</f>
        <v>(6,'JUEGO_GUIADO',8),</v>
      </c>
    </row>
    <row r="17" spans="1:4" hidden="1" x14ac:dyDescent="0.25">
      <c r="A17">
        <v>10</v>
      </c>
      <c r="B17" t="s">
        <v>158</v>
      </c>
      <c r="C17">
        <v>4</v>
      </c>
      <c r="D17" t="str">
        <f>+"("&amp;ReservaServicio[[#This Row],[ReservaID]]&amp;",'"&amp;ReservaServicio[[#This Row],[ServicioID]]&amp;"',"&amp;ReservaServicio[[#This Row],[Cantidad]]&amp;"),"</f>
        <v>(10,'CORTE_DE_UNAS',4),</v>
      </c>
    </row>
    <row r="18" spans="1:4" hidden="1" x14ac:dyDescent="0.25">
      <c r="A18">
        <v>41</v>
      </c>
      <c r="B18" t="s">
        <v>154</v>
      </c>
      <c r="C18">
        <v>6</v>
      </c>
      <c r="D18" t="str">
        <f>+"("&amp;ReservaServicio[[#This Row],[ReservaID]]&amp;",'"&amp;ReservaServicio[[#This Row],[ServicioID]]&amp;"',"&amp;ReservaServicio[[#This Row],[Cantidad]]&amp;"),"</f>
        <v>(41,'CONTROL_PARASITOS',6),</v>
      </c>
    </row>
    <row r="19" spans="1:4" hidden="1" x14ac:dyDescent="0.25">
      <c r="A19">
        <v>6</v>
      </c>
      <c r="B19" t="s">
        <v>154</v>
      </c>
      <c r="C19">
        <v>6</v>
      </c>
      <c r="D19" t="str">
        <f>+"("&amp;ReservaServicio[[#This Row],[ReservaID]]&amp;",'"&amp;ReservaServicio[[#This Row],[ServicioID]]&amp;"',"&amp;ReservaServicio[[#This Row],[Cantidad]]&amp;"),"</f>
        <v>(6,'CONTROL_PARASITOS',6),</v>
      </c>
    </row>
    <row r="20" spans="1:4" hidden="1" x14ac:dyDescent="0.25">
      <c r="A20">
        <v>54</v>
      </c>
      <c r="B20" t="s">
        <v>160</v>
      </c>
      <c r="C20">
        <v>3</v>
      </c>
      <c r="D20" t="str">
        <f>+"("&amp;ReservaServicio[[#This Row],[ReservaID]]&amp;",'"&amp;ReservaServicio[[#This Row],[ServicioID]]&amp;"',"&amp;ReservaServicio[[#This Row],[Cantidad]]&amp;"),"</f>
        <v>(54,'JUEGO_GUIADO',3),</v>
      </c>
    </row>
    <row r="21" spans="1:4" hidden="1" x14ac:dyDescent="0.25">
      <c r="A21">
        <v>9</v>
      </c>
      <c r="B21" t="s">
        <v>156</v>
      </c>
      <c r="C21">
        <v>8</v>
      </c>
      <c r="D21" t="str">
        <f>+"("&amp;ReservaServicio[[#This Row],[ReservaID]]&amp;",'"&amp;ReservaServicio[[#This Row],[ServicioID]]&amp;"',"&amp;ReservaServicio[[#This Row],[Cantidad]]&amp;"),"</f>
        <v>(9,'PELUQUERIA',8),</v>
      </c>
    </row>
    <row r="22" spans="1:4" hidden="1" x14ac:dyDescent="0.25">
      <c r="A22">
        <v>54</v>
      </c>
      <c r="B22" t="s">
        <v>159</v>
      </c>
      <c r="C22">
        <v>1</v>
      </c>
      <c r="D22" t="str">
        <f>+"("&amp;ReservaServicio[[#This Row],[ReservaID]]&amp;",'"&amp;ReservaServicio[[#This Row],[ServicioID]]&amp;"',"&amp;ReservaServicio[[#This Row],[Cantidad]]&amp;"),"</f>
        <v>(54,'ALIMENTACION_ESPECIAL',1),</v>
      </c>
    </row>
    <row r="23" spans="1:4" hidden="1" x14ac:dyDescent="0.25">
      <c r="A23">
        <v>5</v>
      </c>
      <c r="B23" t="s">
        <v>159</v>
      </c>
      <c r="C23">
        <v>2</v>
      </c>
      <c r="D23" t="str">
        <f>+"("&amp;ReservaServicio[[#This Row],[ReservaID]]&amp;",'"&amp;ReservaServicio[[#This Row],[ServicioID]]&amp;"',"&amp;ReservaServicio[[#This Row],[Cantidad]]&amp;"),"</f>
        <v>(5,'ALIMENTACION_ESPECIAL',2),</v>
      </c>
    </row>
    <row r="24" spans="1:4" hidden="1" x14ac:dyDescent="0.25">
      <c r="A24">
        <v>32</v>
      </c>
      <c r="B24" t="s">
        <v>157</v>
      </c>
      <c r="C24">
        <v>4</v>
      </c>
      <c r="D24" t="str">
        <f>+"("&amp;ReservaServicio[[#This Row],[ReservaID]]&amp;",'"&amp;ReservaServicio[[#This Row],[ServicioID]]&amp;"',"&amp;ReservaServicio[[#This Row],[Cantidad]]&amp;"),"</f>
        <v>(32,'BAÑO',4),</v>
      </c>
    </row>
    <row r="25" spans="1:4" hidden="1" x14ac:dyDescent="0.25">
      <c r="A25">
        <v>47</v>
      </c>
      <c r="B25" t="s">
        <v>158</v>
      </c>
      <c r="C25">
        <v>2</v>
      </c>
      <c r="D25" t="str">
        <f>+"("&amp;ReservaServicio[[#This Row],[ReservaID]]&amp;",'"&amp;ReservaServicio[[#This Row],[ServicioID]]&amp;"',"&amp;ReservaServicio[[#This Row],[Cantidad]]&amp;"),"</f>
        <v>(47,'CORTE_DE_UNAS',2),</v>
      </c>
    </row>
    <row r="26" spans="1:4" hidden="1" x14ac:dyDescent="0.25">
      <c r="A26">
        <v>49</v>
      </c>
      <c r="B26" t="s">
        <v>156</v>
      </c>
      <c r="C26">
        <v>8</v>
      </c>
      <c r="D26" t="str">
        <f>+"("&amp;ReservaServicio[[#This Row],[ReservaID]]&amp;",'"&amp;ReservaServicio[[#This Row],[ServicioID]]&amp;"',"&amp;ReservaServicio[[#This Row],[Cantidad]]&amp;"),"</f>
        <v>(49,'PELUQUERIA',8),</v>
      </c>
    </row>
    <row r="27" spans="1:4" hidden="1" x14ac:dyDescent="0.25">
      <c r="A27">
        <v>55</v>
      </c>
      <c r="B27" t="s">
        <v>156</v>
      </c>
      <c r="C27">
        <v>3</v>
      </c>
      <c r="D27" t="str">
        <f>+"("&amp;ReservaServicio[[#This Row],[ReservaID]]&amp;",'"&amp;ReservaServicio[[#This Row],[ServicioID]]&amp;"',"&amp;ReservaServicio[[#This Row],[Cantidad]]&amp;"),"</f>
        <v>(55,'PELUQUERIA',3),</v>
      </c>
    </row>
    <row r="28" spans="1:4" hidden="1" x14ac:dyDescent="0.25">
      <c r="A28">
        <v>43</v>
      </c>
      <c r="B28" t="s">
        <v>154</v>
      </c>
      <c r="C28">
        <v>3</v>
      </c>
      <c r="D28" t="str">
        <f>+"("&amp;ReservaServicio[[#This Row],[ReservaID]]&amp;",'"&amp;ReservaServicio[[#This Row],[ServicioID]]&amp;"',"&amp;ReservaServicio[[#This Row],[Cantidad]]&amp;"),"</f>
        <v>(43,'CONTROL_PARASITOS',3),</v>
      </c>
    </row>
    <row r="29" spans="1:4" hidden="1" x14ac:dyDescent="0.25">
      <c r="A29">
        <v>20</v>
      </c>
      <c r="B29" t="s">
        <v>159</v>
      </c>
      <c r="C29">
        <v>3</v>
      </c>
      <c r="D29" t="str">
        <f>+"("&amp;ReservaServicio[[#This Row],[ReservaID]]&amp;",'"&amp;ReservaServicio[[#This Row],[ServicioID]]&amp;"',"&amp;ReservaServicio[[#This Row],[Cantidad]]&amp;"),"</f>
        <v>(20,'ALIMENTACION_ESPECIAL',3),</v>
      </c>
    </row>
    <row r="30" spans="1:4" hidden="1" x14ac:dyDescent="0.25">
      <c r="A30">
        <v>25</v>
      </c>
      <c r="B30" t="s">
        <v>154</v>
      </c>
      <c r="C30">
        <v>2</v>
      </c>
      <c r="D30" t="str">
        <f>+"("&amp;ReservaServicio[[#This Row],[ReservaID]]&amp;",'"&amp;ReservaServicio[[#This Row],[ServicioID]]&amp;"',"&amp;ReservaServicio[[#This Row],[Cantidad]]&amp;"),"</f>
        <v>(25,'CONTROL_PARASITOS',2),</v>
      </c>
    </row>
    <row r="31" spans="1:4" hidden="1" x14ac:dyDescent="0.25">
      <c r="A31">
        <v>18</v>
      </c>
      <c r="B31" t="s">
        <v>160</v>
      </c>
      <c r="C31">
        <v>6</v>
      </c>
      <c r="D31" t="str">
        <f>+"("&amp;ReservaServicio[[#This Row],[ReservaID]]&amp;",'"&amp;ReservaServicio[[#This Row],[ServicioID]]&amp;"',"&amp;ReservaServicio[[#This Row],[Cantidad]]&amp;"),"</f>
        <v>(18,'JUEGO_GUIADO',6),</v>
      </c>
    </row>
    <row r="32" spans="1:4" hidden="1" x14ac:dyDescent="0.25">
      <c r="A32">
        <v>40</v>
      </c>
      <c r="B32" t="s">
        <v>154</v>
      </c>
      <c r="C32">
        <v>2</v>
      </c>
      <c r="D32" t="str">
        <f>+"("&amp;ReservaServicio[[#This Row],[ReservaID]]&amp;",'"&amp;ReservaServicio[[#This Row],[ServicioID]]&amp;"',"&amp;ReservaServicio[[#This Row],[Cantidad]]&amp;"),"</f>
        <v>(40,'CONTROL_PARASITOS',2),</v>
      </c>
    </row>
    <row r="33" spans="1:4" hidden="1" x14ac:dyDescent="0.25">
      <c r="A33">
        <v>35</v>
      </c>
      <c r="B33" t="s">
        <v>159</v>
      </c>
      <c r="C33">
        <v>2</v>
      </c>
      <c r="D33" t="str">
        <f>+"("&amp;ReservaServicio[[#This Row],[ReservaID]]&amp;",'"&amp;ReservaServicio[[#This Row],[ServicioID]]&amp;"',"&amp;ReservaServicio[[#This Row],[Cantidad]]&amp;"),"</f>
        <v>(35,'ALIMENTACION_ESPECIAL',2),</v>
      </c>
    </row>
    <row r="34" spans="1:4" hidden="1" x14ac:dyDescent="0.25">
      <c r="A34">
        <v>32</v>
      </c>
      <c r="B34" t="s">
        <v>159</v>
      </c>
      <c r="C34">
        <v>2</v>
      </c>
      <c r="D34" t="str">
        <f>+"("&amp;ReservaServicio[[#This Row],[ReservaID]]&amp;",'"&amp;ReservaServicio[[#This Row],[ServicioID]]&amp;"',"&amp;ReservaServicio[[#This Row],[Cantidad]]&amp;"),"</f>
        <v>(32,'ALIMENTACION_ESPECIAL',2),</v>
      </c>
    </row>
    <row r="35" spans="1:4" x14ac:dyDescent="0.25">
      <c r="A35">
        <v>17</v>
      </c>
      <c r="B35" t="s">
        <v>157</v>
      </c>
      <c r="C35">
        <v>3</v>
      </c>
      <c r="D35" t="str">
        <f>+"("&amp;ReservaServicio[[#This Row],[ReservaID]]&amp;",'"&amp;ReservaServicio[[#This Row],[ServicioID]]&amp;"',"&amp;ReservaServicio[[#This Row],[Cantidad]]&amp;"),"</f>
        <v>(17,'BAÑO',3),</v>
      </c>
    </row>
    <row r="36" spans="1:4" hidden="1" x14ac:dyDescent="0.25">
      <c r="A36">
        <v>11</v>
      </c>
      <c r="B36" t="s">
        <v>155</v>
      </c>
      <c r="C36">
        <v>8</v>
      </c>
      <c r="D36" t="str">
        <f>+"("&amp;ReservaServicio[[#This Row],[ReservaID]]&amp;",'"&amp;ReservaServicio[[#This Row],[ServicioID]]&amp;"',"&amp;ReservaServicio[[#This Row],[Cantidad]]&amp;"),"</f>
        <v>(11,'REVISION_VETERINARIA',8),</v>
      </c>
    </row>
    <row r="37" spans="1:4" x14ac:dyDescent="0.25">
      <c r="A37">
        <v>17</v>
      </c>
      <c r="B37" t="s">
        <v>156</v>
      </c>
      <c r="C37">
        <v>2</v>
      </c>
      <c r="D37" t="str">
        <f>+"("&amp;ReservaServicio[[#This Row],[ReservaID]]&amp;",'"&amp;ReservaServicio[[#This Row],[ServicioID]]&amp;"',"&amp;ReservaServicio[[#This Row],[Cantidad]]&amp;"),"</f>
        <v>(17,'PELUQUERIA',2),</v>
      </c>
    </row>
    <row r="38" spans="1:4" hidden="1" x14ac:dyDescent="0.25">
      <c r="A38">
        <v>32</v>
      </c>
      <c r="B38" t="s">
        <v>157</v>
      </c>
      <c r="C38">
        <v>4</v>
      </c>
      <c r="D38" t="str">
        <f>+"("&amp;ReservaServicio[[#This Row],[ReservaID]]&amp;",'"&amp;ReservaServicio[[#This Row],[ServicioID]]&amp;"',"&amp;ReservaServicio[[#This Row],[Cantidad]]&amp;"),"</f>
        <v>(32,'BAÑO',4),</v>
      </c>
    </row>
    <row r="39" spans="1:4" hidden="1" x14ac:dyDescent="0.25">
      <c r="A39">
        <v>7</v>
      </c>
      <c r="B39" t="s">
        <v>158</v>
      </c>
      <c r="C39">
        <v>7</v>
      </c>
      <c r="D39" t="str">
        <f>+"("&amp;ReservaServicio[[#This Row],[ReservaID]]&amp;",'"&amp;ReservaServicio[[#This Row],[ServicioID]]&amp;"',"&amp;ReservaServicio[[#This Row],[Cantidad]]&amp;"),"</f>
        <v>(7,'CORTE_DE_UNAS',7),</v>
      </c>
    </row>
    <row r="40" spans="1:4" hidden="1" x14ac:dyDescent="0.25">
      <c r="A40">
        <v>27</v>
      </c>
      <c r="B40" t="s">
        <v>160</v>
      </c>
      <c r="C40">
        <v>5</v>
      </c>
      <c r="D40" t="str">
        <f>+"("&amp;ReservaServicio[[#This Row],[ReservaID]]&amp;",'"&amp;ReservaServicio[[#This Row],[ServicioID]]&amp;"',"&amp;ReservaServicio[[#This Row],[Cantidad]]&amp;"),"</f>
        <v>(27,'JUEGO_GUIADO',5),</v>
      </c>
    </row>
    <row r="41" spans="1:4" hidden="1" x14ac:dyDescent="0.25">
      <c r="A41">
        <v>11</v>
      </c>
      <c r="B41" t="s">
        <v>159</v>
      </c>
      <c r="C41">
        <v>2</v>
      </c>
      <c r="D41" t="str">
        <f>+"("&amp;ReservaServicio[[#This Row],[ReservaID]]&amp;",'"&amp;ReservaServicio[[#This Row],[ServicioID]]&amp;"',"&amp;ReservaServicio[[#This Row],[Cantidad]]&amp;"),"</f>
        <v>(11,'ALIMENTACION_ESPECIAL',2),</v>
      </c>
    </row>
    <row r="42" spans="1:4" hidden="1" x14ac:dyDescent="0.25">
      <c r="A42">
        <v>41</v>
      </c>
      <c r="B42" t="s">
        <v>158</v>
      </c>
      <c r="C42">
        <v>6</v>
      </c>
      <c r="D42" t="str">
        <f>+"("&amp;ReservaServicio[[#This Row],[ReservaID]]&amp;",'"&amp;ReservaServicio[[#This Row],[ServicioID]]&amp;"',"&amp;ReservaServicio[[#This Row],[Cantidad]]&amp;"),"</f>
        <v>(41,'CORTE_DE_UNAS',6),</v>
      </c>
    </row>
    <row r="43" spans="1:4" hidden="1" x14ac:dyDescent="0.25">
      <c r="A43">
        <v>48</v>
      </c>
      <c r="B43" t="s">
        <v>154</v>
      </c>
      <c r="C43">
        <v>1</v>
      </c>
      <c r="D43" t="str">
        <f>+"("&amp;ReservaServicio[[#This Row],[ReservaID]]&amp;",'"&amp;ReservaServicio[[#This Row],[ServicioID]]&amp;"',"&amp;ReservaServicio[[#This Row],[Cantidad]]&amp;"),"</f>
        <v>(48,'CONTROL_PARASITOS',1),</v>
      </c>
    </row>
    <row r="44" spans="1:4" hidden="1" x14ac:dyDescent="0.25">
      <c r="A44">
        <v>22</v>
      </c>
      <c r="B44" t="s">
        <v>160</v>
      </c>
      <c r="C44">
        <v>6</v>
      </c>
      <c r="D44" t="str">
        <f>+"("&amp;ReservaServicio[[#This Row],[ReservaID]]&amp;",'"&amp;ReservaServicio[[#This Row],[ServicioID]]&amp;"',"&amp;ReservaServicio[[#This Row],[Cantidad]]&amp;"),"</f>
        <v>(22,'JUEGO_GUIADO',6),</v>
      </c>
    </row>
    <row r="45" spans="1:4" hidden="1" x14ac:dyDescent="0.25">
      <c r="A45">
        <v>42</v>
      </c>
      <c r="B45" t="s">
        <v>160</v>
      </c>
      <c r="C45">
        <v>6</v>
      </c>
      <c r="D45" t="str">
        <f>+"("&amp;ReservaServicio[[#This Row],[ReservaID]]&amp;",'"&amp;ReservaServicio[[#This Row],[ServicioID]]&amp;"',"&amp;ReservaServicio[[#This Row],[Cantidad]]&amp;"),"</f>
        <v>(42,'JUEGO_GUIADO',6),</v>
      </c>
    </row>
    <row r="46" spans="1:4" hidden="1" x14ac:dyDescent="0.25">
      <c r="A46">
        <v>43</v>
      </c>
      <c r="B46" t="s">
        <v>159</v>
      </c>
      <c r="C46">
        <v>8</v>
      </c>
      <c r="D46" t="str">
        <f>+"("&amp;ReservaServicio[[#This Row],[ReservaID]]&amp;",'"&amp;ReservaServicio[[#This Row],[ServicioID]]&amp;"',"&amp;ReservaServicio[[#This Row],[Cantidad]]&amp;"),"</f>
        <v>(43,'ALIMENTACION_ESPECIAL',8),</v>
      </c>
    </row>
    <row r="47" spans="1:4" hidden="1" x14ac:dyDescent="0.25">
      <c r="A47">
        <v>9</v>
      </c>
      <c r="B47" t="s">
        <v>157</v>
      </c>
      <c r="C47">
        <v>3</v>
      </c>
      <c r="D47" t="str">
        <f>+"("&amp;ReservaServicio[[#This Row],[ReservaID]]&amp;",'"&amp;ReservaServicio[[#This Row],[ServicioID]]&amp;"',"&amp;ReservaServicio[[#This Row],[Cantidad]]&amp;"),"</f>
        <v>(9,'BAÑO',3),</v>
      </c>
    </row>
    <row r="48" spans="1:4" hidden="1" x14ac:dyDescent="0.25">
      <c r="A48">
        <v>44</v>
      </c>
      <c r="B48" t="s">
        <v>158</v>
      </c>
      <c r="C48">
        <v>6</v>
      </c>
      <c r="D48" t="str">
        <f>+"("&amp;ReservaServicio[[#This Row],[ReservaID]]&amp;",'"&amp;ReservaServicio[[#This Row],[ServicioID]]&amp;"',"&amp;ReservaServicio[[#This Row],[Cantidad]]&amp;"),"</f>
        <v>(44,'CORTE_DE_UNAS',6),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Propietarios</vt:lpstr>
      <vt:lpstr>Gatos</vt:lpstr>
      <vt:lpstr>Habitaciones</vt:lpstr>
      <vt:lpstr>Servicios</vt:lpstr>
      <vt:lpstr>Reservas</vt:lpstr>
      <vt:lpstr>ReservaServicio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García</dc:creator>
  <cp:lastModifiedBy>Cristian García</cp:lastModifiedBy>
  <dcterms:created xsi:type="dcterms:W3CDTF">2024-09-16T22:16:55Z</dcterms:created>
  <dcterms:modified xsi:type="dcterms:W3CDTF">2024-09-23T18:48:59Z</dcterms:modified>
</cp:coreProperties>
</file>