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7"/>
  </bookViews>
  <sheets>
    <sheet name="Métricas" sheetId="1" r:id="rId1"/>
  </sheets>
  <calcPr calcId="14562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30" i="1" l="1"/>
  <c r="E40" i="1" s="1"/>
  <c r="M26" i="1"/>
  <c r="E33" i="1" s="1"/>
  <c r="L26" i="1"/>
  <c r="E41" i="1" s="1"/>
  <c r="K26" i="1"/>
  <c r="E35" i="1" s="1"/>
  <c r="G26" i="1"/>
  <c r="F26" i="1"/>
  <c r="N25" i="1"/>
  <c r="J25" i="1"/>
  <c r="B25" i="1"/>
  <c r="B24" i="1"/>
  <c r="J23" i="1"/>
  <c r="N23" i="1" s="1"/>
  <c r="B23" i="1"/>
  <c r="N22" i="1"/>
  <c r="J22" i="1"/>
  <c r="B22" i="1"/>
  <c r="J21" i="1"/>
  <c r="N21" i="1" s="1"/>
  <c r="B21" i="1"/>
  <c r="N20" i="1"/>
  <c r="J20" i="1"/>
  <c r="B20" i="1"/>
  <c r="J19" i="1"/>
  <c r="N19" i="1" s="1"/>
  <c r="B19" i="1"/>
  <c r="N18" i="1"/>
  <c r="J18" i="1"/>
  <c r="J26" i="1" s="1"/>
  <c r="E42" i="1" s="1"/>
  <c r="B18" i="1"/>
  <c r="E13" i="1"/>
  <c r="E39" i="1" s="1"/>
  <c r="E9" i="1"/>
  <c r="E38" i="1" s="1"/>
  <c r="E5" i="1"/>
  <c r="E37" i="1" s="1"/>
  <c r="E43" i="1" l="1"/>
  <c r="F37" i="1" s="1"/>
  <c r="N26" i="1"/>
  <c r="E34" i="1" s="1"/>
  <c r="E36" i="1"/>
  <c r="F41" i="1" l="1"/>
  <c r="F38" i="1"/>
  <c r="F39" i="1"/>
  <c r="F40" i="1"/>
  <c r="F42" i="1"/>
</calcChain>
</file>

<file path=xl/sharedStrings.xml><?xml version="1.0" encoding="utf-8"?>
<sst xmlns="http://schemas.openxmlformats.org/spreadsheetml/2006/main" count="55" uniqueCount="38">
  <si>
    <t>PROYECTO:</t>
  </si>
  <si>
    <t>Análisis</t>
  </si>
  <si>
    <t>Tiempo Estimado</t>
  </si>
  <si>
    <t>Hora Inicio</t>
  </si>
  <si>
    <t>Hora Fin</t>
  </si>
  <si>
    <t>Tiempo Real</t>
  </si>
  <si>
    <t>Preparación de la Prueba</t>
  </si>
  <si>
    <t>Diseño</t>
  </si>
  <si>
    <t>Desarrollo y correctivos</t>
  </si>
  <si>
    <t>Nº Incremento</t>
  </si>
  <si>
    <t>Descripción de las tareas del Incremento</t>
  </si>
  <si>
    <t>Estimación</t>
  </si>
  <si>
    <t>Desarrollo</t>
  </si>
  <si>
    <t>Correctivos</t>
  </si>
  <si>
    <t>Líneas Reales</t>
  </si>
  <si>
    <t>Líneas Cód.</t>
  </si>
  <si>
    <t>Tiempo</t>
  </si>
  <si>
    <t>Errores Lógicos</t>
  </si>
  <si>
    <t>Tiempo Correción E.L.</t>
  </si>
  <si>
    <t>corredor constructor, get, set</t>
  </si>
  <si>
    <t>maraton constructor</t>
  </si>
  <si>
    <t>definirGanadores</t>
  </si>
  <si>
    <t>aArchivo</t>
  </si>
  <si>
    <t>TOTALES Desarrollo</t>
  </si>
  <si>
    <t>-</t>
  </si>
  <si>
    <t>Ejecución de la Prueba</t>
  </si>
  <si>
    <t>Resumen</t>
  </si>
  <si>
    <t>Líneas de Código (LOC)</t>
  </si>
  <si>
    <t>LOC / Hora</t>
  </si>
  <si>
    <t>Errores Lógicos / 100 LOC</t>
  </si>
  <si>
    <t>Porcentaje Errores Lógicos</t>
  </si>
  <si>
    <t>Tiempo de Análisis</t>
  </si>
  <si>
    <t>Tiempo de Preparación de Prueba</t>
  </si>
  <si>
    <t>Tiempo de Diseño</t>
  </si>
  <si>
    <t>Tiempo de Ejecución de Prueba</t>
  </si>
  <si>
    <t>Tiempo Resolución Errores Lógicos</t>
  </si>
  <si>
    <t>Tiempo Efectivo de Desarrollo</t>
  </si>
  <si>
    <t>Tiempo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</si>
</sst>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h]:mm"/>
    <numFmt numFmtId="165" formatCode="h:mm;@"/>
    <numFmt numFmtId="166" formatCode="0.0%"/>
  </numFmts>
  <fonts count="7" x14ac:knownFonts="1">
    <font>
      <sz val="11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6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1F497D"/>
        <bgColor rgb="FF333333"/>
      </patternFill>
    </fill>
    <fill>
      <patternFill patternType="solid">
        <fgColor rgb="FF0070C0"/>
        <bgColor rgb="FF0066FF"/>
      </patternFill>
    </fill>
    <fill>
      <patternFill patternType="solid">
        <fgColor rgb="FF558ED5"/>
        <bgColor rgb="FF4F81BD"/>
      </patternFill>
    </fill>
    <fill>
      <patternFill patternType="solid">
        <fgColor rgb="FF95B3D7"/>
        <bgColor rgb="FF9999FF"/>
      </patternFill>
    </fill>
    <fill>
      <patternFill patternType="solid">
        <fgColor rgb="FFB9CDE5"/>
        <bgColor rgb="FFC6D9F1"/>
      </patternFill>
    </fill>
    <fill>
      <patternFill patternType="solid">
        <fgColor rgb="FFDCE6F2"/>
        <bgColor rgb="FFC6D9F1"/>
      </patternFill>
    </fill>
    <fill>
      <patternFill patternType="solid">
        <fgColor rgb="FFC6D9F1"/>
        <bgColor rgb="FFB9CDE5"/>
      </patternFill>
    </fill>
  </fills>
  <borders count="2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9" fontId="6" fillId="0" borderId="0" applyBorder="0" applyProtection="0"/>
  </cellStyleXfs>
  <cellXfs count="80">
    <xf numFmtId="0" fontId="0" fillId="0" borderId="0" xfId="0"/>
    <xf numFmtId="49" fontId="5" fillId="5" borderId="2" xfId="0" applyNumberFormat="1" applyFont="1" applyFill="1" applyBorder="1" applyAlignment="1" applyProtection="1">
      <alignment horizontal="left" vertical="center" wrapText="1"/>
    </xf>
    <xf numFmtId="0" fontId="5" fillId="5" borderId="15" xfId="0" applyFont="1" applyFill="1" applyBorder="1" applyAlignment="1" applyProtection="1">
      <alignment horizontal="right" vertical="center" wrapText="1"/>
    </xf>
    <xf numFmtId="49" fontId="0" fillId="7" borderId="11" xfId="0" applyNumberFormat="1" applyFont="1" applyFill="1" applyBorder="1" applyAlignment="1" applyProtection="1">
      <alignment horizontal="left" vertical="center" wrapText="1"/>
      <protection locked="0"/>
    </xf>
    <xf numFmtId="0" fontId="5" fillId="5" borderId="4" xfId="0" applyFont="1" applyFill="1" applyBorder="1" applyAlignment="1" applyProtection="1">
      <alignment horizontal="center" vertical="center" wrapText="1"/>
    </xf>
    <xf numFmtId="0" fontId="5" fillId="5" borderId="6" xfId="0" applyFont="1" applyFill="1" applyBorder="1" applyAlignment="1" applyProtection="1">
      <alignment horizontal="center" vertical="center" wrapText="1"/>
    </xf>
    <xf numFmtId="0" fontId="5" fillId="5" borderId="10" xfId="0" applyFont="1" applyFill="1" applyBorder="1" applyAlignment="1" applyProtection="1">
      <alignment horizontal="center" vertical="center" wrapText="1"/>
    </xf>
    <xf numFmtId="0" fontId="5" fillId="5" borderId="12" xfId="0" applyFont="1" applyFill="1" applyBorder="1" applyAlignment="1" applyProtection="1">
      <alignment horizontal="center" vertical="center" wrapText="1"/>
    </xf>
    <xf numFmtId="0" fontId="5" fillId="5" borderId="11" xfId="0" applyFont="1" applyFill="1" applyBorder="1" applyAlignment="1" applyProtection="1">
      <alignment horizontal="center" vertical="center" wrapText="1"/>
    </xf>
    <xf numFmtId="0" fontId="5" fillId="5" borderId="2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0" fontId="5" fillId="2" borderId="0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left" vertical="center" wrapText="1"/>
    </xf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Border="1" applyAlignment="1" applyProtection="1">
      <alignment horizontal="right" vertical="center" wrapText="1"/>
    </xf>
    <xf numFmtId="0" fontId="0" fillId="2" borderId="0" xfId="0" applyFill="1" applyBorder="1" applyAlignment="1" applyProtection="1">
      <alignment vertical="center" wrapText="1"/>
    </xf>
    <xf numFmtId="0" fontId="0" fillId="0" borderId="0" xfId="0" applyAlignment="1" applyProtection="1">
      <alignment vertical="center" wrapText="1"/>
    </xf>
    <xf numFmtId="0" fontId="1" fillId="2" borderId="0" xfId="0" applyFont="1" applyFill="1" applyBorder="1" applyAlignment="1" applyProtection="1">
      <alignment vertical="center" wrapText="1"/>
    </xf>
    <xf numFmtId="0" fontId="2" fillId="2" borderId="0" xfId="0" applyFont="1" applyFill="1" applyBorder="1" applyAlignment="1" applyProtection="1">
      <alignment horizontal="right" vertical="center" wrapText="1"/>
    </xf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Border="1" applyAlignment="1" applyProtection="1">
      <alignment vertical="center" wrapText="1"/>
    </xf>
    <xf numFmtId="0" fontId="4" fillId="2" borderId="0" xfId="0" applyFont="1" applyFill="1" applyBorder="1" applyAlignment="1" applyProtection="1">
      <alignment vertical="center" wrapText="1"/>
    </xf>
    <xf numFmtId="0" fontId="3" fillId="4" borderId="0" xfId="0" applyFont="1" applyFill="1" applyAlignment="1" applyProtection="1">
      <alignment vertical="center" wrapText="1"/>
    </xf>
    <xf numFmtId="0" fontId="5" fillId="2" borderId="0" xfId="0" applyFont="1" applyFill="1" applyBorder="1" applyAlignment="1" applyProtection="1">
      <alignment horizontal="center" vertical="center" wrapText="1"/>
    </xf>
    <xf numFmtId="0" fontId="5" fillId="5" borderId="2" xfId="0" applyFont="1" applyFill="1" applyBorder="1" applyAlignment="1" applyProtection="1">
      <alignment horizontal="center" vertical="center" wrapText="1"/>
    </xf>
    <xf numFmtId="0" fontId="5" fillId="5" borderId="3" xfId="0" applyFont="1" applyFill="1" applyBorder="1" applyAlignment="1" applyProtection="1">
      <alignment horizontal="center" vertical="center" wrapText="1"/>
    </xf>
    <xf numFmtId="0" fontId="5" fillId="5" borderId="4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vertical="center" wrapText="1"/>
    </xf>
    <xf numFmtId="0" fontId="5" fillId="2" borderId="0" xfId="0" applyFont="1" applyFill="1" applyBorder="1" applyAlignment="1" applyProtection="1">
      <alignment vertical="center" wrapText="1"/>
    </xf>
    <xf numFmtId="0" fontId="5" fillId="6" borderId="6" xfId="0" applyFont="1" applyFill="1" applyBorder="1" applyAlignment="1" applyProtection="1">
      <alignment horizontal="center" vertical="center" wrapText="1"/>
    </xf>
    <xf numFmtId="0" fontId="5" fillId="6" borderId="3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164" fontId="0" fillId="7" borderId="7" xfId="0" applyNumberFormat="1" applyFill="1" applyBorder="1" applyAlignment="1" applyProtection="1">
      <alignment horizontal="center" vertical="center" wrapText="1"/>
      <protection locked="0"/>
    </xf>
    <xf numFmtId="165" fontId="0" fillId="7" borderId="8" xfId="0" applyNumberFormat="1" applyFill="1" applyBorder="1" applyAlignment="1" applyProtection="1">
      <alignment horizontal="center" vertical="center" wrapText="1"/>
      <protection locked="0"/>
    </xf>
    <xf numFmtId="164" fontId="5" fillId="5" borderId="9" xfId="0" applyNumberFormat="1" applyFont="1" applyFill="1" applyBorder="1" applyAlignment="1" applyProtection="1">
      <alignment horizontal="center" vertical="center" wrapText="1"/>
    </xf>
    <xf numFmtId="0" fontId="0" fillId="2" borderId="5" xfId="0" applyFill="1" applyBorder="1" applyAlignment="1" applyProtection="1">
      <alignment vertical="center" wrapText="1"/>
    </xf>
    <xf numFmtId="0" fontId="0" fillId="7" borderId="6" xfId="0" applyFill="1" applyBorder="1" applyAlignment="1" applyProtection="1">
      <alignment horizontal="center" vertical="center" wrapText="1"/>
    </xf>
    <xf numFmtId="0" fontId="0" fillId="7" borderId="3" xfId="0" applyFill="1" applyBorder="1" applyAlignment="1" applyProtection="1">
      <alignment horizontal="center" vertical="center" wrapText="1"/>
    </xf>
    <xf numFmtId="0" fontId="0" fillId="2" borderId="10" xfId="0" applyFill="1" applyBorder="1" applyAlignment="1" applyProtection="1">
      <alignment vertical="center" wrapText="1"/>
    </xf>
    <xf numFmtId="0" fontId="0" fillId="2" borderId="11" xfId="0" applyFill="1" applyBorder="1" applyAlignment="1" applyProtection="1">
      <alignment vertical="center" wrapText="1"/>
    </xf>
    <xf numFmtId="0" fontId="5" fillId="5" borderId="11" xfId="0" applyFont="1" applyFill="1" applyBorder="1" applyAlignment="1" applyProtection="1">
      <alignment horizontal="center" vertical="center" wrapText="1"/>
    </xf>
    <xf numFmtId="0" fontId="5" fillId="5" borderId="6" xfId="0" applyFont="1" applyFill="1" applyBorder="1" applyAlignment="1" applyProtection="1">
      <alignment horizontal="center" vertical="center" wrapText="1"/>
    </xf>
    <xf numFmtId="0" fontId="5" fillId="5" borderId="13" xfId="0" applyFont="1" applyFill="1" applyBorder="1" applyAlignment="1" applyProtection="1">
      <alignment horizontal="center" vertical="center" wrapText="1"/>
    </xf>
    <xf numFmtId="0" fontId="5" fillId="5" borderId="14" xfId="0" applyFont="1" applyFill="1" applyBorder="1" applyAlignment="1" applyProtection="1">
      <alignment horizontal="center" vertical="center" wrapText="1"/>
    </xf>
    <xf numFmtId="1" fontId="5" fillId="5" borderId="2" xfId="0" applyNumberFormat="1" applyFont="1" applyFill="1" applyBorder="1" applyAlignment="1" applyProtection="1">
      <alignment horizontal="center" vertical="center" wrapText="1"/>
    </xf>
    <xf numFmtId="1" fontId="0" fillId="7" borderId="13" xfId="0" applyNumberFormat="1" applyFill="1" applyBorder="1" applyAlignment="1" applyProtection="1">
      <alignment horizontal="center" vertical="center" wrapText="1"/>
      <protection locked="0"/>
    </xf>
    <xf numFmtId="164" fontId="0" fillId="7" borderId="14" xfId="0" applyNumberFormat="1" applyFill="1" applyBorder="1" applyAlignment="1" applyProtection="1">
      <alignment horizontal="center" vertical="center" wrapText="1"/>
      <protection locked="0"/>
    </xf>
    <xf numFmtId="165" fontId="0" fillId="7" borderId="6" xfId="0" applyNumberFormat="1" applyFill="1" applyBorder="1" applyAlignment="1" applyProtection="1">
      <alignment horizontal="center" vertical="center" wrapText="1"/>
      <protection locked="0"/>
    </xf>
    <xf numFmtId="165" fontId="0" fillId="7" borderId="3" xfId="0" applyNumberFormat="1" applyFill="1" applyBorder="1" applyAlignment="1" applyProtection="1">
      <alignment horizontal="center" vertical="center" wrapText="1"/>
      <protection locked="0"/>
    </xf>
    <xf numFmtId="164" fontId="5" fillId="5" borderId="11" xfId="0" applyNumberFormat="1" applyFont="1" applyFill="1" applyBorder="1" applyAlignment="1" applyProtection="1">
      <alignment horizontal="center" vertical="center" wrapText="1"/>
    </xf>
    <xf numFmtId="0" fontId="0" fillId="7" borderId="13" xfId="0" applyFill="1" applyBorder="1" applyAlignment="1" applyProtection="1">
      <alignment horizontal="center" vertical="center" wrapText="1"/>
      <protection locked="0"/>
    </xf>
    <xf numFmtId="165" fontId="0" fillId="7" borderId="14" xfId="0" applyNumberFormat="1" applyFill="1" applyBorder="1" applyAlignment="1" applyProtection="1">
      <alignment horizontal="center" vertical="center" wrapText="1"/>
      <protection locked="0"/>
    </xf>
    <xf numFmtId="1" fontId="0" fillId="7" borderId="6" xfId="0" applyNumberFormat="1" applyFill="1" applyBorder="1" applyAlignment="1" applyProtection="1">
      <alignment horizontal="center" vertical="center" wrapText="1"/>
      <protection locked="0"/>
    </xf>
    <xf numFmtId="164" fontId="5" fillId="5" borderId="4" xfId="0" applyNumberFormat="1" applyFont="1" applyFill="1" applyBorder="1" applyAlignment="1" applyProtection="1">
      <alignment horizontal="center" vertical="center" wrapText="1"/>
    </xf>
    <xf numFmtId="1" fontId="5" fillId="5" borderId="16" xfId="0" applyNumberFormat="1" applyFont="1" applyFill="1" applyBorder="1" applyAlignment="1" applyProtection="1">
      <alignment horizontal="center" vertical="center" wrapText="1"/>
    </xf>
    <xf numFmtId="164" fontId="5" fillId="5" borderId="17" xfId="0" applyNumberFormat="1" applyFont="1" applyFill="1" applyBorder="1" applyAlignment="1" applyProtection="1">
      <alignment horizontal="center" vertical="center" wrapText="1"/>
    </xf>
    <xf numFmtId="164" fontId="5" fillId="5" borderId="18" xfId="0" applyNumberFormat="1" applyFont="1" applyFill="1" applyBorder="1" applyAlignment="1" applyProtection="1">
      <alignment horizontal="center" vertical="center" wrapText="1"/>
    </xf>
    <xf numFmtId="164" fontId="5" fillId="5" borderId="8" xfId="0" applyNumberFormat="1" applyFont="1" applyFill="1" applyBorder="1" applyAlignment="1" applyProtection="1">
      <alignment horizontal="center" vertical="center" wrapText="1"/>
    </xf>
    <xf numFmtId="164" fontId="5" fillId="5" borderId="19" xfId="0" applyNumberFormat="1" applyFont="1" applyFill="1" applyBorder="1" applyAlignment="1" applyProtection="1">
      <alignment horizontal="center" vertical="center" wrapText="1"/>
    </xf>
    <xf numFmtId="0" fontId="5" fillId="5" borderId="16" xfId="0" applyFont="1" applyFill="1" applyBorder="1" applyAlignment="1" applyProtection="1">
      <alignment horizontal="center" vertical="center" wrapText="1"/>
    </xf>
    <xf numFmtId="1" fontId="5" fillId="5" borderId="18" xfId="0" applyNumberFormat="1" applyFont="1" applyFill="1" applyBorder="1" applyAlignment="1" applyProtection="1">
      <alignment horizontal="center" vertical="center" wrapText="1"/>
    </xf>
    <xf numFmtId="0" fontId="5" fillId="8" borderId="6" xfId="0" applyFont="1" applyFill="1" applyBorder="1" applyAlignment="1" applyProtection="1">
      <alignment horizontal="center" vertical="center" wrapText="1"/>
    </xf>
    <xf numFmtId="0" fontId="5" fillId="8" borderId="3" xfId="0" applyFont="1" applyFill="1" applyBorder="1" applyAlignment="1" applyProtection="1">
      <alignment horizontal="center" vertical="center" wrapText="1"/>
    </xf>
    <xf numFmtId="0" fontId="0" fillId="6" borderId="20" xfId="0" applyFill="1" applyBorder="1" applyAlignment="1" applyProtection="1">
      <alignment vertical="center" wrapText="1"/>
    </xf>
    <xf numFmtId="0" fontId="0" fillId="6" borderId="21" xfId="0" applyFill="1" applyBorder="1" applyAlignment="1" applyProtection="1">
      <alignment vertical="center" wrapText="1"/>
    </xf>
    <xf numFmtId="0" fontId="0" fillId="6" borderId="22" xfId="0" applyFill="1" applyBorder="1" applyAlignment="1" applyProtection="1">
      <alignment vertical="center" wrapText="1"/>
    </xf>
    <xf numFmtId="0" fontId="0" fillId="6" borderId="23" xfId="0" applyFill="1" applyBorder="1" applyAlignment="1" applyProtection="1">
      <alignment vertical="center" wrapText="1"/>
    </xf>
    <xf numFmtId="0" fontId="0" fillId="6" borderId="0" xfId="0" applyFill="1" applyBorder="1" applyAlignment="1" applyProtection="1">
      <alignment vertical="center" wrapText="1"/>
    </xf>
    <xf numFmtId="0" fontId="0" fillId="6" borderId="24" xfId="0" applyFill="1" applyBorder="1" applyAlignment="1" applyProtection="1">
      <alignment vertical="center" wrapText="1"/>
    </xf>
    <xf numFmtId="166" fontId="5" fillId="5" borderId="3" xfId="1" applyNumberFormat="1" applyFont="1" applyFill="1" applyBorder="1" applyAlignment="1" applyProtection="1">
      <alignment horizontal="center" vertical="center" wrapText="1"/>
    </xf>
    <xf numFmtId="164" fontId="5" fillId="5" borderId="3" xfId="0" applyNumberFormat="1" applyFont="1" applyFill="1" applyBorder="1" applyAlignment="1" applyProtection="1">
      <alignment horizontal="center" vertical="center" wrapText="1"/>
    </xf>
    <xf numFmtId="0" fontId="0" fillId="6" borderId="25" xfId="0" applyFill="1" applyBorder="1" applyAlignment="1" applyProtection="1">
      <alignment vertical="center" wrapText="1"/>
    </xf>
    <xf numFmtId="0" fontId="0" fillId="6" borderId="26" xfId="0" applyFill="1" applyBorder="1" applyAlignment="1" applyProtection="1">
      <alignment vertical="center" wrapText="1"/>
    </xf>
    <xf numFmtId="0" fontId="0" fillId="6" borderId="27" xfId="0" applyFill="1" applyBorder="1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1" fontId="5" fillId="5" borderId="3" xfId="0" applyNumberFormat="1" applyFont="1" applyFill="1" applyBorder="1" applyAlignment="1" applyProtection="1">
      <alignment horizontal="center" vertical="center" wrapText="1"/>
    </xf>
    <xf numFmtId="2" fontId="5" fillId="5" borderId="3" xfId="0" applyNumberFormat="1" applyFont="1" applyFill="1" applyBorder="1" applyAlignment="1" applyProtection="1">
      <alignment horizontal="center" vertical="center" wrapText="1"/>
    </xf>
    <xf numFmtId="166" fontId="5" fillId="5" borderId="3" xfId="1" applyNumberFormat="1" applyFont="1" applyFill="1" applyBorder="1" applyAlignment="1" applyProtection="1">
      <alignment horizontal="center" vertical="center" wrapText="1"/>
    </xf>
    <xf numFmtId="49" fontId="5" fillId="5" borderId="7" xfId="0" applyNumberFormat="1" applyFont="1" applyFill="1" applyBorder="1" applyAlignment="1" applyProtection="1">
      <alignment horizontal="left" vertical="center" wrapText="1"/>
    </xf>
    <xf numFmtId="164" fontId="5" fillId="5" borderId="8" xfId="0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B9CDE5"/>
      <rgbColor rgb="FF558ED5"/>
      <rgbColor rgb="FF9999FF"/>
      <rgbColor rgb="FF993366"/>
      <rgbColor rgb="FFFFFFCC"/>
      <rgbColor rgb="FFDCE6F2"/>
      <rgbColor rgb="FF660066"/>
      <rgbColor rgb="FFFF8080"/>
      <rgbColor rgb="FF0070C0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5B3D7"/>
      <rgbColor rgb="FFFF99CC"/>
      <rgbColor rgb="FFCC99FF"/>
      <rgbColor rgb="FFFFCC99"/>
      <rgbColor rgb="FF0066FF"/>
      <rgbColor rgb="FF33CCCC"/>
      <rgbColor rgb="FF99CC00"/>
      <rgbColor rgb="FFFFC000"/>
      <rgbColor rgb="FFFF9900"/>
      <rgbColor rgb="FFFF6600"/>
      <rgbColor rgb="FF4F81BD"/>
      <rgbColor rgb="FF969696"/>
      <rgbColor rgb="FF002060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3.3540925266903901E-2"/>
          <c:y val="7.4106364428945096E-2"/>
          <c:w val="0.40133451957295402"/>
          <c:h val="0.85074106364429003"/>
        </c:manualLayout>
      </c:layout>
      <c:pieChart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Pt>
            <c:idx val="0"/>
            <c:bubble3D val="0"/>
            <c:spPr>
              <a:solidFill>
                <a:srgbClr val="FFC000"/>
              </a:solidFill>
              <a:ln>
                <a:noFill/>
              </a:ln>
            </c:spPr>
          </c:dPt>
          <c:dPt>
            <c:idx val="1"/>
            <c:bubble3D val="0"/>
            <c:spPr>
              <a:solidFill>
                <a:srgbClr val="00B0F0"/>
              </a:solidFill>
              <a:ln>
                <a:noFill/>
              </a:ln>
            </c:spPr>
          </c:dPt>
          <c:dPt>
            <c:idx val="2"/>
            <c:bubble3D val="0"/>
            <c:spPr>
              <a:solidFill>
                <a:srgbClr val="0066FF"/>
              </a:solidFill>
              <a:ln>
                <a:noFill/>
              </a:ln>
            </c:spPr>
          </c:dPt>
          <c:dPt>
            <c:idx val="3"/>
            <c:bubble3D val="0"/>
            <c:spPr>
              <a:solidFill>
                <a:srgbClr val="009900"/>
              </a:solidFill>
              <a:ln>
                <a:noFill/>
              </a:ln>
            </c:spPr>
          </c:dPt>
          <c:dPt>
            <c:idx val="4"/>
            <c:bubble3D val="0"/>
            <c:spPr>
              <a:solidFill>
                <a:srgbClr val="FF0000"/>
              </a:solidFill>
              <a:ln>
                <a:noFill/>
              </a:ln>
            </c:spPr>
          </c:dPt>
          <c:dPt>
            <c:idx val="5"/>
            <c:bubble3D val="0"/>
            <c:spPr>
              <a:solidFill>
                <a:srgbClr val="002060"/>
              </a:solidFill>
              <a:ln>
                <a:noFill/>
              </a:ln>
            </c:spPr>
          </c:dPt>
          <c:dLbls>
            <c:dLblPos val="bestFit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Métricas!$B$37:$D$42</c:f>
              <c:strCache>
                <c:ptCount val="6"/>
                <c:pt idx="0">
                  <c:v>Tiempo de Análisis</c:v>
                </c:pt>
                <c:pt idx="1">
                  <c:v>Tiempo de Preparación de Prueba</c:v>
                </c:pt>
                <c:pt idx="2">
                  <c:v>Tiempo de Diseño</c:v>
                </c:pt>
                <c:pt idx="3">
                  <c:v>Tiempo de Ejecución de Prueba</c:v>
                </c:pt>
                <c:pt idx="4">
                  <c:v>Tiempo Resolución Errores Lógicos</c:v>
                </c:pt>
                <c:pt idx="5">
                  <c:v>Tiempo Efectivo de Desarrollo</c:v>
                </c:pt>
              </c:strCache>
            </c:strRef>
          </c:cat>
          <c:val>
            <c:numRef>
              <c:f>Métricas!$E$37:$E$42</c:f>
              <c:numCache>
                <c:formatCode>[h]:mm</c:formatCode>
                <c:ptCount val="6"/>
                <c:pt idx="0">
                  <c:v>2.77777777777799E-3</c:v>
                </c:pt>
                <c:pt idx="1">
                  <c:v>9.0277777777780788E-3</c:v>
                </c:pt>
                <c:pt idx="2">
                  <c:v>4.1666666666659857E-3</c:v>
                </c:pt>
                <c:pt idx="3">
                  <c:v>6.2500000000001998E-3</c:v>
                </c:pt>
                <c:pt idx="4">
                  <c:v>6.9444444444444447E-4</c:v>
                </c:pt>
                <c:pt idx="5">
                  <c:v>1.3888888888887951E-2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45054754041369699"/>
          <c:y val="0.221335646140503"/>
        </c:manualLayout>
      </c:layout>
      <c:overlay val="0"/>
      <c:spPr>
        <a:noFill/>
        <a:ln>
          <a:noFill/>
        </a:ln>
      </c:spPr>
    </c:legend>
    <c:plotVisOnly val="1"/>
    <c:dispBlanksAs val="gap"/>
    <c:showDLblsOverMax val="1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38160</xdr:colOff>
      <xdr:row>32</xdr:row>
      <xdr:rowOff>57600</xdr:rowOff>
    </xdr:from>
    <xdr:to>
      <xdr:col>11</xdr:col>
      <xdr:colOff>416880</xdr:colOff>
      <xdr:row>43</xdr:row>
      <xdr:rowOff>26280</xdr:rowOff>
    </xdr:to>
    <xdr:graphicFrame macro="">
      <xdr:nvGraphicFramePr>
        <xdr:cNvPr id="2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4"/>
  <sheetViews>
    <sheetView tabSelected="1" topLeftCell="A16" zoomScaleNormal="100" workbookViewId="0">
      <selection activeCell="K22" sqref="K22"/>
    </sheetView>
  </sheetViews>
  <sheetFormatPr baseColWidth="10" defaultColWidth="9.140625" defaultRowHeight="15" x14ac:dyDescent="0.25"/>
  <cols>
    <col min="1" max="1" width="1.140625" style="15"/>
    <col min="2" max="2" width="10.5703125" style="16"/>
    <col min="3" max="11" width="10.42578125" style="16"/>
    <col min="12" max="12" width="12.140625" style="16"/>
    <col min="13" max="14" width="10.42578125" style="16"/>
    <col min="15" max="15" width="1.140625" style="15"/>
    <col min="16" max="1025" width="0" style="16" hidden="1"/>
  </cols>
  <sheetData>
    <row r="1" spans="1:1024" s="17" customFormat="1" ht="23.25" customHeight="1" x14ac:dyDescent="0.25">
      <c r="B1" s="14" t="s">
        <v>0</v>
      </c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024" ht="5.25" customHeight="1" x14ac:dyDescent="0.25">
      <c r="A2" s="17"/>
      <c r="B2" s="18"/>
      <c r="C2" s="18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s="22" customFormat="1" ht="15" customHeight="1" x14ac:dyDescent="0.25">
      <c r="A3" s="20"/>
      <c r="B3" s="12" t="s">
        <v>1</v>
      </c>
      <c r="C3" s="12"/>
      <c r="D3" s="12"/>
      <c r="E3" s="12"/>
      <c r="F3" s="21"/>
      <c r="G3" s="21"/>
      <c r="H3" s="21"/>
      <c r="I3" s="21"/>
      <c r="J3" s="21"/>
      <c r="K3" s="21"/>
      <c r="L3" s="21"/>
      <c r="M3" s="21"/>
      <c r="N3" s="21"/>
      <c r="O3" s="20"/>
    </row>
    <row r="4" spans="1:1024" s="30" customFormat="1" ht="30" x14ac:dyDescent="0.25">
      <c r="A4" s="23"/>
      <c r="B4" s="24" t="s">
        <v>2</v>
      </c>
      <c r="C4" s="25" t="s">
        <v>3</v>
      </c>
      <c r="D4" s="25" t="s">
        <v>4</v>
      </c>
      <c r="E4" s="26" t="s">
        <v>5</v>
      </c>
      <c r="F4" s="27"/>
      <c r="G4" s="28"/>
      <c r="H4" s="28"/>
      <c r="I4" s="28"/>
      <c r="J4" s="28"/>
      <c r="K4" s="28"/>
      <c r="L4" s="28"/>
      <c r="M4" s="28"/>
      <c r="N4" s="28"/>
      <c r="O4" s="23"/>
      <c r="P4" s="29"/>
    </row>
    <row r="5" spans="1:1024" s="37" customFormat="1" x14ac:dyDescent="0.25">
      <c r="A5" s="31"/>
      <c r="B5" s="32">
        <v>3.4722222222222199E-3</v>
      </c>
      <c r="C5" s="33">
        <v>0.81388888888888899</v>
      </c>
      <c r="D5" s="33">
        <v>0.81666666666666698</v>
      </c>
      <c r="E5" s="34">
        <f>IFERROR(IF(OR(ISBLANK(C5),ISBLANK(D5)),"Completar",IF(D5&gt;=C5,D5-C5,"Error")),"Error")</f>
        <v>2.77777777777799E-3</v>
      </c>
      <c r="F5" s="35"/>
      <c r="G5" s="15"/>
      <c r="H5" s="15"/>
      <c r="I5" s="15"/>
      <c r="J5" s="15"/>
      <c r="K5" s="15"/>
      <c r="L5" s="15"/>
      <c r="M5" s="15"/>
      <c r="N5" s="15"/>
      <c r="O5" s="31"/>
      <c r="P5" s="36"/>
    </row>
    <row r="6" spans="1:1024" s="39" customFormat="1" ht="6" customHeigh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38"/>
    </row>
    <row r="7" spans="1:1024" s="22" customFormat="1" ht="15" customHeight="1" x14ac:dyDescent="0.25">
      <c r="A7" s="20"/>
      <c r="B7" s="12" t="s">
        <v>6</v>
      </c>
      <c r="C7" s="12"/>
      <c r="D7" s="12"/>
      <c r="E7" s="12"/>
      <c r="F7" s="21"/>
      <c r="G7" s="21"/>
      <c r="H7" s="21"/>
      <c r="I7" s="21"/>
      <c r="J7" s="21"/>
      <c r="K7" s="21"/>
      <c r="L7" s="21"/>
      <c r="M7" s="21"/>
      <c r="N7" s="21"/>
      <c r="O7" s="20"/>
    </row>
    <row r="8" spans="1:1024" s="30" customFormat="1" ht="30" x14ac:dyDescent="0.25">
      <c r="A8" s="23"/>
      <c r="B8" s="24" t="s">
        <v>2</v>
      </c>
      <c r="C8" s="25" t="s">
        <v>3</v>
      </c>
      <c r="D8" s="25" t="s">
        <v>4</v>
      </c>
      <c r="E8" s="26" t="s">
        <v>5</v>
      </c>
      <c r="F8" s="11"/>
      <c r="G8" s="11"/>
      <c r="H8" s="11"/>
      <c r="I8" s="11"/>
      <c r="J8" s="11"/>
      <c r="K8" s="11"/>
      <c r="L8" s="11"/>
      <c r="M8" s="11"/>
      <c r="N8" s="11"/>
      <c r="O8" s="23"/>
      <c r="P8" s="29"/>
    </row>
    <row r="9" spans="1:1024" s="37" customFormat="1" x14ac:dyDescent="0.25">
      <c r="A9" s="31"/>
      <c r="B9" s="32">
        <v>1.38888888888889E-2</v>
      </c>
      <c r="C9" s="33">
        <v>0.81944444444444398</v>
      </c>
      <c r="D9" s="33">
        <v>0.82847222222222205</v>
      </c>
      <c r="E9" s="34">
        <f>IFERROR(IF(OR(ISBLANK(C9),ISBLANK(D9)),"Completar",IF(D9&gt;=C9,D9-C9,"Error")),"Error")</f>
        <v>9.0277777777780788E-3</v>
      </c>
      <c r="F9" s="10"/>
      <c r="G9" s="10"/>
      <c r="H9" s="10"/>
      <c r="I9" s="10"/>
      <c r="J9" s="10"/>
      <c r="K9" s="10"/>
      <c r="L9" s="10"/>
      <c r="M9" s="10"/>
      <c r="N9" s="10"/>
      <c r="O9" s="31"/>
      <c r="P9" s="36"/>
    </row>
    <row r="10" spans="1:1024" s="39" customFormat="1" ht="6" customHeight="1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38"/>
    </row>
    <row r="11" spans="1:1024" s="22" customFormat="1" ht="15" customHeight="1" x14ac:dyDescent="0.25">
      <c r="A11" s="20"/>
      <c r="B11" s="12" t="s">
        <v>7</v>
      </c>
      <c r="C11" s="12"/>
      <c r="D11" s="12"/>
      <c r="E11" s="12"/>
      <c r="F11" s="21"/>
      <c r="G11" s="21"/>
      <c r="H11" s="21"/>
      <c r="I11" s="21"/>
      <c r="J11" s="21"/>
      <c r="K11" s="21"/>
      <c r="L11" s="21"/>
      <c r="M11" s="21"/>
      <c r="N11" s="21"/>
      <c r="O11" s="20"/>
    </row>
    <row r="12" spans="1:1024" s="30" customFormat="1" ht="30" x14ac:dyDescent="0.25">
      <c r="A12" s="23"/>
      <c r="B12" s="24" t="s">
        <v>2</v>
      </c>
      <c r="C12" s="25" t="s">
        <v>3</v>
      </c>
      <c r="D12" s="25" t="s">
        <v>4</v>
      </c>
      <c r="E12" s="26" t="s">
        <v>5</v>
      </c>
      <c r="F12" s="11"/>
      <c r="G12" s="11"/>
      <c r="H12" s="11"/>
      <c r="I12" s="11"/>
      <c r="J12" s="11"/>
      <c r="K12" s="11"/>
      <c r="L12" s="11"/>
      <c r="M12" s="11"/>
      <c r="N12" s="11"/>
      <c r="O12" s="23"/>
      <c r="P12" s="29"/>
    </row>
    <row r="13" spans="1:1024" s="37" customFormat="1" x14ac:dyDescent="0.25">
      <c r="A13" s="31"/>
      <c r="B13" s="32">
        <v>1.38888888888889E-2</v>
      </c>
      <c r="C13" s="33">
        <v>0.82916666666666705</v>
      </c>
      <c r="D13" s="33">
        <v>0.83333333333333304</v>
      </c>
      <c r="E13" s="34">
        <f>IFERROR(IF(OR(ISBLANK(C13),ISBLANK(D13)),"Completar",IF(D13&gt;=C13,D13-C13,"Error")),"Error")</f>
        <v>4.1666666666659857E-3</v>
      </c>
      <c r="F13" s="10"/>
      <c r="G13" s="10"/>
      <c r="H13" s="10"/>
      <c r="I13" s="10"/>
      <c r="J13" s="10"/>
      <c r="K13" s="10"/>
      <c r="L13" s="10"/>
      <c r="M13" s="10"/>
      <c r="N13" s="10"/>
      <c r="O13" s="31"/>
      <c r="P13" s="36"/>
    </row>
    <row r="14" spans="1:1024" s="39" customFormat="1" ht="6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38"/>
    </row>
    <row r="15" spans="1:1024" s="22" customFormat="1" ht="15" customHeight="1" x14ac:dyDescent="0.25">
      <c r="A15" s="20"/>
      <c r="B15" s="12" t="s">
        <v>8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20"/>
    </row>
    <row r="16" spans="1:1024" s="30" customFormat="1" ht="16.5" customHeight="1" x14ac:dyDescent="0.25">
      <c r="A16" s="23"/>
      <c r="B16" s="9" t="s">
        <v>9</v>
      </c>
      <c r="C16" s="8" t="s">
        <v>10</v>
      </c>
      <c r="D16" s="8"/>
      <c r="E16" s="8"/>
      <c r="F16" s="7" t="s">
        <v>11</v>
      </c>
      <c r="G16" s="7"/>
      <c r="H16" s="6" t="s">
        <v>12</v>
      </c>
      <c r="I16" s="6"/>
      <c r="J16" s="6"/>
      <c r="K16" s="7" t="s">
        <v>13</v>
      </c>
      <c r="L16" s="7"/>
      <c r="M16" s="5" t="s">
        <v>14</v>
      </c>
      <c r="N16" s="4" t="s">
        <v>5</v>
      </c>
      <c r="O16" s="23"/>
      <c r="P16" s="29"/>
    </row>
    <row r="17" spans="1:1024" ht="45" x14ac:dyDescent="0.25">
      <c r="A17" s="23"/>
      <c r="B17" s="9"/>
      <c r="C17" s="8"/>
      <c r="D17" s="8"/>
      <c r="E17" s="8"/>
      <c r="F17" s="42" t="s">
        <v>15</v>
      </c>
      <c r="G17" s="43" t="s">
        <v>16</v>
      </c>
      <c r="H17" s="41" t="s">
        <v>3</v>
      </c>
      <c r="I17" s="25" t="s">
        <v>4</v>
      </c>
      <c r="J17" s="40" t="s">
        <v>16</v>
      </c>
      <c r="K17" s="42" t="s">
        <v>17</v>
      </c>
      <c r="L17" s="43" t="s">
        <v>18</v>
      </c>
      <c r="M17" s="5"/>
      <c r="N17" s="4"/>
      <c r="O17" s="23"/>
      <c r="P17" s="29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s="37" customFormat="1" ht="14.85" customHeight="1" x14ac:dyDescent="0.25">
      <c r="A18" s="31"/>
      <c r="B18" s="44">
        <f t="shared" ref="B18:B25" si="0">ROW($B18)-16</f>
        <v>2</v>
      </c>
      <c r="C18" s="3" t="s">
        <v>19</v>
      </c>
      <c r="D18" s="3"/>
      <c r="E18" s="3"/>
      <c r="F18" s="45">
        <v>27</v>
      </c>
      <c r="G18" s="46">
        <v>3.4722222222222199E-3</v>
      </c>
      <c r="H18" s="47">
        <v>0.83402777777777803</v>
      </c>
      <c r="I18" s="48">
        <v>0.84027777777777801</v>
      </c>
      <c r="J18" s="49">
        <f t="shared" ref="J18:J23" si="1">IFERROR(IF(OR(ISBLANK(H18),ISBLANK(I18)),"",IF(I18&gt;=H18,I18-H18,"Error")),"Error")</f>
        <v>6.2499999999999778E-3</v>
      </c>
      <c r="K18" s="50">
        <v>0</v>
      </c>
      <c r="L18" s="51">
        <v>0</v>
      </c>
      <c r="M18" s="52">
        <v>21</v>
      </c>
      <c r="N18" s="53">
        <f t="shared" ref="N18:N23" si="2">IFERROR(IF(OR(J18="",ISBLANK(L18)),"",J18+L18),"Error")</f>
        <v>6.2499999999999778E-3</v>
      </c>
      <c r="O18" s="31"/>
      <c r="P18" s="36"/>
    </row>
    <row r="19" spans="1:1024" s="37" customFormat="1" ht="14.85" customHeight="1" x14ac:dyDescent="0.25">
      <c r="A19" s="31"/>
      <c r="B19" s="44">
        <f t="shared" si="0"/>
        <v>3</v>
      </c>
      <c r="C19" s="3" t="s">
        <v>20</v>
      </c>
      <c r="D19" s="3"/>
      <c r="E19" s="3"/>
      <c r="F19" s="45">
        <v>15</v>
      </c>
      <c r="G19" s="46">
        <v>3.4722222222222199E-3</v>
      </c>
      <c r="H19" s="47">
        <v>0.84236111111111101</v>
      </c>
      <c r="I19" s="48">
        <v>0.844444444444444</v>
      </c>
      <c r="J19" s="49">
        <f t="shared" si="1"/>
        <v>2.0833333333329929E-3</v>
      </c>
      <c r="K19" s="50">
        <v>0</v>
      </c>
      <c r="L19" s="51">
        <v>0</v>
      </c>
      <c r="M19" s="52">
        <v>15</v>
      </c>
      <c r="N19" s="53">
        <f t="shared" si="2"/>
        <v>2.0833333333329929E-3</v>
      </c>
      <c r="O19" s="31"/>
      <c r="P19" s="36"/>
    </row>
    <row r="20" spans="1:1024" s="37" customFormat="1" ht="14.85" customHeight="1" x14ac:dyDescent="0.25">
      <c r="A20" s="31"/>
      <c r="B20" s="44">
        <f t="shared" si="0"/>
        <v>4</v>
      </c>
      <c r="C20" s="3" t="s">
        <v>21</v>
      </c>
      <c r="D20" s="3"/>
      <c r="E20" s="3"/>
      <c r="F20" s="45">
        <v>20</v>
      </c>
      <c r="G20" s="46">
        <v>1.38888888888889E-2</v>
      </c>
      <c r="H20" s="47">
        <v>0.84722222222222199</v>
      </c>
      <c r="I20" s="48">
        <v>0.85069444444444398</v>
      </c>
      <c r="J20" s="49">
        <f t="shared" si="1"/>
        <v>3.4722222222219878E-3</v>
      </c>
      <c r="K20" s="50">
        <v>1</v>
      </c>
      <c r="L20" s="51">
        <v>6.9444444444444447E-4</v>
      </c>
      <c r="M20" s="52">
        <v>10</v>
      </c>
      <c r="N20" s="53">
        <f t="shared" si="2"/>
        <v>4.1666666666664324E-3</v>
      </c>
      <c r="O20" s="31"/>
      <c r="P20" s="36"/>
    </row>
    <row r="21" spans="1:1024" s="37" customFormat="1" ht="14.85" customHeight="1" x14ac:dyDescent="0.25">
      <c r="A21" s="31"/>
      <c r="B21" s="44">
        <f t="shared" si="0"/>
        <v>5</v>
      </c>
      <c r="C21" s="3" t="s">
        <v>22</v>
      </c>
      <c r="D21" s="3"/>
      <c r="E21" s="3"/>
      <c r="F21" s="45">
        <v>15</v>
      </c>
      <c r="G21" s="46">
        <v>3.4722222222222199E-3</v>
      </c>
      <c r="H21" s="47">
        <v>0.85138888888888897</v>
      </c>
      <c r="I21" s="48">
        <v>0.85347222222222197</v>
      </c>
      <c r="J21" s="49">
        <f t="shared" si="1"/>
        <v>2.0833333333329929E-3</v>
      </c>
      <c r="K21" s="50">
        <v>0</v>
      </c>
      <c r="L21" s="51">
        <v>0</v>
      </c>
      <c r="M21" s="52">
        <v>8</v>
      </c>
      <c r="N21" s="53">
        <f t="shared" si="2"/>
        <v>2.0833333333329929E-3</v>
      </c>
      <c r="O21" s="31"/>
      <c r="P21" s="36"/>
    </row>
    <row r="22" spans="1:1024" s="37" customFormat="1" x14ac:dyDescent="0.25">
      <c r="A22" s="31"/>
      <c r="B22" s="44">
        <f t="shared" si="0"/>
        <v>6</v>
      </c>
      <c r="C22" s="3"/>
      <c r="D22" s="3"/>
      <c r="E22" s="3"/>
      <c r="F22" s="45"/>
      <c r="G22" s="46"/>
      <c r="H22" s="47"/>
      <c r="I22" s="48"/>
      <c r="J22" s="49" t="str">
        <f t="shared" si="1"/>
        <v/>
      </c>
      <c r="K22" s="50"/>
      <c r="L22" s="51"/>
      <c r="M22" s="52"/>
      <c r="N22" s="53" t="str">
        <f t="shared" si="2"/>
        <v/>
      </c>
      <c r="O22" s="31"/>
      <c r="P22" s="36"/>
    </row>
    <row r="23" spans="1:1024" s="37" customFormat="1" x14ac:dyDescent="0.25">
      <c r="A23" s="31"/>
      <c r="B23" s="44">
        <f t="shared" si="0"/>
        <v>7</v>
      </c>
      <c r="C23" s="3"/>
      <c r="D23" s="3"/>
      <c r="E23" s="3"/>
      <c r="F23" s="45"/>
      <c r="G23" s="46"/>
      <c r="H23" s="47"/>
      <c r="I23" s="48"/>
      <c r="J23" s="49" t="str">
        <f t="shared" si="1"/>
        <v/>
      </c>
      <c r="K23" s="50"/>
      <c r="L23" s="51"/>
      <c r="M23" s="52"/>
      <c r="N23" s="53" t="str">
        <f t="shared" si="2"/>
        <v/>
      </c>
      <c r="O23" s="31"/>
      <c r="P23" s="36"/>
    </row>
    <row r="24" spans="1:1024" s="37" customFormat="1" x14ac:dyDescent="0.25">
      <c r="A24" s="31"/>
      <c r="B24" s="44">
        <f t="shared" si="0"/>
        <v>8</v>
      </c>
      <c r="C24" s="3"/>
      <c r="D24" s="3"/>
      <c r="E24" s="3"/>
      <c r="F24" s="45"/>
      <c r="G24" s="46"/>
      <c r="H24" s="47"/>
      <c r="I24" s="48"/>
      <c r="J24" s="49"/>
      <c r="K24" s="50"/>
      <c r="L24" s="51"/>
      <c r="M24" s="52"/>
      <c r="N24" s="53"/>
      <c r="O24" s="31"/>
      <c r="P24" s="36"/>
    </row>
    <row r="25" spans="1:1024" s="37" customFormat="1" x14ac:dyDescent="0.25">
      <c r="A25" s="31"/>
      <c r="B25" s="44">
        <f t="shared" si="0"/>
        <v>9</v>
      </c>
      <c r="C25" s="3"/>
      <c r="D25" s="3"/>
      <c r="E25" s="3"/>
      <c r="F25" s="45"/>
      <c r="G25" s="46"/>
      <c r="H25" s="47"/>
      <c r="I25" s="48"/>
      <c r="J25" s="49" t="str">
        <f>IFERROR(IF(OR(ISBLANK(H25),ISBLANK(I25)),"",IF(I25&gt;=H25,I25-H25,"Error")),"Error")</f>
        <v/>
      </c>
      <c r="K25" s="50"/>
      <c r="L25" s="51"/>
      <c r="M25" s="52"/>
      <c r="N25" s="53" t="str">
        <f>IFERROR(IF(OR(J25="",ISBLANK(L25)),"",J25+L25),"Error")</f>
        <v/>
      </c>
      <c r="O25" s="31"/>
      <c r="P25" s="36"/>
    </row>
    <row r="26" spans="1:1024" s="62" customFormat="1" ht="15.75" customHeight="1" x14ac:dyDescent="0.25">
      <c r="A26" s="23"/>
      <c r="B26" s="2" t="s">
        <v>23</v>
      </c>
      <c r="C26" s="2"/>
      <c r="D26" s="2"/>
      <c r="E26" s="2"/>
      <c r="F26" s="54">
        <f>IF(SUM(F18:F25)=0,"Completar",SUM(F18:F25))</f>
        <v>77</v>
      </c>
      <c r="G26" s="55">
        <f>IF(SUM(G18:G25)=0,"Completar",SUM(G18:G25))</f>
        <v>2.4305555555555559E-2</v>
      </c>
      <c r="H26" s="56" t="s">
        <v>24</v>
      </c>
      <c r="I26" s="57" t="s">
        <v>24</v>
      </c>
      <c r="J26" s="58">
        <f>IF(OR(COUNTIF(J18:J25,"Error")&gt;0,COUNTIF(J18:J25,"Completar")&gt;0),"Error",IF(SUM(J18:J25)=0,"Completar",SUM(J18:J25)))</f>
        <v>1.3888888888887951E-2</v>
      </c>
      <c r="K26" s="59">
        <f>SUM(K18:K25)</f>
        <v>1</v>
      </c>
      <c r="L26" s="55">
        <f>SUM(L18:L25)</f>
        <v>6.9444444444444447E-4</v>
      </c>
      <c r="M26" s="60">
        <f>IF(SUM(M18:M25)=0,"Completar",SUM(M18:M25))</f>
        <v>54</v>
      </c>
      <c r="N26" s="34">
        <f>IF(OR(COUNTIF(N18:N25,"Error")&gt;0,COUNTIF(N18:N25,"Completar")&gt;0),"Error",IF(SUM(N18:N25)=0,"Completar",SUM(N18:N25)))</f>
        <v>1.4583333333332397E-2</v>
      </c>
      <c r="O26" s="23"/>
      <c r="P26" s="61"/>
    </row>
    <row r="27" spans="1:1024" s="38" customFormat="1" ht="6" customHeight="1" x14ac:dyDescent="0.25">
      <c r="A27" s="15"/>
      <c r="B27" s="31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</row>
    <row r="28" spans="1:1024" s="22" customFormat="1" ht="15" customHeight="1" x14ac:dyDescent="0.25">
      <c r="A28" s="20"/>
      <c r="B28" s="12" t="s">
        <v>25</v>
      </c>
      <c r="C28" s="12"/>
      <c r="D28" s="12"/>
      <c r="E28" s="12"/>
      <c r="F28" s="21"/>
      <c r="G28" s="21"/>
      <c r="H28" s="21"/>
      <c r="I28" s="21"/>
      <c r="J28" s="21"/>
      <c r="K28" s="21"/>
      <c r="L28" s="21"/>
      <c r="M28" s="21"/>
      <c r="N28" s="21"/>
      <c r="O28" s="20"/>
    </row>
    <row r="29" spans="1:1024" s="30" customFormat="1" ht="30" x14ac:dyDescent="0.25">
      <c r="A29" s="23"/>
      <c r="B29" s="24" t="s">
        <v>2</v>
      </c>
      <c r="C29" s="25" t="s">
        <v>3</v>
      </c>
      <c r="D29" s="25" t="s">
        <v>4</v>
      </c>
      <c r="E29" s="26" t="s">
        <v>5</v>
      </c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9"/>
    </row>
    <row r="30" spans="1:1024" s="37" customFormat="1" x14ac:dyDescent="0.25">
      <c r="A30" s="31"/>
      <c r="B30" s="32">
        <v>1.7361111111111101E-2</v>
      </c>
      <c r="C30" s="33">
        <v>0.85347222222222197</v>
      </c>
      <c r="D30" s="33">
        <v>0.85972222222222217</v>
      </c>
      <c r="E30" s="34">
        <f>IFERROR(IF(OR(ISBLANK(C30),ISBLANK(D30)),"Completar",IF(D30&gt;=C30,D30-C30,"Error")),"Error")</f>
        <v>6.2500000000001998E-3</v>
      </c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6"/>
    </row>
    <row r="31" spans="1:1024" s="38" customFormat="1" ht="6" customHeight="1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</row>
    <row r="32" spans="1:1024" ht="15" customHeight="1" x14ac:dyDescent="0.25">
      <c r="A32"/>
      <c r="B32" s="12" t="s">
        <v>26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15" customHeight="1" x14ac:dyDescent="0.25">
      <c r="A33"/>
      <c r="B33" s="1" t="s">
        <v>27</v>
      </c>
      <c r="C33" s="1"/>
      <c r="D33" s="1"/>
      <c r="E33" s="75">
        <f>M26</f>
        <v>54</v>
      </c>
      <c r="F33" s="75"/>
      <c r="G33" s="63"/>
      <c r="H33" s="64"/>
      <c r="I33" s="64"/>
      <c r="J33" s="64"/>
      <c r="K33" s="64"/>
      <c r="L33" s="64"/>
      <c r="M33" s="64"/>
      <c r="N33" s="65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15" customHeight="1" x14ac:dyDescent="0.25">
      <c r="A34"/>
      <c r="B34" s="1" t="s">
        <v>28</v>
      </c>
      <c r="C34" s="1"/>
      <c r="D34" s="1"/>
      <c r="E34" s="76">
        <f>IF(M26="Completar","Completar",IFERROR(M26/(N26*24),"Error"))</f>
        <v>154.28571428572417</v>
      </c>
      <c r="F34" s="76"/>
      <c r="G34" s="66"/>
      <c r="H34" s="67"/>
      <c r="I34" s="67"/>
      <c r="J34" s="67"/>
      <c r="K34" s="67"/>
      <c r="L34" s="67"/>
      <c r="M34" s="67"/>
      <c r="N34" s="68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15" customHeight="1" x14ac:dyDescent="0.25">
      <c r="A35"/>
      <c r="B35" s="1" t="s">
        <v>29</v>
      </c>
      <c r="C35" s="1"/>
      <c r="D35" s="1"/>
      <c r="E35" s="75">
        <f>IF(K26=0,0,IFERROR(ROUNDUP(K26/(M26/100),0),"Error"))</f>
        <v>2</v>
      </c>
      <c r="F35" s="75"/>
      <c r="G35" s="66"/>
      <c r="H35" s="67"/>
      <c r="I35" s="67"/>
      <c r="J35" s="67"/>
      <c r="K35" s="67"/>
      <c r="L35" s="67"/>
      <c r="M35" s="67"/>
      <c r="N35" s="68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15" customHeight="1" x14ac:dyDescent="0.25">
      <c r="A36"/>
      <c r="B36" s="1" t="s">
        <v>30</v>
      </c>
      <c r="C36" s="1"/>
      <c r="D36" s="1"/>
      <c r="E36" s="77">
        <f>IF(K26=0,0,IFERROR(K26/M26,"Error"))</f>
        <v>1.8518518518518517E-2</v>
      </c>
      <c r="F36" s="77"/>
      <c r="G36" s="66"/>
      <c r="H36" s="67"/>
      <c r="I36" s="67"/>
      <c r="J36" s="67"/>
      <c r="K36" s="67"/>
      <c r="L36" s="67"/>
      <c r="M36" s="67"/>
      <c r="N36" s="68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15" customHeight="1" x14ac:dyDescent="0.25">
      <c r="A37"/>
      <c r="B37" s="1" t="s">
        <v>31</v>
      </c>
      <c r="C37" s="1"/>
      <c r="D37" s="1"/>
      <c r="E37" s="70">
        <f>E5</f>
        <v>2.77777777777799E-3</v>
      </c>
      <c r="F37" s="69">
        <f>IF(E37="Completar",E37,IFERROR(E37/$E$43,"Error"))</f>
        <v>7.5471698113215177E-2</v>
      </c>
      <c r="G37" s="66"/>
      <c r="H37" s="67"/>
      <c r="I37" s="67"/>
      <c r="J37" s="67"/>
      <c r="K37" s="67"/>
      <c r="L37" s="67"/>
      <c r="M37" s="67"/>
      <c r="N37" s="68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15" customHeight="1" x14ac:dyDescent="0.25">
      <c r="A38"/>
      <c r="B38" s="1" t="s">
        <v>32</v>
      </c>
      <c r="C38" s="1"/>
      <c r="D38" s="1"/>
      <c r="E38" s="70">
        <f>E9</f>
        <v>9.0277777777780788E-3</v>
      </c>
      <c r="F38" s="69">
        <f>IF(E38="Completar",E38,IFERROR(E38/$E$43,"Error"))</f>
        <v>0.24528301886793877</v>
      </c>
      <c r="G38" s="66"/>
      <c r="H38" s="67"/>
      <c r="I38" s="67"/>
      <c r="J38" s="67"/>
      <c r="K38" s="67"/>
      <c r="L38" s="67"/>
      <c r="M38" s="67"/>
      <c r="N38" s="6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15" customHeight="1" x14ac:dyDescent="0.25">
      <c r="A39"/>
      <c r="B39" s="1" t="s">
        <v>33</v>
      </c>
      <c r="C39" s="1"/>
      <c r="D39" s="1"/>
      <c r="E39" s="70">
        <f>E13</f>
        <v>4.1666666666659857E-3</v>
      </c>
      <c r="F39" s="69">
        <f>IF(E39="Completar",E39,IFERROR(E39/$E$43,"Error"))</f>
        <v>0.11320754716979561</v>
      </c>
      <c r="G39" s="66"/>
      <c r="H39" s="67"/>
      <c r="I39" s="67"/>
      <c r="J39" s="67"/>
      <c r="K39" s="67"/>
      <c r="L39" s="67"/>
      <c r="M39" s="67"/>
      <c r="N39" s="68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ht="15" customHeight="1" x14ac:dyDescent="0.25">
      <c r="A40"/>
      <c r="B40" s="1" t="s">
        <v>34</v>
      </c>
      <c r="C40" s="1"/>
      <c r="D40" s="1"/>
      <c r="E40" s="70">
        <f>E30</f>
        <v>6.2500000000001998E-3</v>
      </c>
      <c r="F40" s="69">
        <f>IF(E40="Completar",E40,IFERROR(E40/$E$43,"Error"))</f>
        <v>0.1698113207547266</v>
      </c>
      <c r="G40" s="66"/>
      <c r="H40" s="67"/>
      <c r="I40" s="67"/>
      <c r="J40" s="67"/>
      <c r="K40" s="67"/>
      <c r="L40" s="67"/>
      <c r="M40" s="67"/>
      <c r="N40" s="68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ht="15" customHeight="1" x14ac:dyDescent="0.25">
      <c r="A41"/>
      <c r="B41" s="1" t="s">
        <v>35</v>
      </c>
      <c r="C41" s="1"/>
      <c r="D41" s="1"/>
      <c r="E41" s="70">
        <f>L26</f>
        <v>6.9444444444444447E-4</v>
      </c>
      <c r="F41" s="69">
        <f>IF(E41="Completar",E41,IFERROR(E41/$E$43,"Completar"))</f>
        <v>1.8867924528302354E-2</v>
      </c>
      <c r="G41" s="66"/>
      <c r="H41" s="67"/>
      <c r="I41" s="67"/>
      <c r="J41" s="67"/>
      <c r="K41" s="67"/>
      <c r="L41" s="67"/>
      <c r="M41" s="67"/>
      <c r="N41" s="68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ht="15" customHeight="1" x14ac:dyDescent="0.25">
      <c r="A42"/>
      <c r="B42" s="1" t="s">
        <v>36</v>
      </c>
      <c r="C42" s="1"/>
      <c r="D42" s="1"/>
      <c r="E42" s="70">
        <f>J26</f>
        <v>1.3888888888887951E-2</v>
      </c>
      <c r="F42" s="69">
        <f>IF(E42="Completar",E42,IFERROR(E42/$E$43,"Completar"))</f>
        <v>0.37735849056602155</v>
      </c>
      <c r="G42" s="66"/>
      <c r="H42" s="67"/>
      <c r="I42" s="67"/>
      <c r="J42" s="67"/>
      <c r="K42" s="67"/>
      <c r="L42" s="67"/>
      <c r="M42" s="67"/>
      <c r="N42" s="68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ht="15" customHeight="1" x14ac:dyDescent="0.25">
      <c r="A43"/>
      <c r="B43" s="78" t="s">
        <v>37</v>
      </c>
      <c r="C43" s="78"/>
      <c r="D43" s="78"/>
      <c r="E43" s="79">
        <f>IF(COUNTIF(E37:E42,"Error")&gt;0,"Error",IF(SUM(E37:E42)=0,"Completar",SUM(E37:E42)))</f>
        <v>3.6805555555554648E-2</v>
      </c>
      <c r="F43" s="79"/>
      <c r="G43" s="71"/>
      <c r="H43" s="72"/>
      <c r="I43" s="72"/>
      <c r="J43" s="72"/>
      <c r="K43" s="72"/>
      <c r="L43" s="72"/>
      <c r="M43" s="72"/>
      <c r="N43" s="7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s="74" customFormat="1" ht="6" customHeight="1" x14ac:dyDescent="0.25">
      <c r="A44" s="15"/>
      <c r="O44" s="15"/>
    </row>
  </sheetData>
  <mergeCells count="44">
    <mergeCell ref="B42:D42"/>
    <mergeCell ref="B43:D43"/>
    <mergeCell ref="E43:F43"/>
    <mergeCell ref="B37:D37"/>
    <mergeCell ref="B38:D38"/>
    <mergeCell ref="B39:D39"/>
    <mergeCell ref="B40:D40"/>
    <mergeCell ref="B41:D41"/>
    <mergeCell ref="B34:D34"/>
    <mergeCell ref="E34:F34"/>
    <mergeCell ref="B35:D35"/>
    <mergeCell ref="E35:F35"/>
    <mergeCell ref="B36:D36"/>
    <mergeCell ref="E36:F36"/>
    <mergeCell ref="B26:E26"/>
    <mergeCell ref="B28:E28"/>
    <mergeCell ref="B32:N32"/>
    <mergeCell ref="B33:D33"/>
    <mergeCell ref="E33:F33"/>
    <mergeCell ref="C21:E21"/>
    <mergeCell ref="C22:E22"/>
    <mergeCell ref="C23:E23"/>
    <mergeCell ref="C24:E24"/>
    <mergeCell ref="C25:E25"/>
    <mergeCell ref="M16:M17"/>
    <mergeCell ref="N16:N17"/>
    <mergeCell ref="C18:E18"/>
    <mergeCell ref="C19:E19"/>
    <mergeCell ref="C20:E20"/>
    <mergeCell ref="B16:B17"/>
    <mergeCell ref="C16:E17"/>
    <mergeCell ref="F16:G16"/>
    <mergeCell ref="H16:J16"/>
    <mergeCell ref="K16:L16"/>
    <mergeCell ref="F9:N9"/>
    <mergeCell ref="B11:E11"/>
    <mergeCell ref="F12:N12"/>
    <mergeCell ref="F13:N13"/>
    <mergeCell ref="B15:N15"/>
    <mergeCell ref="B1:C1"/>
    <mergeCell ref="D1:N1"/>
    <mergeCell ref="B3:E3"/>
    <mergeCell ref="B7:E7"/>
    <mergeCell ref="F8:N8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Métricas</dc:title>
  <dc:subject/>
  <dc:creator>Lucas Ponce de Léon</dc:creator>
  <dc:description>Universidad Nacional de La Matanza
Cátedra de Programación Avanzada</dc:description>
  <cp:lastModifiedBy>Laboratorios</cp:lastModifiedBy>
  <cp:revision>6</cp:revision>
  <dcterms:created xsi:type="dcterms:W3CDTF">2014-04-14T14:00:11Z</dcterms:created>
  <dcterms:modified xsi:type="dcterms:W3CDTF">2016-10-11T23:40:18Z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