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OIA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F40" i="1" s="1"/>
  <c r="M26" i="1"/>
  <c r="L26" i="1"/>
  <c r="E41" i="1" s="1"/>
  <c r="K26" i="1"/>
  <c r="E36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J20" i="1"/>
  <c r="N20" i="1" s="1"/>
  <c r="B20" i="1"/>
  <c r="J19" i="1"/>
  <c r="N19" i="1" s="1"/>
  <c r="B19" i="1"/>
  <c r="J18" i="1"/>
  <c r="B18" i="1"/>
  <c r="E13" i="1"/>
  <c r="E39" i="1" s="1"/>
  <c r="E9" i="1"/>
  <c r="E38" i="1" s="1"/>
  <c r="E5" i="1"/>
  <c r="E37" i="1" s="1"/>
  <c r="J26" i="1" l="1"/>
  <c r="E42" i="1" s="1"/>
  <c r="E43" i="1" s="1"/>
  <c r="F41" i="1" s="1"/>
  <c r="E33" i="1"/>
  <c r="F37" i="1"/>
  <c r="N18" i="1"/>
  <c r="N26" i="1" s="1"/>
  <c r="E34" i="1" s="1"/>
  <c r="E35" i="1"/>
  <c r="F42" i="1" l="1"/>
  <c r="F39" i="1"/>
  <c r="F38" i="1"/>
</calcChain>
</file>

<file path=xl/sharedStrings.xml><?xml version="1.0" encoding="utf-8"?>
<sst xmlns="http://schemas.openxmlformats.org/spreadsheetml/2006/main" count="54" uniqueCount="37">
  <si>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</si>
  <si>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</si>
  <si>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</si>
  <si>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</si>
  <si>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</si>
  <si>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</si>
  <si>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</si>
  <si>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</si>
  <si>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</si>
  <si>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</si>
  <si>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</si>
  <si>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</si>
  <si>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</si>
  <si>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</si>
  <si>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</si>
  <si>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</si>
  <si>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</si>
  <si>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</si>
  <si>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</si>
  <si>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</si>
  <si>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</si>
  <si>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</si>
  <si>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</si>
  <si>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</si>
  <si>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</si>
  <si>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</si>
  <si>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</si>
  <si>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</si>
  <si>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</si>
  <si>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</si>
  <si>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</si>
  <si>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</si>
  <si>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</si>
  <si>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</si>
  <si>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nodo y arista</t>
  </si>
  <si>
    <t>matrizSimetrica y grafo</t>
  </si>
  <si>
    <t>gusano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</si>
</sst>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8DA-4347-8459-4D9EF531923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8DA-4347-8459-4D9EF531923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8DA-4347-8459-4D9EF531923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8DA-4347-8459-4D9EF531923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8DA-4347-8459-4D9EF531923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8DA-4347-8459-4D9EF531923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2.3611111111111138E-2</c:v>
                </c:pt>
                <c:pt idx="2">
                  <c:v>1.8750000000000044E-2</c:v>
                </c:pt>
                <c:pt idx="3">
                  <c:v>0</c:v>
                </c:pt>
                <c:pt idx="4">
                  <c:v>0</c:v>
                </c:pt>
                <c:pt idx="5">
                  <c:v>0.12777777777777777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DA-4347-8459-4D9EF531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topLeftCell="A13" zoomScaleNormal="100" workbookViewId="0">
      <selection activeCell="M20" sqref="M20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/>
      <c r="C5" s="33"/>
      <c r="D5" s="33"/>
      <c r="E5" s="34" t="str">
        <f>IFERROR(IF(OR(ISBLANK(C5),ISBLANK(D5)),"Completar",IF(D5&gt;=C5,D5-C5,"Error")),"Error")</f>
        <v>Completar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1.3888888888888888E-2</v>
      </c>
      <c r="C9" s="33">
        <v>0.68958333333333333</v>
      </c>
      <c r="D9" s="33">
        <v>0.71319444444444446</v>
      </c>
      <c r="E9" s="34">
        <f>IFERROR(IF(OR(ISBLANK(C9),ISBLANK(D9)),"Completar",IF(D9&gt;=C9,D9-C9,"Error")),"Error")</f>
        <v>2.3611111111111138E-2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2.0833333333333332E-2</v>
      </c>
      <c r="C13" s="33">
        <v>0.7090277777777777</v>
      </c>
      <c r="D13" s="33">
        <v>0.72777777777777775</v>
      </c>
      <c r="E13" s="34">
        <f>IFERROR(IF(OR(ISBLANK(C13),ISBLANK(D13)),"Completar",IF(D13&gt;=C13,D13-C13,"Error")),"Error")</f>
        <v>1.8750000000000044E-2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50</v>
      </c>
      <c r="G18" s="46">
        <v>6.9444444444444441E-3</v>
      </c>
      <c r="H18" s="47">
        <v>0.72916666666666663</v>
      </c>
      <c r="I18" s="48">
        <v>0.73333333333333339</v>
      </c>
      <c r="J18" s="49">
        <f t="shared" ref="J18:J23" si="1">IFERROR(IF(OR(ISBLANK(H18),ISBLANK(I18)),"",IF(I18&gt;=H18,I18-H18,"Error")),"Error")</f>
        <v>4.1666666666667629E-3</v>
      </c>
      <c r="K18" s="50">
        <v>0</v>
      </c>
      <c r="L18" s="51">
        <v>0</v>
      </c>
      <c r="M18" s="52">
        <v>58</v>
      </c>
      <c r="N18" s="53">
        <f t="shared" ref="N18:N23" si="2">IFERROR(IF(OR(J18="",ISBLANK(L18)),"",J18+L18),"Error")</f>
        <v>4.1666666666667629E-3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70</v>
      </c>
      <c r="G19" s="46">
        <v>1.0416666666666666E-2</v>
      </c>
      <c r="H19" s="47">
        <v>0.73472222222222217</v>
      </c>
      <c r="I19" s="48">
        <v>0.7402777777777777</v>
      </c>
      <c r="J19" s="49">
        <f t="shared" si="1"/>
        <v>5.5555555555555358E-3</v>
      </c>
      <c r="K19" s="50">
        <v>0</v>
      </c>
      <c r="L19" s="51">
        <v>0</v>
      </c>
      <c r="M19" s="52">
        <v>39</v>
      </c>
      <c r="N19" s="53">
        <f t="shared" si="2"/>
        <v>5.5555555555555358E-3</v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 t="s">
        <v>36</v>
      </c>
      <c r="D20" s="3"/>
      <c r="E20" s="3"/>
      <c r="F20" s="45">
        <v>100</v>
      </c>
      <c r="G20" s="46">
        <v>2.0833333333333332E-2</v>
      </c>
      <c r="H20" s="47">
        <v>0.7416666666666667</v>
      </c>
      <c r="I20" s="48">
        <v>0.85972222222222217</v>
      </c>
      <c r="J20" s="49">
        <f t="shared" si="1"/>
        <v>0.11805555555555547</v>
      </c>
      <c r="K20" s="50">
        <v>0</v>
      </c>
      <c r="L20" s="51">
        <v>0</v>
      </c>
      <c r="M20" s="52"/>
      <c r="N20" s="53">
        <f t="shared" si="2"/>
        <v>0.11805555555555547</v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220</v>
      </c>
      <c r="G26" s="55">
        <f>IF(SUM(G18:G25)=0,"Completar",SUM(G18:G25))</f>
        <v>3.8194444444444448E-2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0.12777777777777777</v>
      </c>
      <c r="K26" s="59">
        <f>SUM(K18:K25)</f>
        <v>0</v>
      </c>
      <c r="L26" s="55">
        <f>SUM(L18:L25)</f>
        <v>0</v>
      </c>
      <c r="M26" s="60">
        <f>IF(SUM(M18:M25)=0,"Completar",SUM(M18:M25))</f>
        <v>97</v>
      </c>
      <c r="N26" s="34">
        <f>IF(OR(COUNTIF(N18:N25,"Error")&gt;0,COUNTIF(N18:N25,"Completar")&gt;0),"Error",IF(SUM(N18:N25)=0,"Completar",SUM(N18:N25)))</f>
        <v>0.12777777777777777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97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31.630434782608699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 t="str">
        <f>E5</f>
        <v>Completar</v>
      </c>
      <c r="F37" s="69" t="str">
        <f>IF(E37="Completar",E37,IFERROR(E37/$E$43,"Error"))</f>
        <v>Completar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2.3611111111111138E-2</v>
      </c>
      <c r="F38" s="69">
        <f>IF(E38="Completar",E38,IFERROR(E38/$E$43,"Error"))</f>
        <v>0.13877551020408174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1.8750000000000044E-2</v>
      </c>
      <c r="F39" s="69">
        <f>IF(E39="Completar",E39,IFERROR(E39/$E$43,"Error"))</f>
        <v>0.11020408163265329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0.12777777777777777</v>
      </c>
      <c r="F42" s="69">
        <f>IF(E42="Completar",E42,IFERROR(E42/$E$43,"Completar"))</f>
        <v>0.75102040816326499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0.17013888888888895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2016-11-16T23:37:58Z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