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NLaM\Programacion-Avanzada\TP 4\"/>
    </mc:Choice>
  </mc:AlternateContent>
  <bookViews>
    <workbookView xWindow="0" yWindow="0" windowWidth="5190" windowHeight="10875"/>
  </bookViews>
  <sheets>
    <sheet name="Métricas" sheetId="2" r:id="rId1"/>
  </sheets>
  <calcPr calcId="171027" iterateDelta="1E-4"/>
</workbook>
</file>

<file path=xl/calcChain.xml><?xml version="1.0" encoding="utf-8"?>
<calcChain xmlns="http://schemas.openxmlformats.org/spreadsheetml/2006/main">
  <c r="M34" i="2" l="1"/>
  <c r="G34" i="2"/>
  <c r="L34" i="2"/>
  <c r="K34" i="2"/>
  <c r="F34" i="2"/>
  <c r="N28" i="2" l="1"/>
  <c r="J28" i="2"/>
  <c r="N27" i="2"/>
  <c r="J27" i="2"/>
  <c r="N26" i="2"/>
  <c r="J26" i="2"/>
  <c r="N25" i="2"/>
  <c r="J25" i="2"/>
  <c r="B25" i="2"/>
  <c r="B26" i="2"/>
  <c r="B27" i="2"/>
  <c r="B28" i="2"/>
  <c r="B29" i="2"/>
  <c r="N24" i="2" l="1"/>
  <c r="J24" i="2"/>
  <c r="J20" i="2"/>
  <c r="B24" i="2" l="1"/>
  <c r="E49" i="2"/>
  <c r="E5" i="2"/>
  <c r="E45" i="2" s="1"/>
  <c r="E9" i="2"/>
  <c r="E46" i="2" s="1"/>
  <c r="E13" i="2"/>
  <c r="E47" i="2" s="1"/>
  <c r="E38" i="2"/>
  <c r="E48" i="2" s="1"/>
  <c r="J22" i="2"/>
  <c r="N22" i="2" s="1"/>
  <c r="J29" i="2"/>
  <c r="N29" i="2" s="1"/>
  <c r="J19" i="2"/>
  <c r="N19" i="2" s="1"/>
  <c r="N20" i="2"/>
  <c r="J21" i="2"/>
  <c r="N21" i="2" s="1"/>
  <c r="J23" i="2"/>
  <c r="N23" i="2" s="1"/>
  <c r="J18" i="2"/>
  <c r="N18" i="2" s="1"/>
  <c r="B19" i="2"/>
  <c r="B20" i="2"/>
  <c r="B21" i="2"/>
  <c r="B22" i="2"/>
  <c r="B23" i="2"/>
  <c r="B18" i="2"/>
  <c r="E41" i="2" l="1"/>
  <c r="N34" i="2"/>
  <c r="E42" i="2" s="1"/>
  <c r="J34" i="2"/>
  <c r="E50" i="2" s="1"/>
  <c r="E43" i="2"/>
  <c r="E44" i="2"/>
  <c r="E51" i="2" l="1"/>
  <c r="F49" i="2" s="1"/>
  <c r="F50" i="2" l="1"/>
  <c r="F47" i="2"/>
  <c r="F45" i="2"/>
  <c r="F46" i="2"/>
  <c r="F48" i="2"/>
</calcChain>
</file>

<file path=xl/sharedStrings.xml><?xml version="1.0" encoding="utf-8"?>
<sst xmlns="http://schemas.openxmlformats.org/spreadsheetml/2006/main" count="64" uniqueCount="47">
  <si>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</si>
  <si>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</si>
  <si>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</si>
  <si>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</si>
  <si>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</si>
  <si>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</si>
  <si>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</si>
  <si>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</si>
  <si>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</si>
  <si>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</si>
  <si>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</si>
  <si>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</si>
  <si>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</si>
  <si>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</si>
  <si>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</si>
  <si>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</si>
  <si>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</si>
  <si>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</si>
  <si>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</si>
  <si>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</si>
  <si>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</si>
  <si>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</si>
  <si>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</si>
  <si>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</si>
  <si>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</si>
  <si>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</si>
  <si>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</si>
  <si>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</si>
  <si>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</si>
  <si>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</si>
  <si>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</si>
  <si>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</si>
  <si>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</si>
  <si>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</si>
  <si>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Métodos de Matriz Simétrica</t>
  </si>
  <si>
    <t>Grafos</t>
  </si>
  <si>
    <t>Esqueleto de las Clases</t>
  </si>
  <si>
    <t>Generador: Probabilidad de aristas</t>
  </si>
  <si>
    <t>Generador: Porcentaje de aristas</t>
  </si>
  <si>
    <t>Generador: Grafo regular por grado</t>
  </si>
  <si>
    <t>Generador: Grafo regular por porcentaje</t>
  </si>
  <si>
    <t>Generador: Grafo n-partito</t>
  </si>
  <si>
    <t>Programa Probador</t>
  </si>
  <si>
    <t>Coloreo Secuencial Aleatorio</t>
  </si>
  <si>
    <t>Coloreo Matula</t>
  </si>
  <si>
    <t>Coloreo Wellsh Powell</t>
  </si>
  <si>
    <t>Coloreo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</si>
</sst>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31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7" fillId="0" borderId="0"/>
  </cellStyleXfs>
  <cellXfs count="11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65" fontId="7" fillId="9" borderId="31" xfId="2" applyNumberFormat="1" applyFill="1" applyBorder="1" applyAlignment="1" applyProtection="1">
      <alignment horizontal="center" vertical="center" wrapText="1"/>
      <protection locked="0"/>
    </xf>
    <xf numFmtId="164" fontId="7" fillId="9" borderId="32" xfId="2" applyNumberFormat="1" applyFill="1" applyBorder="1" applyAlignment="1" applyProtection="1">
      <alignment horizontal="center" vertical="center" wrapText="1"/>
      <protection locked="0"/>
    </xf>
    <xf numFmtId="0" fontId="7" fillId="9" borderId="34" xfId="2" applyFill="1" applyBorder="1" applyAlignment="1" applyProtection="1">
      <alignment horizontal="center" vertical="center" wrapText="1"/>
      <protection locked="0"/>
    </xf>
    <xf numFmtId="164" fontId="7" fillId="9" borderId="35" xfId="2" applyNumberFormat="1" applyFill="1" applyBorder="1" applyAlignment="1" applyProtection="1">
      <alignment horizontal="center" vertical="center" wrapText="1"/>
      <protection locked="0"/>
    </xf>
    <xf numFmtId="1" fontId="7" fillId="9" borderId="36" xfId="2" applyNumberFormat="1" applyFill="1" applyBorder="1" applyAlignment="1" applyProtection="1">
      <alignment horizontal="center" vertical="center" wrapText="1"/>
      <protection locked="0"/>
    </xf>
    <xf numFmtId="1" fontId="7" fillId="9" borderId="34" xfId="2" applyNumberFormat="1" applyFill="1" applyBorder="1" applyAlignment="1" applyProtection="1">
      <alignment horizontal="center" vertical="center" wrapText="1"/>
      <protection locked="0"/>
    </xf>
    <xf numFmtId="165" fontId="7" fillId="9" borderId="35" xfId="2" applyNumberFormat="1" applyFill="1" applyBorder="1" applyAlignment="1" applyProtection="1">
      <alignment horizontal="center" vertical="center" wrapText="1"/>
      <protection locked="0"/>
    </xf>
    <xf numFmtId="164" fontId="7" fillId="9" borderId="36" xfId="2" applyNumberFormat="1" applyFill="1" applyBorder="1" applyAlignment="1" applyProtection="1">
      <alignment horizontal="center" vertical="center" wrapText="1"/>
      <protection locked="0"/>
    </xf>
    <xf numFmtId="164" fontId="7" fillId="9" borderId="37" xfId="2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5" fontId="2" fillId="7" borderId="41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7" fillId="9" borderId="33" xfId="2" applyNumberFormat="1" applyFont="1" applyFill="1" applyBorder="1" applyAlignment="1" applyProtection="1">
      <alignment horizontal="left" vertical="center" wrapText="1"/>
      <protection locked="0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49" fontId="0" fillId="5" borderId="38" xfId="0" applyNumberFormat="1" applyFill="1" applyBorder="1" applyAlignment="1" applyProtection="1">
      <alignment horizontal="left" vertical="center" wrapText="1"/>
      <protection locked="0"/>
    </xf>
    <xf numFmtId="49" fontId="0" fillId="5" borderId="39" xfId="0" applyNumberFormat="1" applyFill="1" applyBorder="1" applyAlignment="1" applyProtection="1">
      <alignment horizontal="left" vertical="center" wrapText="1"/>
      <protection locked="0"/>
    </xf>
    <xf numFmtId="49" fontId="0" fillId="5" borderId="6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40" xfId="0" applyNumberFormat="1" applyFill="1" applyBorder="1" applyAlignment="1" applyProtection="1">
      <alignment horizontal="left" vertical="center" wrapText="1"/>
      <protection locked="0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0" fillId="5" borderId="2" xfId="0" applyFill="1" applyBorder="1" applyAlignment="1" applyProtection="1">
      <alignment horizontal="left" vertical="center" wrapText="1"/>
    </xf>
    <xf numFmtId="0" fontId="0" fillId="5" borderId="3" xfId="0" applyFill="1" applyBorder="1" applyAlignment="1" applyProtection="1">
      <alignment horizontal="left" vertical="center" wrapText="1"/>
    </xf>
    <xf numFmtId="0" fontId="0" fillId="5" borderId="40" xfId="0" applyFill="1" applyBorder="1" applyAlignment="1" applyProtection="1">
      <alignment horizontal="left" vertical="center" wrapText="1"/>
    </xf>
  </cellXfs>
  <cellStyles count="3">
    <cellStyle name="Excel Built-in Normal" xfId="2"/>
    <cellStyle name="Normal" xfId="0" builtinId="0"/>
    <cellStyle name="Porcentaje" xfId="1" builtinId="5"/>
  </cellStyles>
  <dxfs count="1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condense val="0"/>
        <extend val="0"/>
        <color indexed="9"/>
      </font>
      <fill>
        <patternFill patternType="solid">
          <fgColor indexed="10"/>
          <bgColor indexed="16"/>
        </patternFill>
      </fill>
    </dxf>
    <dxf>
      <font>
        <b val="0"/>
        <condense val="0"/>
        <extend val="0"/>
        <color indexed="0"/>
      </font>
      <fill>
        <patternFill patternType="solid">
          <fgColor indexed="52"/>
          <bgColor indexed="51"/>
        </patternFill>
      </fill>
    </dxf>
    <dxf>
      <font>
        <b val="0"/>
        <condense val="0"/>
        <extend val="0"/>
        <color indexed="9"/>
      </font>
      <fill>
        <patternFill patternType="solid">
          <fgColor indexed="10"/>
          <bgColor indexed="16"/>
        </patternFill>
      </fill>
    </dxf>
    <dxf>
      <font>
        <b val="0"/>
        <condense val="0"/>
        <extend val="0"/>
        <color indexed="0"/>
      </font>
      <fill>
        <patternFill patternType="solid">
          <fgColor indexed="52"/>
          <bgColor indexed="51"/>
        </patternFill>
      </fill>
    </dxf>
    <dxf>
      <font>
        <b val="0"/>
        <condense val="0"/>
        <extend val="0"/>
        <color indexed="9"/>
      </font>
      <fill>
        <patternFill patternType="solid">
          <fgColor indexed="10"/>
          <bgColor indexed="16"/>
        </patternFill>
      </fill>
    </dxf>
    <dxf>
      <font>
        <b val="0"/>
        <condense val="0"/>
        <extend val="0"/>
        <color indexed="0"/>
      </font>
      <fill>
        <patternFill patternType="solid">
          <fgColor indexed="52"/>
          <bgColor indexed="51"/>
        </patternFill>
      </fill>
    </dxf>
    <dxf>
      <font>
        <b val="0"/>
        <condense val="0"/>
        <extend val="0"/>
        <color indexed="9"/>
      </font>
      <fill>
        <patternFill patternType="solid">
          <fgColor indexed="10"/>
          <bgColor indexed="16"/>
        </patternFill>
      </fill>
    </dxf>
    <dxf>
      <font>
        <b val="0"/>
        <condense val="0"/>
        <extend val="0"/>
        <color indexed="0"/>
      </font>
      <fill>
        <patternFill patternType="solid">
          <fgColor indexed="52"/>
          <bgColor indexed="51"/>
        </patternFill>
      </fill>
    </dxf>
    <dxf>
      <font>
        <b val="0"/>
        <condense val="0"/>
        <extend val="0"/>
        <color indexed="9"/>
      </font>
      <fill>
        <patternFill patternType="solid">
          <fgColor indexed="10"/>
          <bgColor indexed="16"/>
        </patternFill>
      </fill>
    </dxf>
    <dxf>
      <font>
        <b val="0"/>
        <condense val="0"/>
        <extend val="0"/>
        <color indexed="0"/>
      </font>
      <fill>
        <patternFill patternType="solid">
          <fgColor indexed="52"/>
          <bgColor indexed="51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8764-40B2-9124-431CF4BAE3F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8764-40B2-9124-431CF4BAE3FD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8764-40B2-9124-431CF4BAE3FD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8764-40B2-9124-431CF4BAE3F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8764-40B2-9124-431CF4BAE3FD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8764-40B2-9124-431CF4BAE3FD}"/>
              </c:ext>
            </c:extLst>
          </c:dPt>
          <c:cat>
            <c:strRef>
              <c:f>Métricas!$B$45:$D$50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Métricas!$E$45:$E$50</c:f>
              <c:numCache>
                <c:formatCode>[h]:mm</c:formatCode>
                <c:ptCount val="6"/>
                <c:pt idx="0">
                  <c:v>4.1666666666666519E-3</c:v>
                </c:pt>
                <c:pt idx="1">
                  <c:v>8.3333333333333315E-3</c:v>
                </c:pt>
                <c:pt idx="2">
                  <c:v>2.7777777777777818E-3</c:v>
                </c:pt>
                <c:pt idx="3">
                  <c:v>8.2638888888888859E-2</c:v>
                </c:pt>
                <c:pt idx="4">
                  <c:v>9.0277777777777787E-3</c:v>
                </c:pt>
                <c:pt idx="5">
                  <c:v>8.5416666666666419E-2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64-40B2-9124-431CF4BAE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40</xdr:row>
      <xdr:rowOff>9527</xdr:rowOff>
    </xdr:from>
    <xdr:to>
      <xdr:col>11</xdr:col>
      <xdr:colOff>419100</xdr:colOff>
      <xdr:row>50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selection activeCell="F12" sqref="F12:N12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73" t="s">
        <v>19</v>
      </c>
      <c r="C1" s="73"/>
      <c r="D1" s="74" t="s">
        <v>35</v>
      </c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75" t="s">
        <v>3</v>
      </c>
      <c r="C3" s="76"/>
      <c r="D3" s="76"/>
      <c r="E3" s="77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61">
        <v>5.5555555555555558E-3</v>
      </c>
      <c r="C5" s="62">
        <v>0.97777777777777775</v>
      </c>
      <c r="D5" s="62">
        <v>0.9819444444444444</v>
      </c>
      <c r="E5" s="52">
        <f>IFERROR(IF(OR(ISBLANK(C5),ISBLANK(D5)),"Completar",IF(D5&gt;=C5,D5-C5,"Error")),"Error")</f>
        <v>4.1666666666666519E-3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75" t="s">
        <v>0</v>
      </c>
      <c r="C7" s="76"/>
      <c r="D7" s="76"/>
      <c r="E7" s="77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78"/>
      <c r="G8" s="78"/>
      <c r="H8" s="78"/>
      <c r="I8" s="78"/>
      <c r="J8" s="78"/>
      <c r="K8" s="78"/>
      <c r="L8" s="78"/>
      <c r="M8" s="78"/>
      <c r="N8" s="78"/>
      <c r="O8" s="14"/>
      <c r="P8" s="18"/>
    </row>
    <row r="9" spans="1:16" s="23" customFormat="1" ht="15.75" thickBot="1" x14ac:dyDescent="0.3">
      <c r="A9" s="19"/>
      <c r="B9" s="61">
        <v>6.9444444444444441E-3</v>
      </c>
      <c r="C9" s="62">
        <v>3.6805555555555557E-2</v>
      </c>
      <c r="D9" s="62">
        <v>4.5138888888888888E-2</v>
      </c>
      <c r="E9" s="52">
        <f>IFERROR(IF(OR(ISBLANK(C9),ISBLANK(D9)),"Completar",IF(D9&gt;=C9,D9-C9,"Error")),"Error")</f>
        <v>8.3333333333333315E-3</v>
      </c>
      <c r="F9" s="79"/>
      <c r="G9" s="79"/>
      <c r="H9" s="79"/>
      <c r="I9" s="79"/>
      <c r="J9" s="79"/>
      <c r="K9" s="79"/>
      <c r="L9" s="79"/>
      <c r="M9" s="79"/>
      <c r="N9" s="79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75" t="s">
        <v>30</v>
      </c>
      <c r="C11" s="76"/>
      <c r="D11" s="76"/>
      <c r="E11" s="77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78"/>
      <c r="G12" s="78"/>
      <c r="H12" s="78"/>
      <c r="I12" s="78"/>
      <c r="J12" s="78"/>
      <c r="K12" s="78"/>
      <c r="L12" s="78"/>
      <c r="M12" s="78"/>
      <c r="N12" s="78"/>
      <c r="O12" s="14"/>
      <c r="P12" s="18"/>
    </row>
    <row r="13" spans="1:16" s="23" customFormat="1" ht="15.75" thickBot="1" x14ac:dyDescent="0.3">
      <c r="A13" s="19"/>
      <c r="B13" s="61">
        <v>3.472222222222222E-3</v>
      </c>
      <c r="C13" s="62">
        <v>4.583333333333333E-2</v>
      </c>
      <c r="D13" s="62">
        <v>4.8611111111111112E-2</v>
      </c>
      <c r="E13" s="52">
        <f>IFERROR(IF(OR(ISBLANK(C13),ISBLANK(D13)),"Completar",IF(D13&gt;=C13,D13-C13,"Error")),"Error")</f>
        <v>2.7777777777777818E-3</v>
      </c>
      <c r="F13" s="79"/>
      <c r="G13" s="79"/>
      <c r="H13" s="79"/>
      <c r="I13" s="79"/>
      <c r="J13" s="79"/>
      <c r="K13" s="79"/>
      <c r="L13" s="79"/>
      <c r="M13" s="79"/>
      <c r="N13" s="79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75" t="s">
        <v>7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11"/>
    </row>
    <row r="16" spans="1:16" s="15" customFormat="1" ht="16.5" customHeight="1" x14ac:dyDescent="0.25">
      <c r="A16" s="14"/>
      <c r="B16" s="87" t="s">
        <v>8</v>
      </c>
      <c r="C16" s="97" t="s">
        <v>9</v>
      </c>
      <c r="D16" s="97"/>
      <c r="E16" s="98"/>
      <c r="F16" s="99" t="s">
        <v>11</v>
      </c>
      <c r="G16" s="100"/>
      <c r="H16" s="96" t="s">
        <v>13</v>
      </c>
      <c r="I16" s="97"/>
      <c r="J16" s="98"/>
      <c r="K16" s="99" t="s">
        <v>15</v>
      </c>
      <c r="L16" s="100"/>
      <c r="M16" s="96" t="s">
        <v>17</v>
      </c>
      <c r="N16" s="109" t="s">
        <v>2</v>
      </c>
      <c r="O16" s="14"/>
      <c r="P16" s="18"/>
    </row>
    <row r="17" spans="1:16" s="15" customFormat="1" ht="30" x14ac:dyDescent="0.25">
      <c r="A17" s="14"/>
      <c r="B17" s="87"/>
      <c r="C17" s="97"/>
      <c r="D17" s="97"/>
      <c r="E17" s="9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96"/>
      <c r="N17" s="109"/>
      <c r="O17" s="14"/>
      <c r="P17" s="18"/>
    </row>
    <row r="18" spans="1:16" s="23" customFormat="1" x14ac:dyDescent="0.25">
      <c r="A18" s="19"/>
      <c r="B18" s="44">
        <f>ROW($B18)-16</f>
        <v>2</v>
      </c>
      <c r="C18" s="91" t="s">
        <v>36</v>
      </c>
      <c r="D18" s="91"/>
      <c r="E18" s="91"/>
      <c r="F18" s="66">
        <v>50</v>
      </c>
      <c r="G18" s="67">
        <v>6.9444444444444441E-3</v>
      </c>
      <c r="H18" s="68">
        <v>9.0972222222222218E-2</v>
      </c>
      <c r="I18" s="69">
        <v>0.10069444444444445</v>
      </c>
      <c r="J18" s="53">
        <f>IFERROR(IF(OR(ISBLANK(H18),ISBLANK(I18)),"",IF(I18&gt;=H18,I18-H18,"Error")),"Error")</f>
        <v>9.7222222222222293E-3</v>
      </c>
      <c r="K18" s="63">
        <v>0</v>
      </c>
      <c r="L18" s="64">
        <v>0</v>
      </c>
      <c r="M18" s="65">
        <v>50</v>
      </c>
      <c r="N18" s="54">
        <f>IFERROR(IF(OR(J18="",ISBLANK(L18)),"",J18+L18),"Error")</f>
        <v>9.7222222222222293E-3</v>
      </c>
      <c r="O18" s="19"/>
      <c r="P18" s="22"/>
    </row>
    <row r="19" spans="1:16" s="23" customFormat="1" x14ac:dyDescent="0.25">
      <c r="A19" s="19"/>
      <c r="B19" s="44">
        <f t="shared" ref="B19:B33" si="0">ROW($B19)-16</f>
        <v>3</v>
      </c>
      <c r="C19" s="91" t="s">
        <v>34</v>
      </c>
      <c r="D19" s="91"/>
      <c r="E19" s="91"/>
      <c r="F19" s="66">
        <v>10</v>
      </c>
      <c r="G19" s="67">
        <v>3.472222222222222E-3</v>
      </c>
      <c r="H19" s="68">
        <v>0.10208333333333333</v>
      </c>
      <c r="I19" s="69">
        <v>0.10486111111111111</v>
      </c>
      <c r="J19" s="53">
        <f t="shared" ref="J19:J28" si="1">IFERROR(IF(OR(ISBLANK(H19),ISBLANK(I19)),"",IF(I19&gt;=H19,I19-H19,"Error")),"Error")</f>
        <v>2.7777777777777818E-3</v>
      </c>
      <c r="K19" s="63">
        <v>1</v>
      </c>
      <c r="L19" s="64">
        <v>6.9444444444444447E-4</v>
      </c>
      <c r="M19" s="65">
        <v>9</v>
      </c>
      <c r="N19" s="54">
        <f t="shared" ref="N19:N29" si="2">IFERROR(IF(OR(J19="",ISBLANK(L19)),"",J19+L19),"Error")</f>
        <v>3.4722222222222264E-3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92" t="s">
        <v>37</v>
      </c>
      <c r="D20" s="92"/>
      <c r="E20" s="93"/>
      <c r="F20" s="3">
        <v>15</v>
      </c>
      <c r="G20" s="4">
        <v>1.0416666666666666E-2</v>
      </c>
      <c r="H20" s="5">
        <v>0.9590277777777777</v>
      </c>
      <c r="I20" s="6">
        <v>0.96805555555555556</v>
      </c>
      <c r="J20" s="53">
        <f t="shared" si="1"/>
        <v>9.0277777777778567E-3</v>
      </c>
      <c r="K20" s="7">
        <v>1</v>
      </c>
      <c r="L20" s="8">
        <v>6.9444444444444447E-4</v>
      </c>
      <c r="M20" s="9">
        <v>11</v>
      </c>
      <c r="N20" s="54">
        <f t="shared" si="2"/>
        <v>9.7222222222223004E-3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92" t="s">
        <v>38</v>
      </c>
      <c r="D21" s="92"/>
      <c r="E21" s="93"/>
      <c r="F21" s="3">
        <v>30</v>
      </c>
      <c r="G21" s="4">
        <v>1.2499999999999999E-2</v>
      </c>
      <c r="H21" s="5">
        <v>0.97361111111111109</v>
      </c>
      <c r="I21" s="6">
        <v>0.98472222222222217</v>
      </c>
      <c r="J21" s="53">
        <f t="shared" si="1"/>
        <v>1.1111111111111072E-2</v>
      </c>
      <c r="K21" s="7">
        <v>2</v>
      </c>
      <c r="L21" s="8">
        <v>6.9444444444444447E-4</v>
      </c>
      <c r="M21" s="9">
        <v>36</v>
      </c>
      <c r="N21" s="54">
        <f t="shared" si="2"/>
        <v>1.1805555555555515E-2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92" t="s">
        <v>39</v>
      </c>
      <c r="D22" s="92"/>
      <c r="E22" s="103"/>
      <c r="F22" s="9">
        <v>20</v>
      </c>
      <c r="G22" s="4">
        <v>1.0416666666666666E-2</v>
      </c>
      <c r="H22" s="5">
        <v>0.66319444444444442</v>
      </c>
      <c r="I22" s="6">
        <v>0.6743055555555556</v>
      </c>
      <c r="J22" s="53">
        <f t="shared" si="1"/>
        <v>1.1111111111111183E-2</v>
      </c>
      <c r="K22" s="7">
        <v>1</v>
      </c>
      <c r="L22" s="8">
        <v>6.9444444444444447E-4</v>
      </c>
      <c r="M22" s="9">
        <v>25</v>
      </c>
      <c r="N22" s="54">
        <f t="shared" si="2"/>
        <v>1.1805555555555626E-2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92" t="s">
        <v>40</v>
      </c>
      <c r="D23" s="92"/>
      <c r="E23" s="103"/>
      <c r="F23" s="9">
        <v>5</v>
      </c>
      <c r="G23" s="4">
        <v>3.472222222222222E-3</v>
      </c>
      <c r="H23" s="5">
        <v>0.68125000000000002</v>
      </c>
      <c r="I23" s="6">
        <v>0.68611111111111101</v>
      </c>
      <c r="J23" s="53">
        <f t="shared" si="1"/>
        <v>4.8611111111109828E-3</v>
      </c>
      <c r="K23" s="7">
        <v>0</v>
      </c>
      <c r="L23" s="8">
        <v>0</v>
      </c>
      <c r="M23" s="9">
        <v>4</v>
      </c>
      <c r="N23" s="54">
        <f t="shared" si="2"/>
        <v>4.8611111111109828E-3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101" t="s">
        <v>41</v>
      </c>
      <c r="D24" s="101"/>
      <c r="E24" s="102"/>
      <c r="F24" s="9">
        <v>10</v>
      </c>
      <c r="G24" s="4">
        <v>5.5555555555555558E-3</v>
      </c>
      <c r="H24" s="5">
        <v>0.69097222222222221</v>
      </c>
      <c r="I24" s="6">
        <v>0.70000000000000007</v>
      </c>
      <c r="J24" s="53">
        <f t="shared" si="1"/>
        <v>9.0277777777778567E-3</v>
      </c>
      <c r="K24" s="7">
        <v>2</v>
      </c>
      <c r="L24" s="8">
        <v>3.472222222222222E-3</v>
      </c>
      <c r="M24" s="9">
        <v>10</v>
      </c>
      <c r="N24" s="54">
        <f t="shared" si="2"/>
        <v>1.2500000000000079E-2</v>
      </c>
      <c r="O24" s="19"/>
      <c r="P24" s="22"/>
    </row>
    <row r="25" spans="1:16" s="23" customFormat="1" x14ac:dyDescent="0.25">
      <c r="A25" s="70"/>
      <c r="B25" s="44">
        <f t="shared" si="0"/>
        <v>9</v>
      </c>
      <c r="C25" s="93" t="s">
        <v>42</v>
      </c>
      <c r="D25" s="104"/>
      <c r="E25" s="105"/>
      <c r="F25" s="9">
        <v>35</v>
      </c>
      <c r="G25" s="4">
        <v>1.0416666666666666E-2</v>
      </c>
      <c r="H25" s="5">
        <v>0.56319444444444444</v>
      </c>
      <c r="I25" s="6">
        <v>0.57291666666666663</v>
      </c>
      <c r="J25" s="53">
        <f t="shared" si="1"/>
        <v>9.7222222222221877E-3</v>
      </c>
      <c r="K25" s="7">
        <v>0</v>
      </c>
      <c r="L25" s="8">
        <v>0</v>
      </c>
      <c r="M25" s="9">
        <v>38</v>
      </c>
      <c r="N25" s="54">
        <f t="shared" si="2"/>
        <v>9.7222222222221877E-3</v>
      </c>
      <c r="O25" s="70"/>
      <c r="P25" s="22"/>
    </row>
    <row r="26" spans="1:16" s="23" customFormat="1" x14ac:dyDescent="0.25">
      <c r="A26" s="70"/>
      <c r="B26" s="44">
        <f t="shared" si="0"/>
        <v>10</v>
      </c>
      <c r="C26" s="112" t="s">
        <v>46</v>
      </c>
      <c r="D26" s="113"/>
      <c r="E26" s="114"/>
      <c r="F26" s="9">
        <v>35</v>
      </c>
      <c r="G26" s="4">
        <v>1.3888888888888888E-2</v>
      </c>
      <c r="H26" s="5">
        <v>0.58680555555555558</v>
      </c>
      <c r="I26" s="6">
        <v>0.6020833333333333</v>
      </c>
      <c r="J26" s="53">
        <f t="shared" si="1"/>
        <v>1.5277777777777724E-2</v>
      </c>
      <c r="K26" s="7">
        <v>2</v>
      </c>
      <c r="L26" s="8">
        <v>2.7777777777777779E-3</v>
      </c>
      <c r="M26" s="9">
        <v>30</v>
      </c>
      <c r="N26" s="54">
        <f t="shared" si="2"/>
        <v>1.8055555555555502E-2</v>
      </c>
      <c r="O26" s="70"/>
      <c r="P26" s="22"/>
    </row>
    <row r="27" spans="1:16" s="23" customFormat="1" ht="15" customHeight="1" x14ac:dyDescent="0.25">
      <c r="A27" s="70"/>
      <c r="B27" s="44">
        <f t="shared" si="0"/>
        <v>11</v>
      </c>
      <c r="C27" s="112" t="s">
        <v>43</v>
      </c>
      <c r="D27" s="113"/>
      <c r="E27" s="114"/>
      <c r="F27" s="9">
        <v>5</v>
      </c>
      <c r="G27" s="4">
        <v>2.7777777777777779E-3</v>
      </c>
      <c r="H27" s="5">
        <v>0.60763888888888895</v>
      </c>
      <c r="I27" s="6">
        <v>0.60902777777777783</v>
      </c>
      <c r="J27" s="53">
        <f t="shared" si="1"/>
        <v>1.388888888888884E-3</v>
      </c>
      <c r="K27" s="7">
        <v>0</v>
      </c>
      <c r="L27" s="8">
        <v>0</v>
      </c>
      <c r="M27" s="9">
        <v>3</v>
      </c>
      <c r="N27" s="54">
        <f t="shared" si="2"/>
        <v>1.388888888888884E-3</v>
      </c>
      <c r="O27" s="70"/>
      <c r="P27" s="22"/>
    </row>
    <row r="28" spans="1:16" s="23" customFormat="1" ht="15" customHeight="1" x14ac:dyDescent="0.25">
      <c r="A28" s="70"/>
      <c r="B28" s="44">
        <f t="shared" si="0"/>
        <v>12</v>
      </c>
      <c r="C28" s="93" t="s">
        <v>45</v>
      </c>
      <c r="D28" s="104"/>
      <c r="E28" s="105"/>
      <c r="F28" s="9">
        <v>4</v>
      </c>
      <c r="G28" s="4">
        <v>1.3888888888888889E-3</v>
      </c>
      <c r="H28" s="5">
        <v>0.61041666666666672</v>
      </c>
      <c r="I28" s="6">
        <v>0.61111111111111105</v>
      </c>
      <c r="J28" s="53">
        <f t="shared" si="1"/>
        <v>6.9444444444433095E-4</v>
      </c>
      <c r="K28" s="7">
        <v>0</v>
      </c>
      <c r="L28" s="8">
        <v>0</v>
      </c>
      <c r="M28" s="9">
        <v>4</v>
      </c>
      <c r="N28" s="54">
        <f t="shared" si="2"/>
        <v>6.9444444444433095E-4</v>
      </c>
      <c r="O28" s="70"/>
      <c r="P28" s="22"/>
    </row>
    <row r="29" spans="1:16" s="23" customFormat="1" x14ac:dyDescent="0.25">
      <c r="A29" s="19"/>
      <c r="B29" s="44">
        <f t="shared" si="0"/>
        <v>13</v>
      </c>
      <c r="C29" s="93" t="s">
        <v>44</v>
      </c>
      <c r="D29" s="104"/>
      <c r="E29" s="105"/>
      <c r="F29" s="9">
        <v>4</v>
      </c>
      <c r="G29" s="4">
        <v>6.9444444444444447E-4</v>
      </c>
      <c r="H29" s="5">
        <v>0.6118055555555556</v>
      </c>
      <c r="I29" s="6">
        <v>0.61249999999999993</v>
      </c>
      <c r="J29" s="53">
        <f>IFERROR(IF(OR(ISBLANK(H29),ISBLANK(I29)),"",IF(I29&gt;=H29,I29-H29,"Error")),"Error")</f>
        <v>6.9444444444433095E-4</v>
      </c>
      <c r="K29" s="7">
        <v>0</v>
      </c>
      <c r="L29" s="8">
        <v>0</v>
      </c>
      <c r="M29" s="9">
        <v>4</v>
      </c>
      <c r="N29" s="54">
        <f t="shared" si="2"/>
        <v>6.9444444444433095E-4</v>
      </c>
      <c r="O29" s="19"/>
      <c r="P29" s="22"/>
    </row>
    <row r="30" spans="1:16" s="23" customFormat="1" x14ac:dyDescent="0.25">
      <c r="A30" s="71"/>
      <c r="B30" s="44"/>
      <c r="C30" s="93"/>
      <c r="D30" s="104"/>
      <c r="E30" s="105"/>
      <c r="F30" s="9"/>
      <c r="G30" s="4"/>
      <c r="H30" s="5"/>
      <c r="I30" s="6"/>
      <c r="J30" s="53"/>
      <c r="K30" s="7"/>
      <c r="L30" s="8"/>
      <c r="M30" s="9"/>
      <c r="N30" s="54"/>
      <c r="O30" s="71"/>
      <c r="P30" s="22"/>
    </row>
    <row r="31" spans="1:16" s="23" customFormat="1" x14ac:dyDescent="0.25">
      <c r="A31" s="71"/>
      <c r="B31" s="44"/>
      <c r="C31" s="93"/>
      <c r="D31" s="104"/>
      <c r="E31" s="105"/>
      <c r="F31" s="9"/>
      <c r="G31" s="4"/>
      <c r="H31" s="5"/>
      <c r="I31" s="6"/>
      <c r="J31" s="53"/>
      <c r="K31" s="7"/>
      <c r="L31" s="8"/>
      <c r="M31" s="9"/>
      <c r="N31" s="54"/>
      <c r="O31" s="71"/>
      <c r="P31" s="22"/>
    </row>
    <row r="32" spans="1:16" s="23" customFormat="1" x14ac:dyDescent="0.25">
      <c r="A32" s="71"/>
      <c r="B32" s="44"/>
      <c r="C32" s="93"/>
      <c r="D32" s="104"/>
      <c r="E32" s="105"/>
      <c r="F32" s="9"/>
      <c r="G32" s="4"/>
      <c r="H32" s="5"/>
      <c r="I32" s="6"/>
      <c r="J32" s="53"/>
      <c r="K32" s="7"/>
      <c r="L32" s="8"/>
      <c r="M32" s="9"/>
      <c r="N32" s="72"/>
      <c r="O32" s="71"/>
      <c r="P32" s="22"/>
    </row>
    <row r="33" spans="1:16" s="23" customFormat="1" ht="15" customHeight="1" x14ac:dyDescent="0.25">
      <c r="A33" s="71"/>
      <c r="B33" s="44"/>
      <c r="C33" s="93"/>
      <c r="D33" s="104"/>
      <c r="E33" s="105"/>
      <c r="F33" s="9"/>
      <c r="G33" s="4"/>
      <c r="H33" s="5"/>
      <c r="I33" s="6"/>
      <c r="J33" s="53"/>
      <c r="K33" s="7"/>
      <c r="L33" s="8"/>
      <c r="M33" s="9"/>
      <c r="N33" s="72"/>
      <c r="O33" s="71"/>
      <c r="P33" s="22"/>
    </row>
    <row r="34" spans="1:16" s="27" customFormat="1" ht="15.75" thickBot="1" x14ac:dyDescent="0.3">
      <c r="A34" s="14"/>
      <c r="B34" s="106" t="s">
        <v>33</v>
      </c>
      <c r="C34" s="107"/>
      <c r="D34" s="107"/>
      <c r="E34" s="108"/>
      <c r="F34" s="45">
        <f>IF(SUM(F18:F33)=0,"Completar",SUM(F18:F33))</f>
        <v>223</v>
      </c>
      <c r="G34" s="46">
        <f>IF(SUM(G18:G33)=0,"Completar",SUM(G18:G33))</f>
        <v>8.1944444444444445E-2</v>
      </c>
      <c r="H34" s="47" t="s">
        <v>32</v>
      </c>
      <c r="I34" s="48" t="s">
        <v>32</v>
      </c>
      <c r="J34" s="49">
        <f>IF(OR(COUNTIF(J18:J29,"Error")&gt;0,COUNTIF(J18:J29,"Completar")&gt;0),"Error",IF(SUM(J18:J29)=0,"Completar",SUM(J18:J29)))</f>
        <v>8.5416666666666419E-2</v>
      </c>
      <c r="K34" s="50">
        <f>SUM(K18:K33)</f>
        <v>9</v>
      </c>
      <c r="L34" s="46">
        <f>SUM(L18:L33)</f>
        <v>9.0277777777777787E-3</v>
      </c>
      <c r="M34" s="51">
        <f>IF(SUM(M18:M33)=0,"Completar",SUM(M18:M33))</f>
        <v>224</v>
      </c>
      <c r="N34" s="52">
        <f>IF(OR(COUNTIF(N18:N29,"Error")&gt;0,COUNTIF(N18:N29,"Completar")&gt;0),"Error",IF(SUM(N18:N29)=0,"Completar",SUM(N18:N29)))</f>
        <v>9.4444444444444192E-2</v>
      </c>
      <c r="O34" s="14"/>
      <c r="P34" s="26"/>
    </row>
    <row r="35" spans="1:16" s="24" customFormat="1" ht="6" customHeight="1" thickBot="1" x14ac:dyDescent="0.3">
      <c r="A35" s="21"/>
      <c r="B35" s="19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6" s="13" customFormat="1" ht="15" customHeight="1" x14ac:dyDescent="0.25">
      <c r="A36" s="11"/>
      <c r="B36" s="75" t="s">
        <v>18</v>
      </c>
      <c r="C36" s="76"/>
      <c r="D36" s="76"/>
      <c r="E36" s="77"/>
      <c r="F36" s="12"/>
      <c r="G36" s="12"/>
      <c r="H36" s="12"/>
      <c r="I36" s="12"/>
      <c r="J36" s="12"/>
      <c r="K36" s="12"/>
      <c r="L36" s="12"/>
      <c r="M36" s="12"/>
      <c r="N36" s="12"/>
      <c r="O36" s="11"/>
    </row>
    <row r="37" spans="1:16" s="15" customFormat="1" ht="30" x14ac:dyDescent="0.25">
      <c r="A37" s="14"/>
      <c r="B37" s="55" t="s">
        <v>1</v>
      </c>
      <c r="C37" s="42" t="s">
        <v>4</v>
      </c>
      <c r="D37" s="42" t="s">
        <v>5</v>
      </c>
      <c r="E37" s="56" t="s">
        <v>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8"/>
    </row>
    <row r="38" spans="1:16" s="23" customFormat="1" ht="15.75" thickBot="1" x14ac:dyDescent="0.3">
      <c r="A38" s="19"/>
      <c r="B38" s="1">
        <v>6.25E-2</v>
      </c>
      <c r="C38" s="2">
        <v>8.6805555555555566E-2</v>
      </c>
      <c r="D38" s="2">
        <v>0.16944444444444443</v>
      </c>
      <c r="E38" s="52">
        <f>IFERROR(IF(OR(ISBLANK(C38),ISBLANK(D38)),"Completar",IF(D38&gt;=C38,D38-C38,"Error")),"Error")</f>
        <v>8.2638888888888859E-2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2"/>
    </row>
    <row r="39" spans="1:16" s="24" customFormat="1" ht="6" customHeight="1" thickBot="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6" x14ac:dyDescent="0.25">
      <c r="B40" s="75" t="s">
        <v>20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</row>
    <row r="41" spans="1:16" ht="15" customHeight="1" x14ac:dyDescent="0.25">
      <c r="B41" s="82" t="s">
        <v>22</v>
      </c>
      <c r="C41" s="83"/>
      <c r="D41" s="84"/>
      <c r="E41" s="94">
        <f>M34</f>
        <v>224</v>
      </c>
      <c r="F41" s="95"/>
      <c r="G41" s="29"/>
      <c r="H41" s="30"/>
      <c r="I41" s="30"/>
      <c r="J41" s="30"/>
      <c r="K41" s="30"/>
      <c r="L41" s="30"/>
      <c r="M41" s="30"/>
      <c r="N41" s="31"/>
    </row>
    <row r="42" spans="1:16" x14ac:dyDescent="0.25">
      <c r="B42" s="82" t="s">
        <v>23</v>
      </c>
      <c r="C42" s="83"/>
      <c r="D42" s="84"/>
      <c r="E42" s="110">
        <f>IF(M34="Completar","Completar",IFERROR(M34/(N34*24),"Error"))</f>
        <v>98.82352941176498</v>
      </c>
      <c r="F42" s="111"/>
      <c r="G42" s="32"/>
      <c r="H42" s="33"/>
      <c r="I42" s="33"/>
      <c r="J42" s="33"/>
      <c r="K42" s="33"/>
      <c r="L42" s="33"/>
      <c r="M42" s="33"/>
      <c r="N42" s="34"/>
    </row>
    <row r="43" spans="1:16" ht="15" customHeight="1" x14ac:dyDescent="0.25">
      <c r="B43" s="82" t="s">
        <v>21</v>
      </c>
      <c r="C43" s="83"/>
      <c r="D43" s="84"/>
      <c r="E43" s="94">
        <f>IF(K34=0,0,IFERROR(ROUNDUP(K34/(M34/100),0),"Error"))</f>
        <v>5</v>
      </c>
      <c r="F43" s="95"/>
      <c r="G43" s="32"/>
      <c r="H43" s="33"/>
      <c r="I43" s="33"/>
      <c r="J43" s="33"/>
      <c r="K43" s="33"/>
      <c r="L43" s="33"/>
      <c r="M43" s="33"/>
      <c r="N43" s="34"/>
    </row>
    <row r="44" spans="1:16" ht="15" customHeight="1" x14ac:dyDescent="0.25">
      <c r="B44" s="82" t="s">
        <v>24</v>
      </c>
      <c r="C44" s="83"/>
      <c r="D44" s="84"/>
      <c r="E44" s="80">
        <f>IF(K34=0,0,IFERROR(K34/M34,"Error"))</f>
        <v>4.0178571428571432E-2</v>
      </c>
      <c r="F44" s="81"/>
      <c r="G44" s="32"/>
      <c r="H44" s="33"/>
      <c r="I44" s="33"/>
      <c r="J44" s="33"/>
      <c r="K44" s="33"/>
      <c r="L44" s="33"/>
      <c r="M44" s="33"/>
      <c r="N44" s="34"/>
    </row>
    <row r="45" spans="1:16" ht="15" customHeight="1" x14ac:dyDescent="0.25">
      <c r="B45" s="82" t="s">
        <v>27</v>
      </c>
      <c r="C45" s="83"/>
      <c r="D45" s="84"/>
      <c r="E45" s="57">
        <f>E5</f>
        <v>4.1666666666666519E-3</v>
      </c>
      <c r="F45" s="58">
        <f>IF(E45="Completar",E45,IFERROR(E45/$E$51,"Error"))</f>
        <v>2.1660649819494542E-2</v>
      </c>
      <c r="G45" s="32"/>
      <c r="H45" s="33"/>
      <c r="I45" s="33"/>
      <c r="J45" s="33"/>
      <c r="K45" s="33"/>
      <c r="L45" s="33"/>
      <c r="M45" s="33"/>
      <c r="N45" s="34"/>
    </row>
    <row r="46" spans="1:16" ht="15" customHeight="1" x14ac:dyDescent="0.25">
      <c r="B46" s="82" t="s">
        <v>28</v>
      </c>
      <c r="C46" s="83"/>
      <c r="D46" s="84"/>
      <c r="E46" s="57">
        <f>E9</f>
        <v>8.3333333333333315E-3</v>
      </c>
      <c r="F46" s="58">
        <f>IF(E46="Completar",E46,IFERROR(E46/$E$51,"Error"))</f>
        <v>4.3321299638989223E-2</v>
      </c>
      <c r="G46" s="32"/>
      <c r="H46" s="33"/>
      <c r="I46" s="33"/>
      <c r="J46" s="33"/>
      <c r="K46" s="33"/>
      <c r="L46" s="33"/>
      <c r="M46" s="33"/>
      <c r="N46" s="34"/>
    </row>
    <row r="47" spans="1:16" ht="15" customHeight="1" x14ac:dyDescent="0.25">
      <c r="B47" s="82" t="s">
        <v>31</v>
      </c>
      <c r="C47" s="83"/>
      <c r="D47" s="84"/>
      <c r="E47" s="57">
        <f>E13</f>
        <v>2.7777777777777818E-3</v>
      </c>
      <c r="F47" s="58">
        <f t="shared" ref="F47" si="3">IF(E47="Completar",E47,IFERROR(E47/$E$51,"Error"))</f>
        <v>1.4440433212996432E-2</v>
      </c>
      <c r="G47" s="32"/>
      <c r="H47" s="33"/>
      <c r="I47" s="33"/>
      <c r="J47" s="33"/>
      <c r="K47" s="33"/>
      <c r="L47" s="33"/>
      <c r="M47" s="33"/>
      <c r="N47" s="34"/>
    </row>
    <row r="48" spans="1:16" ht="15" customHeight="1" x14ac:dyDescent="0.25">
      <c r="B48" s="82" t="s">
        <v>29</v>
      </c>
      <c r="C48" s="83"/>
      <c r="D48" s="84"/>
      <c r="E48" s="57">
        <f>E38</f>
        <v>8.2638888888888859E-2</v>
      </c>
      <c r="F48" s="58">
        <f>IF(E48="Completar",E48,IFERROR(E48/$E$51,"Error"))</f>
        <v>0.4296028880866431</v>
      </c>
      <c r="G48" s="32"/>
      <c r="H48" s="33"/>
      <c r="I48" s="33"/>
      <c r="J48" s="33"/>
      <c r="K48" s="33"/>
      <c r="L48" s="33"/>
      <c r="M48" s="33"/>
      <c r="N48" s="34"/>
    </row>
    <row r="49" spans="1:15" ht="15" customHeight="1" x14ac:dyDescent="0.25">
      <c r="B49" s="82" t="s">
        <v>25</v>
      </c>
      <c r="C49" s="83"/>
      <c r="D49" s="84"/>
      <c r="E49" s="57">
        <f>L34</f>
        <v>9.0277777777777787E-3</v>
      </c>
      <c r="F49" s="58">
        <f>IF(E49="Completar",E49,IFERROR(E49/$E$51,"Completar"))</f>
        <v>4.6931407942238344E-2</v>
      </c>
      <c r="G49" s="32"/>
      <c r="H49" s="33"/>
      <c r="I49" s="33"/>
      <c r="J49" s="33"/>
      <c r="K49" s="33"/>
      <c r="L49" s="33"/>
      <c r="M49" s="33"/>
      <c r="N49" s="34"/>
    </row>
    <row r="50" spans="1:15" ht="15" customHeight="1" x14ac:dyDescent="0.25">
      <c r="B50" s="82" t="s">
        <v>26</v>
      </c>
      <c r="C50" s="83"/>
      <c r="D50" s="84"/>
      <c r="E50" s="57">
        <f>J34</f>
        <v>8.5416666666666419E-2</v>
      </c>
      <c r="F50" s="58">
        <f>IF(E50="Completar",E50,IFERROR(E50/$E$51,"Completar"))</f>
        <v>0.44404332129963836</v>
      </c>
      <c r="G50" s="32"/>
      <c r="H50" s="33"/>
      <c r="I50" s="33"/>
      <c r="J50" s="33"/>
      <c r="K50" s="33"/>
      <c r="L50" s="33"/>
      <c r="M50" s="33"/>
      <c r="N50" s="34"/>
    </row>
    <row r="51" spans="1:15" ht="15" customHeight="1" thickBot="1" x14ac:dyDescent="0.3">
      <c r="B51" s="88" t="s">
        <v>6</v>
      </c>
      <c r="C51" s="89"/>
      <c r="D51" s="90"/>
      <c r="E51" s="85">
        <f>IF(COUNTIF(E45:E50,"Error")&gt;0,"Error",IF(SUM(E45:E50)=0,"Completar",SUM(E45:E50)))</f>
        <v>0.19236111111111082</v>
      </c>
      <c r="F51" s="86"/>
      <c r="G51" s="35"/>
      <c r="H51" s="36"/>
      <c r="I51" s="36"/>
      <c r="J51" s="36"/>
      <c r="K51" s="36"/>
      <c r="L51" s="36"/>
      <c r="M51" s="36"/>
      <c r="N51" s="37"/>
    </row>
    <row r="52" spans="1:15" s="38" customFormat="1" ht="6" customHeight="1" x14ac:dyDescent="0.25">
      <c r="A52" s="21"/>
      <c r="O52" s="21"/>
    </row>
    <row r="53" spans="1:15" hidden="1" x14ac:dyDescent="0.25"/>
    <row r="54" spans="1:15" hidden="1" x14ac:dyDescent="0.25"/>
    <row r="55" spans="1:15" hidden="1" x14ac:dyDescent="0.25"/>
    <row r="56" spans="1:15" hidden="1" x14ac:dyDescent="0.25"/>
    <row r="57" spans="1:15" hidden="1" x14ac:dyDescent="0.25"/>
    <row r="58" spans="1:15" hidden="1" x14ac:dyDescent="0.25"/>
    <row r="59" spans="1:15" hidden="1" x14ac:dyDescent="0.25"/>
    <row r="60" spans="1:15" hidden="1" x14ac:dyDescent="0.25"/>
    <row r="61" spans="1:15" hidden="1" x14ac:dyDescent="0.25"/>
    <row r="62" spans="1:15" hidden="1" x14ac:dyDescent="0.25"/>
    <row r="63" spans="1:15" hidden="1" x14ac:dyDescent="0.25"/>
    <row r="64" spans="1:15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</sheetData>
  <sheetProtection formatCells="0" formatColumns="0" formatRows="0" insertColumns="0" insertRows="0" deleteColumns="0" deleteRows="0"/>
  <mergeCells count="52">
    <mergeCell ref="N16:N17"/>
    <mergeCell ref="F8:N8"/>
    <mergeCell ref="F9:N9"/>
    <mergeCell ref="B15:N15"/>
    <mergeCell ref="E42:F42"/>
    <mergeCell ref="C31:E31"/>
    <mergeCell ref="C32:E32"/>
    <mergeCell ref="C33:E33"/>
    <mergeCell ref="C26:E26"/>
    <mergeCell ref="C27:E27"/>
    <mergeCell ref="C28:E28"/>
    <mergeCell ref="K16:L16"/>
    <mergeCell ref="M16:M17"/>
    <mergeCell ref="E43:F43"/>
    <mergeCell ref="H16:J16"/>
    <mergeCell ref="F16:G16"/>
    <mergeCell ref="C16:E17"/>
    <mergeCell ref="C21:E21"/>
    <mergeCell ref="B42:D42"/>
    <mergeCell ref="B43:D43"/>
    <mergeCell ref="C24:E24"/>
    <mergeCell ref="B36:E36"/>
    <mergeCell ref="B41:D41"/>
    <mergeCell ref="C22:E22"/>
    <mergeCell ref="C23:E23"/>
    <mergeCell ref="C29:E29"/>
    <mergeCell ref="B34:E34"/>
    <mergeCell ref="C25:E25"/>
    <mergeCell ref="C30:E30"/>
    <mergeCell ref="E44:F44"/>
    <mergeCell ref="B50:D50"/>
    <mergeCell ref="E51:F51"/>
    <mergeCell ref="B40:N40"/>
    <mergeCell ref="B16:B17"/>
    <mergeCell ref="B51:D51"/>
    <mergeCell ref="B49:D49"/>
    <mergeCell ref="B44:D44"/>
    <mergeCell ref="B48:D48"/>
    <mergeCell ref="B45:D45"/>
    <mergeCell ref="B46:D46"/>
    <mergeCell ref="C19:E19"/>
    <mergeCell ref="C20:E20"/>
    <mergeCell ref="C18:E18"/>
    <mergeCell ref="B47:D47"/>
    <mergeCell ref="E41:F41"/>
    <mergeCell ref="B1:C1"/>
    <mergeCell ref="D1:N1"/>
    <mergeCell ref="B11:E11"/>
    <mergeCell ref="F12:N12"/>
    <mergeCell ref="F13:N13"/>
    <mergeCell ref="B7:E7"/>
    <mergeCell ref="B3:E3"/>
  </mergeCells>
  <conditionalFormatting sqref="A1:B4 D1:XFD4 C3:C4 E5:XFD5 A6:XFD8 A5 A10:XFD12 A9 E9:XFD9 A14:XFD17 A13 E13:XFD13 A18:B19 J18:J19 N18:XFD19 A20:XFD24 A25:C25 F25:XFD28 A26:B28 A29:XFD1048576">
    <cfRule type="cellIs" dxfId="13" priority="13" operator="equal">
      <formula>"Completar"</formula>
    </cfRule>
    <cfRule type="cellIs" dxfId="12" priority="23" operator="equal">
      <formula>"Error"</formula>
    </cfRule>
  </conditionalFormatting>
  <conditionalFormatting sqref="B5:D5">
    <cfRule type="cellIs" dxfId="11" priority="11" stopIfTrue="1" operator="equal">
      <formula>"Completar"</formula>
    </cfRule>
    <cfRule type="cellIs" dxfId="10" priority="12" stopIfTrue="1" operator="equal">
      <formula>"Error"</formula>
    </cfRule>
  </conditionalFormatting>
  <conditionalFormatting sqref="B9:D9">
    <cfRule type="cellIs" dxfId="9" priority="9" stopIfTrue="1" operator="equal">
      <formula>"Completar"</formula>
    </cfRule>
    <cfRule type="cellIs" dxfId="8" priority="10" stopIfTrue="1" operator="equal">
      <formula>"Error"</formula>
    </cfRule>
  </conditionalFormatting>
  <conditionalFormatting sqref="B13:D13">
    <cfRule type="cellIs" dxfId="7" priority="7" stopIfTrue="1" operator="equal">
      <formula>"Completar"</formula>
    </cfRule>
    <cfRule type="cellIs" dxfId="6" priority="8" stopIfTrue="1" operator="equal">
      <formula>"Error"</formula>
    </cfRule>
  </conditionalFormatting>
  <conditionalFormatting sqref="C18:I19">
    <cfRule type="cellIs" dxfId="5" priority="5" stopIfTrue="1" operator="equal">
      <formula>"Completar"</formula>
    </cfRule>
    <cfRule type="cellIs" dxfId="4" priority="6" stopIfTrue="1" operator="equal">
      <formula>"Error"</formula>
    </cfRule>
  </conditionalFormatting>
  <conditionalFormatting sqref="K18:M19">
    <cfRule type="cellIs" dxfId="3" priority="3" stopIfTrue="1" operator="equal">
      <formula>"Completar"</formula>
    </cfRule>
    <cfRule type="cellIs" dxfId="2" priority="4" stopIfTrue="1" operator="equal">
      <formula>"Error"</formula>
    </cfRule>
  </conditionalFormatting>
  <conditionalFormatting sqref="C28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Martin Artime</cp:lastModifiedBy>
  <dcterms:created xsi:type="dcterms:W3CDTF">2014-04-14T14:00:11Z</dcterms:created>
  <dcterms:modified xsi:type="dcterms:W3CDTF">2016-11-15T15:54:34Z</dcterms:modified>
</cp:coreProperties>
</file>