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ocuments\MIGUEL ANGEL PORTATIL 2025\PC - - - COMERCIAL\FORMATOS\"/>
    </mc:Choice>
  </mc:AlternateContent>
  <xr:revisionPtr revIDLastSave="0" documentId="13_ncr:1_{35969642-7C1A-4FA3-B978-B359EE045891}" xr6:coauthVersionLast="47" xr6:coauthVersionMax="47" xr10:uidLastSave="{00000000-0000-0000-0000-000000000000}"/>
  <bookViews>
    <workbookView xWindow="-120" yWindow="-120" windowWidth="19440" windowHeight="10440" xr2:uid="{9FD20CD2-D1D0-43BF-8F02-9A557FDC877E}"/>
  </bookViews>
  <sheets>
    <sheet name="EJEMPLO" sheetId="1" r:id="rId1"/>
    <sheet name="DESPIECE" sheetId="2" r:id="rId2"/>
  </sheets>
  <externalReferences>
    <externalReference r:id="rId3"/>
    <externalReference r:id="rId4"/>
  </externalReferences>
  <definedNames>
    <definedName name="_xlnm._FilterDatabase" localSheetId="0" hidden="1">EJEMPLO!$B$34:$I$82</definedName>
    <definedName name="CONTRATO">#REF!</definedName>
    <definedName name="g0">#REF!</definedName>
    <definedName name="matrizsap">'[1]base 2021'!$B$2:$E$761</definedName>
    <definedName name="matrizventas">'[1]base 2021'!$A$2:$E$761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5" i="1"/>
  <c r="I24" i="1"/>
  <c r="I23" i="1"/>
  <c r="I22" i="1"/>
  <c r="H24" i="1"/>
  <c r="H23" i="1"/>
  <c r="H22" i="1"/>
  <c r="H28" i="1"/>
  <c r="B21" i="2" l="1"/>
  <c r="B20" i="2"/>
  <c r="B19" i="2"/>
  <c r="B18" i="2"/>
  <c r="B17" i="2"/>
  <c r="B16" i="2"/>
  <c r="B12" i="2"/>
  <c r="B11" i="2"/>
  <c r="B10" i="2"/>
  <c r="B9" i="2"/>
  <c r="B8" i="2"/>
  <c r="B7" i="2"/>
  <c r="B6" i="2"/>
  <c r="B5" i="2"/>
  <c r="B4" i="2"/>
  <c r="B3" i="2"/>
  <c r="I101" i="1"/>
  <c r="I100" i="1"/>
  <c r="I94" i="1"/>
  <c r="I81" i="1"/>
  <c r="G81" i="1"/>
  <c r="I80" i="1"/>
  <c r="G80" i="1"/>
  <c r="C79" i="1"/>
  <c r="G79" i="1" s="1"/>
  <c r="I79" i="1" s="1"/>
  <c r="G78" i="1"/>
  <c r="I78" i="1" s="1"/>
  <c r="G77" i="1"/>
  <c r="I77" i="1" s="1"/>
  <c r="G76" i="1"/>
  <c r="I76" i="1" s="1"/>
  <c r="G75" i="1"/>
  <c r="I75" i="1" s="1"/>
  <c r="C75" i="1"/>
  <c r="I74" i="1"/>
  <c r="G74" i="1"/>
  <c r="G82" i="1" s="1"/>
  <c r="U72" i="1"/>
  <c r="U71" i="1"/>
  <c r="U73" i="1" s="1"/>
  <c r="I70" i="1"/>
  <c r="G70" i="1"/>
  <c r="I69" i="1"/>
  <c r="G69" i="1"/>
  <c r="I68" i="1"/>
  <c r="G68" i="1"/>
  <c r="I67" i="1"/>
  <c r="G67" i="1"/>
  <c r="I66" i="1"/>
  <c r="G66" i="1"/>
  <c r="C65" i="1"/>
  <c r="G65" i="1" s="1"/>
  <c r="I62" i="1"/>
  <c r="I61" i="1"/>
  <c r="I60" i="1"/>
  <c r="I58" i="1"/>
  <c r="P56" i="1"/>
  <c r="O56" i="1"/>
  <c r="M56" i="1"/>
  <c r="I55" i="1"/>
  <c r="I54" i="1"/>
  <c r="I53" i="1"/>
  <c r="I52" i="1"/>
  <c r="I51" i="1"/>
  <c r="I50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H32" i="1"/>
  <c r="G32" i="1"/>
  <c r="I32" i="1" s="1"/>
  <c r="H31" i="1"/>
  <c r="G31" i="1"/>
  <c r="H30" i="1"/>
  <c r="G30" i="1"/>
  <c r="H29" i="1"/>
  <c r="G29" i="1"/>
  <c r="G28" i="1"/>
  <c r="G25" i="1"/>
  <c r="G24" i="1"/>
  <c r="G23" i="1"/>
  <c r="G22" i="1"/>
  <c r="I18" i="1"/>
  <c r="H18" i="1"/>
  <c r="I17" i="1"/>
  <c r="H17" i="1"/>
  <c r="I12" i="1"/>
  <c r="H12" i="1"/>
  <c r="C12" i="1"/>
  <c r="H11" i="1"/>
  <c r="I11" i="1" s="1"/>
  <c r="H10" i="1"/>
  <c r="I10" i="1" s="1"/>
  <c r="H9" i="1"/>
  <c r="I9" i="1" s="1"/>
  <c r="H8" i="1"/>
  <c r="I8" i="1" s="1"/>
  <c r="H7" i="1"/>
  <c r="C7" i="1"/>
  <c r="I7" i="1" s="1"/>
  <c r="H25" i="1" s="1"/>
  <c r="H6" i="1"/>
  <c r="C6" i="1"/>
  <c r="I6" i="1" s="1"/>
  <c r="H5" i="1"/>
  <c r="C5" i="1"/>
  <c r="I5" i="1" s="1"/>
  <c r="I4" i="1"/>
  <c r="H4" i="1"/>
  <c r="C4" i="1"/>
  <c r="H3" i="1"/>
  <c r="C3" i="1"/>
  <c r="E59" i="1" l="1"/>
  <c r="I59" i="1" s="1"/>
  <c r="G71" i="1"/>
  <c r="I65" i="1"/>
  <c r="I3" i="1"/>
  <c r="I84" i="1" l="1"/>
  <c r="I86" i="1" s="1"/>
  <c r="I87" i="1" l="1"/>
  <c r="I85" i="1"/>
  <c r="I88" i="1" s="1"/>
  <c r="I89" i="1" s="1"/>
  <c r="I90" i="1" s="1"/>
  <c r="I91" i="1" s="1"/>
  <c r="I92" i="1" l="1"/>
  <c r="I96" i="1" s="1"/>
  <c r="I99" i="1"/>
  <c r="I102" i="1" s="1"/>
</calcChain>
</file>

<file path=xl/sharedStrings.xml><?xml version="1.0" encoding="utf-8"?>
<sst xmlns="http://schemas.openxmlformats.org/spreadsheetml/2006/main" count="197" uniqueCount="131">
  <si>
    <t>DESCRIPCION</t>
  </si>
  <si>
    <t>PRECIO LAMINA</t>
  </si>
  <si>
    <t>MEDIDA 1</t>
  </si>
  <si>
    <t>MEDIDA 2</t>
  </si>
  <si>
    <t>CANT M2</t>
  </si>
  <si>
    <t>VALOR M2</t>
  </si>
  <si>
    <t>MELAMINO RH 15 MM PRIMADERA</t>
  </si>
  <si>
    <t>MELAMINO RH 6 MM PRIMADERA</t>
  </si>
  <si>
    <t>MEL MDP RH 15mm 1.83Mt x 2.5Mt BLANCO FROSTY SOFT</t>
  </si>
  <si>
    <t>MEL MDF RH 1 CARA 15 mm 1.83Mt x 2.5Mt MASISA</t>
  </si>
  <si>
    <t>MEL MDF RH 1 CARA 5.5mm 1.83Mt x 2.5Mt VERDE GLACIAR</t>
  </si>
  <si>
    <t>F8 Postform 1.22 x 2.44 BTE - MT Cotaje OAK PR - amaderado</t>
  </si>
  <si>
    <t>F8 Postform 1.22 x 2.44 BTE - MT Dark Steel 2315 MT</t>
  </si>
  <si>
    <t>F8 Postform 1.22 x 3.06 BTE - MT</t>
  </si>
  <si>
    <t>F6 Postform 1.22 x 3.06 BTE - MT BLANCO</t>
  </si>
  <si>
    <t>MDF DE 15 EN CRUDO MASISA</t>
  </si>
  <si>
    <t>CANTO RIGIDO DE 19 MM X 2</t>
  </si>
  <si>
    <t>CANTO FLEXIBLE DE 19 MM X 0,45</t>
  </si>
  <si>
    <t>CANTO FLX DE 33</t>
  </si>
  <si>
    <t>CANTO RIGIDO DE 33</t>
  </si>
  <si>
    <t>F8 Postform 1.22 x 3.06 BTE - MT SONW FLAKE</t>
  </si>
  <si>
    <t>F8 Postform 1.22 x 2.44 BLANCO</t>
  </si>
  <si>
    <t>1, INSUMOS ( TABLEROS - MELAMINAS - FORMICAS )</t>
  </si>
  <si>
    <t>ITEM</t>
  </si>
  <si>
    <t>DESCRIPCIÓN - PROVEEDOR Y COLOR</t>
  </si>
  <si>
    <t>DIMENSIÓN</t>
  </si>
  <si>
    <t>UNIDAD DE MEDIDA</t>
  </si>
  <si>
    <t>CANTIDAD</t>
  </si>
  <si>
    <t>TOTAL</t>
  </si>
  <si>
    <t>VALOR UNITARIO</t>
  </si>
  <si>
    <t>VALOR TOTAL</t>
  </si>
  <si>
    <t>MELAMINA RH DE 15 MM TAROA</t>
  </si>
  <si>
    <t>244 X 183</t>
  </si>
  <si>
    <t>LAMINA</t>
  </si>
  <si>
    <t>MELAMINA RH DE 15 MM AMBAR</t>
  </si>
  <si>
    <t>244 x 183</t>
  </si>
  <si>
    <t>MELAMINA AMBAR 5,5 MM RH - MELRH5,5AMB</t>
  </si>
  <si>
    <t>2,44 X 1,83</t>
  </si>
  <si>
    <t>2 ,INSUMOS ( CANTOS )</t>
  </si>
  <si>
    <t>DESCRIPCIÓN  Y COLOR</t>
  </si>
  <si>
    <t>DESPERDICIO</t>
  </si>
  <si>
    <t xml:space="preserve">CANTO FLEX DE 19 MM X 0.45 TAROA </t>
  </si>
  <si>
    <t>ML</t>
  </si>
  <si>
    <t xml:space="preserve">CANTO rig  DE 19 MM X 2 TAROA </t>
  </si>
  <si>
    <t>CANTO FLEX DE 19 MM X 0.45 AMBAR</t>
  </si>
  <si>
    <t>CANTO RIGIDO DE 19 MM X 2 AMBAR</t>
  </si>
  <si>
    <t xml:space="preserve">CANTO RIGIDO DE 33 MM X 0.2 TAROA </t>
  </si>
  <si>
    <t>3, MANOS DE OBRA DE ACCESORIOS - VIDRIOS ESPEJOS - HERRAJES Y OTROS</t>
  </si>
  <si>
    <t xml:space="preserve">DESCRIPCIÓN </t>
  </si>
  <si>
    <t>TIEMPO</t>
  </si>
  <si>
    <t>TOTAL TIEMPO</t>
  </si>
  <si>
    <t>VALOR HORA</t>
  </si>
  <si>
    <t>PERFIL PUERTA ALUMINIO NEGRO MATE 1253 X 2.95 CDA2798</t>
  </si>
  <si>
    <t>4.2mts</t>
  </si>
  <si>
    <t>CDA2798</t>
  </si>
  <si>
    <t>TF</t>
  </si>
  <si>
    <t>PERFIL PLASTICO PARA PUERTA X3MT 1253 CDA2102</t>
  </si>
  <si>
    <t>4.2 mts</t>
  </si>
  <si>
    <t>ESCUADRA PERFIL 1252 1253 X 4 SIN TORNILLOS TFC-ESC X 4</t>
  </si>
  <si>
    <t>1 JUEGO</t>
  </si>
  <si>
    <t>TORNILLO PARA ESCUADRA 1252-53 2544</t>
  </si>
  <si>
    <t>1252-53 2544</t>
  </si>
  <si>
    <t>K-PUSH TECH UNIVERSAL STRONG REG. 37MM</t>
  </si>
  <si>
    <t>IBERWAY</t>
  </si>
  <si>
    <t>TIOMOS - BASE RECTA 1D, FIJACIÓN DE 2 PUNTOS H:2 - ACERO NIGHT - CHAZO Ø 10X13 MM</t>
  </si>
  <si>
    <t>GRUPO SASA</t>
  </si>
  <si>
    <t>CINTA LED HIGH LUMEN 2835-110/03500 K</t>
  </si>
  <si>
    <t>7MTS</t>
  </si>
  <si>
    <t>ILUM. ELECT</t>
  </si>
  <si>
    <t>CABLE No. 14</t>
  </si>
  <si>
    <t>5MTS</t>
  </si>
  <si>
    <t xml:space="preserve">Apagador </t>
  </si>
  <si>
    <t xml:space="preserve">CONECTOR CINTA LED 110V 56C17.2 - 713130CON   </t>
  </si>
  <si>
    <t>PERFIL-189 RIEL ALUMINIO DIFUSOR PC 18MM*9MM-2M</t>
  </si>
  <si>
    <t>2mts</t>
  </si>
  <si>
    <t>Vidrio bronce 4mm Solo corte</t>
  </si>
  <si>
    <t>1.75 x 0.35 ml</t>
  </si>
  <si>
    <t>V. Imperio</t>
  </si>
  <si>
    <t xml:space="preserve">CORRED.TELES.SOFT CLOSING INVISIBLE 350 MM -14  </t>
  </si>
  <si>
    <t>I4183.350</t>
  </si>
  <si>
    <t xml:space="preserve">GM </t>
  </si>
  <si>
    <t>4, TIEMPOS DE ASESORIA Y DISEÑO</t>
  </si>
  <si>
    <t>ASESORIA Y DISEÑO</t>
  </si>
  <si>
    <t>SI EL CLIENTE PAGO DISEÑO POR FAVOR COLOQUE EL VALOR COBRADO:</t>
  </si>
  <si>
    <t>DISEÑO Y ASESORIA</t>
  </si>
  <si>
    <t>DESPIECE</t>
  </si>
  <si>
    <t>CUADRO DE COSTO</t>
  </si>
  <si>
    <t>PRESUPUESTO</t>
  </si>
  <si>
    <t>REUNIONES VARIAS</t>
  </si>
  <si>
    <t>M2</t>
  </si>
  <si>
    <t>CORTE DE MELAMINAS = 1 HORA POR LAMINA</t>
  </si>
  <si>
    <t>ENCHAPE</t>
  </si>
  <si>
    <t>M.O CORTE FORMICA - CANTIDAD DE M2 POR LAMINA</t>
  </si>
  <si>
    <t>M.O REFILADO DE PIEZAS CON FORMICA  - CANTIDAD DE M2 POR LAMINA</t>
  </si>
  <si>
    <t>M.O PEGADO FORMICA EN SUPERFICIE  48 min x M2 (0,8)</t>
  </si>
  <si>
    <t>MEDIDA</t>
  </si>
  <si>
    <t>H/ARMADO</t>
  </si>
  <si>
    <t>PERSONAS</t>
  </si>
  <si>
    <t>Torre                                               -    1.725x0.35</t>
  </si>
  <si>
    <t>m2</t>
  </si>
  <si>
    <t xml:space="preserve">mueble bajo                                      -   2.08x0.46     </t>
  </si>
  <si>
    <t>ml</t>
  </si>
  <si>
    <t>Entrepaño                                         -  1.75x0.2</t>
  </si>
  <si>
    <t>Tablero Tv                                      -   1.5x0.8</t>
  </si>
  <si>
    <t>Reengrueses</t>
  </si>
  <si>
    <t>ALISTAMIENTO DE MATERIALES</t>
  </si>
  <si>
    <t>uni</t>
  </si>
  <si>
    <t>DIAS ARMADO</t>
  </si>
  <si>
    <t>H/INSTALANDO</t>
  </si>
  <si>
    <t>CARGUE Y DESCARGUE</t>
  </si>
  <si>
    <t>Apergolado                                     -    1,64 x 0,99</t>
  </si>
  <si>
    <t xml:space="preserve">ALISTAMIENTO Y LIMPIEZA ( ELEVAMOS UN POCO PARA LLEGAR A 3 DÍAS DE INSTALACIÓN) </t>
  </si>
  <si>
    <t>M O AUDITORIA - FERNANDO - NUEVO</t>
  </si>
  <si>
    <t>DIAS INSTALANDO</t>
  </si>
  <si>
    <t>TOTAL COSTO</t>
  </si>
  <si>
    <t xml:space="preserve">IMPREVISTOS </t>
  </si>
  <si>
    <t xml:space="preserve">UTILIDAD </t>
  </si>
  <si>
    <t>INDIRECTOS</t>
  </si>
  <si>
    <t>total con iva</t>
  </si>
  <si>
    <t>DESCUENTO</t>
  </si>
  <si>
    <t>TOTAL FINAL</t>
  </si>
  <si>
    <t>M1</t>
  </si>
  <si>
    <t>M3</t>
  </si>
  <si>
    <t>M O</t>
  </si>
  <si>
    <t>ADJUNTAR DESPIECE - INSUMOS ( TABLEROS - MELAMINAS  )</t>
  </si>
  <si>
    <t>MATERIAL - PROVEEDOR Y COLOR</t>
  </si>
  <si>
    <t>INSUMOS ( CANTOS )</t>
  </si>
  <si>
    <t>SOPORTE DE CANTIDAD DE CANTOS</t>
  </si>
  <si>
    <t>5 CORTES MELAMINAS Y FORMICA</t>
  </si>
  <si>
    <t>6 MANO DE OBRA ARMADO</t>
  </si>
  <si>
    <t>7 INSTALACIÓN CON 2 PERSONAS EN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</si>
</sst>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#,##0"/>
    <numFmt numFmtId="165" formatCode="[$$-240A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u/>
      <sz val="12"/>
      <color theme="0"/>
      <name val="Arial"/>
      <family val="2"/>
    </font>
    <font>
      <b/>
      <u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u/>
      <sz val="16"/>
      <color rgb="FFFF0000"/>
      <name val="Arial"/>
      <family val="2"/>
    </font>
    <font>
      <u/>
      <sz val="16"/>
      <color theme="1"/>
      <name val="Arial"/>
      <family val="2"/>
    </font>
    <font>
      <u/>
      <sz val="16"/>
      <color theme="0"/>
      <name val="Arial"/>
      <family val="2"/>
    </font>
    <font>
      <u/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85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/>
    <xf numFmtId="0" fontId="7" fillId="0" borderId="0" xfId="0" applyFont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/>
    <xf numFmtId="165" fontId="7" fillId="3" borderId="1" xfId="0" applyNumberFormat="1" applyFont="1" applyFill="1" applyBorder="1"/>
    <xf numFmtId="0" fontId="6" fillId="4" borderId="0" xfId="0" applyFont="1" applyFill="1"/>
    <xf numFmtId="0" fontId="7" fillId="0" borderId="0" xfId="0" applyFont="1" applyAlignment="1">
      <alignment horizontal="center"/>
    </xf>
    <xf numFmtId="0" fontId="7" fillId="0" borderId="5" xfId="0" applyFont="1" applyBorder="1"/>
    <xf numFmtId="0" fontId="6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7" borderId="3" xfId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/>
    <xf numFmtId="0" fontId="7" fillId="4" borderId="0" xfId="0" applyFont="1" applyFill="1"/>
    <xf numFmtId="0" fontId="10" fillId="7" borderId="3" xfId="1" applyFont="1" applyFill="1" applyBorder="1" applyAlignment="1">
      <alignment horizontal="center" vertical="center"/>
    </xf>
    <xf numFmtId="0" fontId="7" fillId="6" borderId="0" xfId="0" applyFont="1" applyFill="1"/>
    <xf numFmtId="0" fontId="7" fillId="6" borderId="3" xfId="0" applyFont="1" applyFill="1" applyBorder="1" applyAlignment="1">
      <alignment horizontal="center"/>
    </xf>
    <xf numFmtId="0" fontId="7" fillId="4" borderId="3" xfId="0" applyFont="1" applyFill="1" applyBorder="1"/>
    <xf numFmtId="164" fontId="7" fillId="9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6" borderId="3" xfId="0" applyFont="1" applyFill="1" applyBorder="1"/>
    <xf numFmtId="0" fontId="11" fillId="6" borderId="3" xfId="0" applyFont="1" applyFill="1" applyBorder="1"/>
    <xf numFmtId="0" fontId="6" fillId="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3" fillId="4" borderId="3" xfId="0" applyFont="1" applyFill="1" applyBorder="1"/>
    <xf numFmtId="0" fontId="14" fillId="10" borderId="1" xfId="2" applyFont="1" applyFill="1" applyBorder="1"/>
    <xf numFmtId="165" fontId="14" fillId="10" borderId="1" xfId="2" applyNumberFormat="1" applyFont="1" applyFill="1" applyBorder="1"/>
    <xf numFmtId="0" fontId="15" fillId="10" borderId="1" xfId="2" applyFont="1" applyFill="1" applyBorder="1"/>
    <xf numFmtId="9" fontId="15" fillId="10" borderId="1" xfId="2" applyNumberFormat="1" applyFont="1" applyFill="1" applyBorder="1"/>
    <xf numFmtId="165" fontId="15" fillId="10" borderId="1" xfId="2" applyNumberFormat="1" applyFont="1" applyFill="1" applyBorder="1"/>
    <xf numFmtId="9" fontId="16" fillId="10" borderId="1" xfId="2" applyNumberFormat="1" applyFont="1" applyFill="1" applyBorder="1"/>
    <xf numFmtId="0" fontId="17" fillId="10" borderId="1" xfId="2" applyFont="1" applyFill="1" applyBorder="1"/>
    <xf numFmtId="165" fontId="17" fillId="10" borderId="1" xfId="2" applyNumberFormat="1" applyFont="1" applyFill="1" applyBorder="1"/>
    <xf numFmtId="9" fontId="18" fillId="10" borderId="1" xfId="2" applyNumberFormat="1" applyFont="1" applyFill="1" applyBorder="1" applyAlignment="1">
      <alignment horizontal="right"/>
    </xf>
    <xf numFmtId="165" fontId="18" fillId="10" borderId="1" xfId="2" applyNumberFormat="1" applyFont="1" applyFill="1" applyBorder="1"/>
    <xf numFmtId="0" fontId="18" fillId="10" borderId="1" xfId="2" applyFont="1" applyFill="1" applyBorder="1" applyAlignment="1">
      <alignment horizontal="right"/>
    </xf>
    <xf numFmtId="165" fontId="19" fillId="11" borderId="1" xfId="2" applyNumberFormat="1" applyFont="1" applyFill="1" applyBorder="1"/>
    <xf numFmtId="165" fontId="18" fillId="12" borderId="1" xfId="2" applyNumberFormat="1" applyFont="1" applyFill="1" applyBorder="1"/>
    <xf numFmtId="165" fontId="7" fillId="0" borderId="0" xfId="0" applyNumberFormat="1" applyFont="1"/>
    <xf numFmtId="0" fontId="7" fillId="0" borderId="3" xfId="0" applyFont="1" applyBorder="1"/>
    <xf numFmtId="0" fontId="5" fillId="8" borderId="0" xfId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0" fillId="7" borderId="3" xfId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5" fillId="7" borderId="3" xfId="1" applyFill="1" applyBorder="1" applyAlignment="1">
      <alignment horizontal="center" vertical="center"/>
    </xf>
    <xf numFmtId="0" fontId="6" fillId="0" borderId="0" xfId="0" applyFont="1"/>
    <xf numFmtId="0" fontId="21" fillId="7" borderId="3" xfId="0" applyFont="1" applyFill="1" applyBorder="1"/>
    <xf numFmtId="0" fontId="0" fillId="4" borderId="0" xfId="0" applyFill="1"/>
    <xf numFmtId="0" fontId="8" fillId="5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3" xfId="2" xr:uid="{38C063AB-552C-4B17-A19B-563B5F55A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57</xdr:row>
          <xdr:rowOff>38100</xdr:rowOff>
        </xdr:from>
        <xdr:to>
          <xdr:col>18</xdr:col>
          <xdr:colOff>704850</xdr:colOff>
          <xdr:row>96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200025</xdr:rowOff>
        </xdr:from>
        <xdr:to>
          <xdr:col>2</xdr:col>
          <xdr:colOff>1295400</xdr:colOff>
          <xdr:row>3</xdr:row>
          <xdr:rowOff>1066800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3</xdr:row>
          <xdr:rowOff>209550</xdr:rowOff>
        </xdr:from>
        <xdr:to>
          <xdr:col>3</xdr:col>
          <xdr:colOff>1209675</xdr:colOff>
          <xdr:row>3</xdr:row>
          <xdr:rowOff>971550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38100</xdr:rowOff>
        </xdr:from>
        <xdr:to>
          <xdr:col>6</xdr:col>
          <xdr:colOff>1333500</xdr:colOff>
          <xdr:row>16</xdr:row>
          <xdr:rowOff>676275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</xdr:row>
          <xdr:rowOff>133350</xdr:rowOff>
        </xdr:from>
        <xdr:to>
          <xdr:col>2</xdr:col>
          <xdr:colOff>1390650</xdr:colOff>
          <xdr:row>2</xdr:row>
          <xdr:rowOff>1114425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123825</xdr:rowOff>
        </xdr:from>
        <xdr:to>
          <xdr:col>3</xdr:col>
          <xdr:colOff>1343025</xdr:colOff>
          <xdr:row>2</xdr:row>
          <xdr:rowOff>1066800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180975</xdr:rowOff>
        </xdr:from>
        <xdr:to>
          <xdr:col>6</xdr:col>
          <xdr:colOff>1333500</xdr:colOff>
          <xdr:row>15</xdr:row>
          <xdr:rowOff>819150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9525</xdr:rowOff>
        </xdr:from>
        <xdr:to>
          <xdr:col>6</xdr:col>
          <xdr:colOff>1333500</xdr:colOff>
          <xdr:row>17</xdr:row>
          <xdr:rowOff>342900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zio%20Vitale/Documents/MIGUEL%20ANGEL%20AGREDA%20CERON/PC%20-%20-%20-%20-%20COMERCIAL%20-%20-%20-%20-/COTIZACIONES/0864%20CAMILO%20ROSALES/COTIZACION%20339%20SV%20CAMILO%20ROSALES%20-%20SAM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ERCIAL/Documents/MIGUEL%20ANGEL%20PORTATIL%202025/PC%20-%20-%20-%20COMERCIAL/COTIZACIONES%202026/2621%20MANUEL%20PE&#209;A/2621%20MANUEL%20PE&#209;A%201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izador Fabricantes"/>
      <sheetName val="base 2021"/>
      <sheetName val="cotizador_Fabricantes1"/>
      <sheetName val="base_20211"/>
      <sheetName val="cotizador_Fabricantes"/>
      <sheetName val="base_2021"/>
      <sheetName val="cotizador_Fabricantes2"/>
      <sheetName val="base_20212"/>
    </sheetNames>
    <sheetDataSet>
      <sheetData sheetId="0"/>
      <sheetData sheetId="1">
        <row r="2">
          <cell r="A2">
            <v>1161010112</v>
          </cell>
          <cell r="B2">
            <v>9091771</v>
          </cell>
          <cell r="C2" t="str">
            <v>BISAGRA SENSYS 8645I 110° CLIP PARCHE /TARUGO OBSIDIAN BLACK</v>
          </cell>
          <cell r="D2" t="str">
            <v>UNIDAD</v>
          </cell>
          <cell r="E2">
            <v>20566.844928000002</v>
          </cell>
        </row>
        <row r="3">
          <cell r="A3">
            <v>1161010113</v>
          </cell>
          <cell r="B3">
            <v>9091789</v>
          </cell>
          <cell r="C3" t="str">
            <v>BISAGRA SENSYS 165° CLIP PARCHE/TARUGO OBSIDIAN BLACK</v>
          </cell>
          <cell r="D3" t="str">
            <v>UNIDAD</v>
          </cell>
          <cell r="E3">
            <v>43987.991040000001</v>
          </cell>
        </row>
        <row r="4">
          <cell r="A4">
            <v>1161010114</v>
          </cell>
          <cell r="B4">
            <v>9091780</v>
          </cell>
          <cell r="C4" t="str">
            <v>BISAGRA SENSYS 95° CLIP FALSO RINCON OBSIDIAN BLACK</v>
          </cell>
          <cell r="D4" t="str">
            <v>UNIDAD</v>
          </cell>
          <cell r="E4">
            <v>44712.783360000001</v>
          </cell>
        </row>
        <row r="5">
          <cell r="A5">
            <v>1161010115</v>
          </cell>
          <cell r="B5">
            <v>9091816</v>
          </cell>
          <cell r="C5" t="str">
            <v>BASE RECTA SENSYS 8099  OBSIDIAN BLACK</v>
          </cell>
          <cell r="D5" t="str">
            <v>UNIDAD</v>
          </cell>
          <cell r="E5">
            <v>6307.4188800000002</v>
          </cell>
        </row>
        <row r="6">
          <cell r="A6">
            <v>1161010116</v>
          </cell>
          <cell r="B6">
            <v>9091821</v>
          </cell>
          <cell r="C6" t="str">
            <v>TAPA EMBELLECEDORA BISAGRA OBSIDIAN BLACK</v>
          </cell>
          <cell r="D6" t="str">
            <v>UNIDAD</v>
          </cell>
          <cell r="E6">
            <v>938.77862399999992</v>
          </cell>
        </row>
        <row r="7">
          <cell r="A7">
            <v>1161010117</v>
          </cell>
          <cell r="B7">
            <v>9091822</v>
          </cell>
          <cell r="C7" t="str">
            <v>TAPA EMBELLECEDORA CAZOLETA OBSIDIAN BLACK</v>
          </cell>
          <cell r="D7" t="str">
            <v>UNIDAD</v>
          </cell>
          <cell r="E7">
            <v>1202.8101120000001</v>
          </cell>
        </row>
        <row r="8">
          <cell r="A8">
            <v>1161010118</v>
          </cell>
          <cell r="B8" t="str">
            <v>  9091800</v>
          </cell>
          <cell r="C8" t="str">
            <v>BASE BISAGRA SENSYS  OBSIDIAN BLACK 1,5 DMM (para taladro 5 ø X 12mm)</v>
          </cell>
          <cell r="D8" t="str">
            <v>UNIDAD</v>
          </cell>
          <cell r="E8">
            <v>2196.8110080000001</v>
          </cell>
        </row>
        <row r="9">
          <cell r="A9">
            <v>1101010097</v>
          </cell>
          <cell r="B9">
            <v>9085168</v>
          </cell>
          <cell r="C9" t="str">
            <v>BISAGRA SENSYS 86391 W45 95° RECTA TH 52     NEW</v>
          </cell>
          <cell r="D9" t="str">
            <v>UNIDAD</v>
          </cell>
          <cell r="E9">
            <v>23135.112000000005</v>
          </cell>
        </row>
        <row r="10">
          <cell r="A10">
            <v>1161010072</v>
          </cell>
          <cell r="C10" t="str">
            <v>BISAGRA SENSYS 110° CLIP PARCHE /TARUGO TH 53</v>
          </cell>
          <cell r="D10" t="str">
            <v>UNIDAD</v>
          </cell>
          <cell r="E10">
            <v>14600.620799999999</v>
          </cell>
        </row>
        <row r="11">
          <cell r="A11" t="str">
            <v>1161010011</v>
          </cell>
          <cell r="C11" t="str">
            <v>BISAGRA SENSYS 110° CLIP SEMIPARCHE/TARUGO TH 53</v>
          </cell>
          <cell r="D11" t="str">
            <v>UNIDAD</v>
          </cell>
          <cell r="E11">
            <v>15492.743999999999</v>
          </cell>
        </row>
        <row r="12">
          <cell r="A12" t="str">
            <v>1161010013</v>
          </cell>
          <cell r="C12" t="str">
            <v>BISAGRA SENSYS 110° CLIP EMBEBIDA/TARUGO TH 53</v>
          </cell>
          <cell r="D12" t="str">
            <v>UNIDAD</v>
          </cell>
          <cell r="E12">
            <v>16383.3264</v>
          </cell>
        </row>
        <row r="13">
          <cell r="A13">
            <v>1101010080</v>
          </cell>
          <cell r="C13" t="str">
            <v>BISAGRA SENSYS 95° 8631i  ( 15 - 32 mm)</v>
          </cell>
          <cell r="D13" t="str">
            <v>UNIDAD</v>
          </cell>
          <cell r="E13">
            <v>17278.531200000001</v>
          </cell>
        </row>
        <row r="14">
          <cell r="A14">
            <v>1161010062</v>
          </cell>
          <cell r="C14" t="str">
            <v>BISAGRA SENSYS 95° CLIP FALSO RINCON</v>
          </cell>
          <cell r="D14" t="str">
            <v>UNIDAD</v>
          </cell>
          <cell r="E14">
            <v>31144.190400000003</v>
          </cell>
        </row>
        <row r="15">
          <cell r="A15">
            <v>1101010088</v>
          </cell>
          <cell r="B15">
            <v>9071316</v>
          </cell>
          <cell r="C15" t="str">
            <v>BISAGRA SENSYS 8675 SIN CIERRE AUTOMATICO   NEW</v>
          </cell>
          <cell r="D15" t="str">
            <v>UNIDAD</v>
          </cell>
          <cell r="E15">
            <v>15562.08</v>
          </cell>
        </row>
        <row r="16">
          <cell r="A16">
            <v>1161010009</v>
          </cell>
          <cell r="C16" t="str">
            <v>BASE BISAGRA SENSYS 1,5 DMM TACOS EXPANDIBLES Y TORNILLOS</v>
          </cell>
          <cell r="D16" t="str">
            <v>UNIDAD</v>
          </cell>
          <cell r="E16">
            <v>1799.6544000000001</v>
          </cell>
        </row>
        <row r="17">
          <cell r="A17" t="str">
            <v>1101010089</v>
          </cell>
          <cell r="C17" t="str">
            <v>BASE BISAGRA SENSYS 5,0 DMM TACOS EXPANDIBLES Y TORNILLOS</v>
          </cell>
          <cell r="D17" t="str">
            <v>UNIDAD</v>
          </cell>
          <cell r="E17">
            <v>2885.9184</v>
          </cell>
        </row>
        <row r="18">
          <cell r="A18">
            <v>1161010090</v>
          </cell>
          <cell r="C18" t="str">
            <v>SUPLEMENTO  RECTO MONTAJE DIRECTO  PARA TALADRO  10X12 (BASE BISAGRA SENSYS 3.0 MM TACOS EXPANDIBLES Y TORNILLOS)</v>
          </cell>
          <cell r="D18" t="str">
            <v>UNIDAD</v>
          </cell>
          <cell r="E18">
            <v>5461.827839999999</v>
          </cell>
        </row>
        <row r="19">
          <cell r="A19">
            <v>1101010099</v>
          </cell>
          <cell r="C19" t="str">
            <v>BISAGRA SENSYS 165° 8657i SEMI PARCHE CON SILENT SYSTEM INTEGRADO</v>
          </cell>
          <cell r="D19" t="str">
            <v>UNIDAD</v>
          </cell>
          <cell r="E19">
            <v>32680.367999999999</v>
          </cell>
        </row>
        <row r="20">
          <cell r="A20">
            <v>1101010055</v>
          </cell>
          <cell r="C20" t="str">
            <v xml:space="preserve">BISAGRA SENSYS 165° 8657i CON SILENT SYSTEM INTEGRADO </v>
          </cell>
          <cell r="D20" t="str">
            <v>UNIDAD</v>
          </cell>
          <cell r="E20">
            <v>35178.312960000003</v>
          </cell>
        </row>
        <row r="21">
          <cell r="A21" t="str">
            <v>1161010005</v>
          </cell>
          <cell r="C21" t="str">
            <v>BISAGRA INTERMAT 110° CLIP PARCHE NEGATIVA</v>
          </cell>
          <cell r="D21" t="str">
            <v>UNIDAD</v>
          </cell>
          <cell r="E21">
            <v>5411.7826560000003</v>
          </cell>
        </row>
        <row r="22">
          <cell r="A22" t="str">
            <v>1161010064</v>
          </cell>
          <cell r="C22" t="str">
            <v>BISAGRA INTERMAT 110° CLIP EMBEBIDA NEGATIVA</v>
          </cell>
          <cell r="D22" t="str">
            <v>UNIDAD</v>
          </cell>
          <cell r="E22">
            <v>9234.1992960000007</v>
          </cell>
        </row>
        <row r="23">
          <cell r="A23" t="str">
            <v>1161010042</v>
          </cell>
          <cell r="C23" t="str">
            <v>BISAGRA INTERMAT 50°/65° CLIP ESQUINERA TH 42</v>
          </cell>
          <cell r="D23" t="str">
            <v>UNIDAD</v>
          </cell>
          <cell r="E23">
            <v>14733.333333333334</v>
          </cell>
        </row>
        <row r="24">
          <cell r="A24" t="str">
            <v>1161010004</v>
          </cell>
          <cell r="C24" t="str">
            <v>BISAGRA INTERMAT 165° CLIP PARCHE NEGATIVA</v>
          </cell>
          <cell r="D24" t="str">
            <v>UNIDAD</v>
          </cell>
          <cell r="E24">
            <v>22826.666666666668</v>
          </cell>
        </row>
        <row r="25">
          <cell r="A25" t="str">
            <v>1161010066</v>
          </cell>
          <cell r="C25" t="str">
            <v>BISAGRA SENSYS 98° AMORTIGUADOR PERFIL ALUMINIO (NEW)</v>
          </cell>
          <cell r="D25" t="str">
            <v>UNIDAD</v>
          </cell>
          <cell r="E25">
            <v>35480</v>
          </cell>
        </row>
        <row r="26">
          <cell r="A26" t="str">
            <v>1161010007</v>
          </cell>
          <cell r="C26" t="str">
            <v>BISAGRA INTERMAT 95° CLIP PARCHE MOLDURA 43MM</v>
          </cell>
          <cell r="D26" t="str">
            <v>UNIDAD</v>
          </cell>
          <cell r="E26">
            <v>16653.333333333332</v>
          </cell>
        </row>
        <row r="27">
          <cell r="A27" t="str">
            <v>1101010083</v>
          </cell>
          <cell r="C27" t="str">
            <v>BISAGRA INTERMAT 95° CLIP SEMIPARCHE MOLDURA 43MM</v>
          </cell>
          <cell r="D27" t="str">
            <v>UNIDAD</v>
          </cell>
          <cell r="E27">
            <v>17280</v>
          </cell>
        </row>
        <row r="28">
          <cell r="A28" t="str">
            <v>1101010084</v>
          </cell>
          <cell r="C28" t="str">
            <v>BISAGRA INTERMAT 95° CLIP EMBEBIDA MOLDURA 43MM</v>
          </cell>
          <cell r="D28" t="str">
            <v>UNIDAD</v>
          </cell>
          <cell r="E28">
            <v>17280</v>
          </cell>
        </row>
        <row r="29">
          <cell r="A29">
            <v>1101010090</v>
          </cell>
          <cell r="C29" t="str">
            <v>LIMITADOR DE APERTURA SENSYS 8657i</v>
          </cell>
          <cell r="D29" t="str">
            <v>UNIDAD</v>
          </cell>
          <cell r="E29">
            <v>2224.4221439999997</v>
          </cell>
        </row>
        <row r="30">
          <cell r="A30">
            <v>1161010010</v>
          </cell>
          <cell r="B30">
            <v>9082774</v>
          </cell>
          <cell r="C30" t="str">
            <v>EMBELLECEDOR BISAGRA SENSYS LOGOTIPO HETTICH</v>
          </cell>
          <cell r="D30" t="str">
            <v>UNIDAD</v>
          </cell>
          <cell r="E30">
            <v>724.79232000000002</v>
          </cell>
        </row>
        <row r="31">
          <cell r="A31">
            <v>1101010070</v>
          </cell>
          <cell r="B31">
            <v>9082614</v>
          </cell>
          <cell r="C31" t="str">
            <v>EMBELLECEDOR TAPA CAZOLETA</v>
          </cell>
          <cell r="D31" t="str">
            <v>UNIDAD</v>
          </cell>
          <cell r="E31">
            <v>930.15014400000007</v>
          </cell>
        </row>
        <row r="32">
          <cell r="A32">
            <v>1161010010</v>
          </cell>
          <cell r="B32">
            <v>9082774</v>
          </cell>
          <cell r="C32" t="str">
            <v>EMBELLECEDOR BISAGRA SENSYS LOGOTIPO HETTICH</v>
          </cell>
          <cell r="D32" t="str">
            <v>UNIDAD</v>
          </cell>
          <cell r="E32">
            <v>724.79232000000002</v>
          </cell>
        </row>
        <row r="33">
          <cell r="A33">
            <v>1161010015</v>
          </cell>
          <cell r="B33">
            <v>9084643</v>
          </cell>
          <cell r="C33" t="str">
            <v>AMORTIGUADOR BISAGRA SENSYS 165°</v>
          </cell>
          <cell r="D33" t="str">
            <v>UNIDAD</v>
          </cell>
          <cell r="E33">
            <v>23557.476095999999</v>
          </cell>
        </row>
        <row r="34">
          <cell r="A34">
            <v>1101010091</v>
          </cell>
          <cell r="C34" t="str">
            <v>ADAPTADOR SENSYS PUERTAS EN CRISTAL</v>
          </cell>
          <cell r="E34">
            <v>31580.236799999999</v>
          </cell>
        </row>
        <row r="35">
          <cell r="A35">
            <v>1101010010</v>
          </cell>
          <cell r="B35" t="str">
            <v>107866004-1</v>
          </cell>
          <cell r="C35" t="str">
            <v>BISAGRA SLIDE ON 95° PARCHE</v>
          </cell>
          <cell r="D35" t="str">
            <v>KIT</v>
          </cell>
          <cell r="E35">
            <v>2665.3333333333335</v>
          </cell>
        </row>
        <row r="36">
          <cell r="A36">
            <v>1101010011</v>
          </cell>
          <cell r="B36" t="str">
            <v>1078661-1</v>
          </cell>
          <cell r="C36" t="str">
            <v>BISAGRA SLIDE ON 95° SEMIPARCHE</v>
          </cell>
          <cell r="D36" t="str">
            <v>KIT</v>
          </cell>
          <cell r="E36">
            <v>3038.6666666666665</v>
          </cell>
        </row>
        <row r="37">
          <cell r="A37">
            <v>1101010009</v>
          </cell>
          <cell r="B37" t="str">
            <v>107866204-1</v>
          </cell>
          <cell r="C37" t="str">
            <v>BISAGRA SLIDE ON 95° EMBEBIDA</v>
          </cell>
          <cell r="D37" t="str">
            <v>KIT</v>
          </cell>
          <cell r="E37">
            <v>3038.6666666666665</v>
          </cell>
        </row>
        <row r="38">
          <cell r="A38">
            <v>1161010068</v>
          </cell>
          <cell r="B38" t="str">
            <v>40115000YA-1</v>
          </cell>
          <cell r="C38" t="str">
            <v>BISAGRA KIMANA PARA PUERTAS ABATIBLES</v>
          </cell>
          <cell r="D38" t="str">
            <v>KIT</v>
          </cell>
          <cell r="E38">
            <v>24381.619199999997</v>
          </cell>
        </row>
        <row r="39">
          <cell r="A39">
            <v>1161010060</v>
          </cell>
          <cell r="B39" t="str">
            <v>40115360YA</v>
          </cell>
          <cell r="C39" t="str">
            <v>DISTANCIADOR BISAGRA KIMANA H.3MM NICKEL</v>
          </cell>
          <cell r="D39" t="str">
            <v>UNIDAD</v>
          </cell>
          <cell r="E39">
            <v>1741.1040000000003</v>
          </cell>
        </row>
        <row r="40">
          <cell r="A40">
            <v>1161010061</v>
          </cell>
          <cell r="B40" t="str">
            <v>40115400YA</v>
          </cell>
          <cell r="C40" t="str">
            <v>DISTANCIADOR BISAGRA KIMANA H.4MM NICKEL</v>
          </cell>
          <cell r="D40" t="str">
            <v>UNIDAD</v>
          </cell>
          <cell r="E40">
            <v>2069.2944000000002</v>
          </cell>
        </row>
        <row r="41">
          <cell r="A41">
            <v>1161910116</v>
          </cell>
          <cell r="B41">
            <v>60581</v>
          </cell>
          <cell r="C41" t="str">
            <v>AMORTIGUADOR DE CAZOLETA</v>
          </cell>
          <cell r="D41" t="str">
            <v>UNIDAD</v>
          </cell>
          <cell r="E41">
            <v>11425.031999999999</v>
          </cell>
        </row>
        <row r="42">
          <cell r="A42">
            <v>1111010025</v>
          </cell>
          <cell r="B42">
            <v>60579</v>
          </cell>
          <cell r="C42" t="str">
            <v xml:space="preserve">AMORTIGUADOR UNIVERSAL </v>
          </cell>
          <cell r="D42" t="str">
            <v>UNIDAD</v>
          </cell>
          <cell r="E42">
            <v>14933.333333333334</v>
          </cell>
        </row>
        <row r="43">
          <cell r="A43">
            <v>1101210026</v>
          </cell>
          <cell r="B43">
            <v>60230</v>
          </cell>
          <cell r="C43" t="str">
            <v>SISTEMA PUSH TO OPEN DE TALADRAR MAGNETICO PARA PUERTAS HASTA 900MM</v>
          </cell>
          <cell r="D43" t="str">
            <v>UNIDAD</v>
          </cell>
          <cell r="E43">
            <v>8491.3488000000016</v>
          </cell>
        </row>
        <row r="44">
          <cell r="A44">
            <v>1101210029</v>
          </cell>
          <cell r="B44">
            <v>60232</v>
          </cell>
          <cell r="C44" t="str">
            <v>SISTEMA PUSH TO OPEN DE SOBREPONER DE PIN PARA PUERTAS HASTA 2400MM</v>
          </cell>
          <cell r="D44" t="str">
            <v>UNIDAD</v>
          </cell>
          <cell r="E44">
            <v>18643.68</v>
          </cell>
        </row>
        <row r="45">
          <cell r="A45">
            <v>1161210079</v>
          </cell>
          <cell r="B45" t="str">
            <v>57008040IJ</v>
          </cell>
          <cell r="C45" t="str">
            <v xml:space="preserve">K-PUSH TECH  UNIVERSAL REG. 37MM </v>
          </cell>
          <cell r="D45" t="str">
            <v>UNIDAD</v>
          </cell>
          <cell r="E45">
            <v>10177.7544</v>
          </cell>
        </row>
        <row r="46">
          <cell r="A46">
            <v>1161210081</v>
          </cell>
          <cell r="B46" t="str">
            <v>57008080IJ</v>
          </cell>
          <cell r="C46" t="str">
            <v>K-PUSH TECH UNIVERSAL STRONG REG. 37MM</v>
          </cell>
          <cell r="D46" t="str">
            <v>UNIDAD</v>
          </cell>
          <cell r="E46">
            <v>11016.72</v>
          </cell>
        </row>
        <row r="47">
          <cell r="A47">
            <v>1161210084</v>
          </cell>
          <cell r="B47" t="str">
            <v>57008040IJ-1</v>
          </cell>
          <cell r="C47" t="str">
            <v xml:space="preserve">KIT K-PUSH TECH UNIVERSAL REG. 37MM </v>
          </cell>
          <cell r="D47" t="str">
            <v>KIT</v>
          </cell>
          <cell r="E47">
            <v>11615.012640000001</v>
          </cell>
        </row>
        <row r="48">
          <cell r="A48">
            <v>1161210085</v>
          </cell>
          <cell r="B48" t="str">
            <v>57008080IJ-1</v>
          </cell>
          <cell r="C48" t="str">
            <v xml:space="preserve">KIT K-PUSH TECH UNIVERSAL STRONG REG.37MM </v>
          </cell>
          <cell r="D48" t="str">
            <v>KIT</v>
          </cell>
          <cell r="E48">
            <v>12452.283359999999</v>
          </cell>
        </row>
        <row r="49">
          <cell r="A49">
            <v>1161210086</v>
          </cell>
          <cell r="B49" t="str">
            <v>57008020IJ-1</v>
          </cell>
          <cell r="C49" t="str">
            <v>KIT K-PUSH TECH UNIVERSAL REG.37MM MAGNETICO</v>
          </cell>
          <cell r="D49" t="str">
            <v>KIT</v>
          </cell>
          <cell r="E49">
            <v>14009.878080000002</v>
          </cell>
        </row>
        <row r="50">
          <cell r="A50">
            <v>1161210092</v>
          </cell>
          <cell r="B50" t="str">
            <v>57004020IJ-1</v>
          </cell>
          <cell r="C50" t="str">
            <v>KIT K-PUSH TECH UNIVERSAL REG.20MM MAGNETICO</v>
          </cell>
          <cell r="D50" t="str">
            <v>KIT</v>
          </cell>
          <cell r="E50">
            <v>13409.890559999998</v>
          </cell>
        </row>
        <row r="51">
          <cell r="A51">
            <v>1161210087</v>
          </cell>
          <cell r="B51" t="str">
            <v>57008020IJ-2</v>
          </cell>
          <cell r="C51" t="str">
            <v>KIT K-PUSH TECH DE TALADRAR REG. 37MM MAGNETICO</v>
          </cell>
          <cell r="D51" t="str">
            <v>KIT</v>
          </cell>
          <cell r="E51">
            <v>12572.619840000001</v>
          </cell>
        </row>
        <row r="52">
          <cell r="A52">
            <v>1161210093</v>
          </cell>
          <cell r="B52" t="str">
            <v>57004020IJ-2</v>
          </cell>
          <cell r="C52" t="str">
            <v>KIT K-PUSH TECH DE TALADRAR REG. 20MM MAGNETICO</v>
          </cell>
          <cell r="D52" t="str">
            <v>KIT</v>
          </cell>
          <cell r="E52">
            <v>11974.3272</v>
          </cell>
        </row>
        <row r="53">
          <cell r="A53">
            <v>1161210080</v>
          </cell>
          <cell r="B53" t="str">
            <v>57008040EE</v>
          </cell>
          <cell r="C53" t="str">
            <v>K-PUSH TECH  UNIVERSAL REG. 37MM  ANTHRACITE</v>
          </cell>
          <cell r="D53" t="str">
            <v>UNIDAD</v>
          </cell>
          <cell r="E53">
            <v>10177.7544</v>
          </cell>
        </row>
        <row r="54">
          <cell r="A54">
            <v>1161210082</v>
          </cell>
          <cell r="B54" t="str">
            <v>57008080EE</v>
          </cell>
          <cell r="C54" t="str">
            <v>K-PUSH TECH UNIVERSAL STRONG REG. 37MM ANTHRACITE</v>
          </cell>
          <cell r="D54" t="str">
            <v>UNIDAD</v>
          </cell>
          <cell r="E54">
            <v>11016.72</v>
          </cell>
        </row>
        <row r="55">
          <cell r="A55">
            <v>1161210088</v>
          </cell>
          <cell r="B55" t="str">
            <v>57008040EE-1</v>
          </cell>
          <cell r="C55" t="str">
            <v xml:space="preserve">KIT K-PUSH TECH UNIVERSAL REG. 37MM ANTHRACITE </v>
          </cell>
          <cell r="D55" t="str">
            <v>KIT</v>
          </cell>
          <cell r="E55">
            <v>11615.012640000001</v>
          </cell>
        </row>
        <row r="56">
          <cell r="A56">
            <v>1161210089</v>
          </cell>
          <cell r="B56" t="str">
            <v>57008080EE-1</v>
          </cell>
          <cell r="C56" t="str">
            <v xml:space="preserve">KIT K-PUSH TECH UNIVERSAL STRONG REG.37MM ANTHRACITE </v>
          </cell>
          <cell r="D56" t="str">
            <v>KIT</v>
          </cell>
          <cell r="E56">
            <v>12452.283359999999</v>
          </cell>
        </row>
        <row r="57">
          <cell r="A57">
            <v>1161210076</v>
          </cell>
          <cell r="B57" t="str">
            <v>57008020EE-1</v>
          </cell>
          <cell r="C57" t="str">
            <v>KIT K-PUSH TECH UNIVERSAL REG.37MM MAGNETICO ANTHRACITE</v>
          </cell>
          <cell r="D57" t="str">
            <v>KIT</v>
          </cell>
          <cell r="E57">
            <v>13150.573920000001</v>
          </cell>
        </row>
        <row r="58">
          <cell r="A58">
            <v>1161210094</v>
          </cell>
          <cell r="B58" t="str">
            <v>57004020IJ-1</v>
          </cell>
          <cell r="C58" t="str">
            <v>KIT K-PUSH TECH UNIVERSAL REG.20MM MAGNETICO ANTHRACITE</v>
          </cell>
          <cell r="D58" t="str">
            <v>KIT</v>
          </cell>
          <cell r="E58">
            <v>13060.745279999997</v>
          </cell>
        </row>
        <row r="59">
          <cell r="A59">
            <v>1161210091</v>
          </cell>
          <cell r="B59" t="str">
            <v>57008020EE-2</v>
          </cell>
          <cell r="C59" t="str">
            <v>KIT K-PUSH TECH DE TALADRAR REG. 37MM MAGNETICO ANTHRACITE</v>
          </cell>
          <cell r="D59" t="str">
            <v>KIT</v>
          </cell>
          <cell r="E59">
            <v>12033.648000000001</v>
          </cell>
        </row>
        <row r="60">
          <cell r="A60">
            <v>1161210095</v>
          </cell>
          <cell r="B60" t="str">
            <v>57004020EE-2</v>
          </cell>
          <cell r="C60" t="str">
            <v>KIT K-PUSH TECH DE TALADRAR REG. 20MM MAGNETICO ANTHRACITE</v>
          </cell>
          <cell r="D60" t="str">
            <v>KIT</v>
          </cell>
          <cell r="E60">
            <v>11974.3272</v>
          </cell>
        </row>
        <row r="61">
          <cell r="A61">
            <v>1111010003</v>
          </cell>
          <cell r="B61">
            <v>47451</v>
          </cell>
          <cell r="C61" t="str">
            <v>TORNILLO EURO 6,3X11</v>
          </cell>
          <cell r="D61" t="str">
            <v>UNIDAD</v>
          </cell>
          <cell r="E61">
            <v>207.08351999999999</v>
          </cell>
        </row>
        <row r="62">
          <cell r="A62">
            <v>1101010123</v>
          </cell>
          <cell r="B62">
            <v>45169</v>
          </cell>
          <cell r="C62" t="str">
            <v>TACO PLASTICO DE ø 10 x 11 mm PARA MONTAJE DIRECTO Y TORNILLO ø 10 x 11 mm</v>
          </cell>
          <cell r="D62" t="str">
            <v>UNIDAD</v>
          </cell>
          <cell r="E62">
            <v>465.32160000000005</v>
          </cell>
        </row>
        <row r="63">
          <cell r="A63">
            <v>1101910207</v>
          </cell>
          <cell r="B63" t="str">
            <v>9137807-1</v>
          </cell>
          <cell r="C63" t="str">
            <v>CAJON PANDO GRIS INNOTECH 470MM STOP CONTROL EXTR.PARL</v>
          </cell>
          <cell r="D63" t="str">
            <v>KIT</v>
          </cell>
          <cell r="E63">
            <v>116624.26137600001</v>
          </cell>
        </row>
        <row r="64">
          <cell r="A64">
            <v>1101910208</v>
          </cell>
          <cell r="B64" t="str">
            <v>9137807-2</v>
          </cell>
          <cell r="C64" t="str">
            <v>CAJON CACEROLERO GRIS INNOTECH 470MM STOP CONTROL EXTR.PARL</v>
          </cell>
          <cell r="D64" t="str">
            <v>KIT</v>
          </cell>
          <cell r="E64">
            <v>156727.71072</v>
          </cell>
        </row>
        <row r="65">
          <cell r="A65">
            <v>1101910094</v>
          </cell>
          <cell r="B65" t="str">
            <v>9104578-GR</v>
          </cell>
          <cell r="C65" t="str">
            <v>CAJON PANDO GRIS INNOTECH 350MM  SIL SYS EXTR.PARL</v>
          </cell>
          <cell r="D65" t="str">
            <v>KIT</v>
          </cell>
          <cell r="E65">
            <v>129000.95308799999</v>
          </cell>
        </row>
        <row r="66">
          <cell r="A66">
            <v>1101910096</v>
          </cell>
          <cell r="B66" t="str">
            <v>9104579-GR</v>
          </cell>
          <cell r="C66" t="str">
            <v>CAJON PANDO GRIS INNOTECH 420MM  SIL SYS EXTR.PARL</v>
          </cell>
          <cell r="D66" t="str">
            <v>KIT</v>
          </cell>
          <cell r="E66">
            <v>134600.83660799998</v>
          </cell>
        </row>
        <row r="67">
          <cell r="A67">
            <v>1102010040</v>
          </cell>
          <cell r="B67" t="str">
            <v>9104581-GR</v>
          </cell>
          <cell r="C67" t="str">
            <v>CAJON PANDO GRIS INNOTECH 470MM  SIL SYS EXTR.PARL</v>
          </cell>
          <cell r="D67" t="str">
            <v>KIT</v>
          </cell>
          <cell r="E67">
            <v>136141.88313599999</v>
          </cell>
        </row>
        <row r="68">
          <cell r="A68">
            <v>1101910071</v>
          </cell>
          <cell r="B68" t="str">
            <v>77906-30</v>
          </cell>
          <cell r="C68" t="str">
            <v>CAJON PANDO GRIS INNOTECH 300MM  SIL SYS EXTR.TOL</v>
          </cell>
          <cell r="D68" t="str">
            <v>KIT</v>
          </cell>
          <cell r="E68">
            <v>159000.45235200002</v>
          </cell>
        </row>
        <row r="69">
          <cell r="A69">
            <v>1101910068</v>
          </cell>
          <cell r="B69" t="str">
            <v>171062015-35</v>
          </cell>
          <cell r="C69" t="str">
            <v>CAJON PANDO GRIS INNOTECH 350MM  SIL SYS EXTR.TOL</v>
          </cell>
          <cell r="D69" t="str">
            <v>KIT</v>
          </cell>
          <cell r="E69">
            <v>162129.13920000001</v>
          </cell>
        </row>
        <row r="70">
          <cell r="A70">
            <v>1101910014</v>
          </cell>
          <cell r="B70" t="str">
            <v>77907-42</v>
          </cell>
          <cell r="C70" t="str">
            <v>CAJON PANDO GRIS INNOTECH 420MM  SIL SYS EXTR.TOL</v>
          </cell>
          <cell r="D70" t="str">
            <v>KIT</v>
          </cell>
          <cell r="E70">
            <v>166507.22995199999</v>
          </cell>
        </row>
        <row r="71">
          <cell r="A71">
            <v>1101910110</v>
          </cell>
          <cell r="B71" t="str">
            <v>77908-47</v>
          </cell>
          <cell r="C71" t="str">
            <v>CAJON PANDO GRIS INNOTECH 470MM  SIL SYS EXTR.TOL</v>
          </cell>
          <cell r="D71" t="str">
            <v>KIT</v>
          </cell>
          <cell r="E71">
            <v>169632.46540800002</v>
          </cell>
        </row>
        <row r="72">
          <cell r="A72">
            <v>1102010042</v>
          </cell>
          <cell r="B72" t="str">
            <v>9111236-GR</v>
          </cell>
          <cell r="C72" t="str">
            <v>CAJON PANDO GRIS INNOTECH 300MM  PUSH TO OPEN</v>
          </cell>
          <cell r="D72" t="str">
            <v>KIT</v>
          </cell>
          <cell r="E72">
            <v>210531.46060799996</v>
          </cell>
        </row>
        <row r="73">
          <cell r="A73">
            <v>1102010046</v>
          </cell>
          <cell r="B73" t="str">
            <v>9117451-GR</v>
          </cell>
          <cell r="C73" t="str">
            <v>CAJON PANDO GRIS INNOTECH 420MM  PUSH TO OPEN</v>
          </cell>
          <cell r="D73" t="str">
            <v>KIT</v>
          </cell>
          <cell r="E73">
            <v>218039.963904</v>
          </cell>
        </row>
        <row r="74">
          <cell r="A74">
            <v>1101910027</v>
          </cell>
          <cell r="B74" t="str">
            <v>9117452-GR</v>
          </cell>
          <cell r="C74" t="str">
            <v>CAJON PANDO GRIS INNOTECH 470MM  PUSH TO OPEN</v>
          </cell>
          <cell r="D74" t="str">
            <v>KIT</v>
          </cell>
          <cell r="E74">
            <v>221166.92505600001</v>
          </cell>
        </row>
        <row r="75">
          <cell r="A75">
            <v>1101910244</v>
          </cell>
          <cell r="B75" t="str">
            <v>1062019-3</v>
          </cell>
          <cell r="C75" t="str">
            <v>CAJON PANDO INTERNO GRIS INNOTECH 470MM  SIL SYS EXTR.PARCIAL</v>
          </cell>
          <cell r="D75" t="str">
            <v>KIT</v>
          </cell>
          <cell r="E75">
            <v>148002.591744</v>
          </cell>
        </row>
        <row r="76">
          <cell r="A76">
            <v>1101910066</v>
          </cell>
          <cell r="B76" t="str">
            <v>13389-42</v>
          </cell>
          <cell r="C76" t="str">
            <v>CAJON PANDO INTERNO GRIS INNOTECH 420MM SIL SYS EXTR.TOL</v>
          </cell>
          <cell r="D76" t="str">
            <v>KIT</v>
          </cell>
          <cell r="E76">
            <v>178367.93856000001</v>
          </cell>
        </row>
        <row r="77">
          <cell r="A77">
            <v>1101910051</v>
          </cell>
          <cell r="B77" t="str">
            <v>13390-47</v>
          </cell>
          <cell r="C77" t="str">
            <v>CAJON PANDO INTERNO GRIS INNOTECH 470MM SIL SYS EXTR.TOL</v>
          </cell>
          <cell r="D77" t="str">
            <v>KIT</v>
          </cell>
          <cell r="E77">
            <v>181493.17401599998</v>
          </cell>
        </row>
        <row r="78">
          <cell r="A78">
            <v>1101910092</v>
          </cell>
          <cell r="B78" t="str">
            <v>9104578-35-GR</v>
          </cell>
          <cell r="C78" t="str">
            <v>CAJON CACEROLERO GRIS INNOTECH 350MM  SIL SYS EXTR.PARL</v>
          </cell>
          <cell r="D78" t="str">
            <v>KIT</v>
          </cell>
          <cell r="E78">
            <v>168148.36684800001</v>
          </cell>
        </row>
        <row r="79">
          <cell r="A79">
            <v>1101910097</v>
          </cell>
          <cell r="B79" t="str">
            <v>9104579-42-GR</v>
          </cell>
          <cell r="C79" t="str">
            <v>CAJON CACEROLERO GRIS INNOTECH 420MM  SIL SYS EXTR.PARL</v>
          </cell>
          <cell r="D79" t="str">
            <v>KIT</v>
          </cell>
          <cell r="E79">
            <v>174825.084672</v>
          </cell>
        </row>
        <row r="80">
          <cell r="A80">
            <v>1102010038</v>
          </cell>
          <cell r="B80" t="str">
            <v>9104581-47-GR</v>
          </cell>
          <cell r="C80" t="str">
            <v>CAJON CACEROLERO GRIS INNOTECH 470MM  SIL SYS EXTR.PARL</v>
          </cell>
          <cell r="D80" t="str">
            <v>KIT</v>
          </cell>
          <cell r="E80">
            <v>177140.968704</v>
          </cell>
        </row>
        <row r="81">
          <cell r="A81">
            <v>1101910037</v>
          </cell>
          <cell r="B81" t="str">
            <v>9079042-30</v>
          </cell>
          <cell r="C81" t="str">
            <v>CAJON CACEROLERO GRIS INNOTECH 300MM  SIL SYS EXTR.TOL</v>
          </cell>
          <cell r="D81" t="str">
            <v>KIT</v>
          </cell>
          <cell r="E81">
            <v>197376.47999999998</v>
          </cell>
        </row>
        <row r="82">
          <cell r="A82">
            <v>1101910012</v>
          </cell>
          <cell r="B82" t="str">
            <v>171062016-35</v>
          </cell>
          <cell r="C82" t="str">
            <v>CAJON CACEROLERO GRIS INNOTECH 350MM  SIL SYS EXTR.TOL</v>
          </cell>
          <cell r="D82" t="str">
            <v>KIT</v>
          </cell>
          <cell r="E82">
            <v>201274.82726399999</v>
          </cell>
        </row>
        <row r="83">
          <cell r="A83">
            <v>1101910063</v>
          </cell>
          <cell r="B83" t="str">
            <v>13219-42</v>
          </cell>
          <cell r="C83" t="str">
            <v>CAJON CACEROLERO GRIS INNOTECH 420MM  SIL SYS EXTR.TOL</v>
          </cell>
          <cell r="D83" t="str">
            <v>KIT</v>
          </cell>
          <cell r="E83">
            <v>206731.47801599998</v>
          </cell>
        </row>
        <row r="84">
          <cell r="A84">
            <v>1101910108</v>
          </cell>
          <cell r="B84" t="str">
            <v>13220-47</v>
          </cell>
          <cell r="C84" t="str">
            <v>CAJON CACEROLERO GRIS INNOTECH 470MM  SIL SYS EXTR.TOL</v>
          </cell>
          <cell r="D84" t="str">
            <v>KIT</v>
          </cell>
          <cell r="E84">
            <v>210631.550976</v>
          </cell>
        </row>
        <row r="85">
          <cell r="A85">
            <v>1101910209</v>
          </cell>
          <cell r="C85" t="str">
            <v>KIT CAJON CAC INNOTECH GRIS EPOXICO MOD 470MM 50KG</v>
          </cell>
          <cell r="D85" t="str">
            <v>KIT</v>
          </cell>
          <cell r="E85">
            <v>239668.11187200001</v>
          </cell>
        </row>
        <row r="86">
          <cell r="A86">
            <v>1101910062</v>
          </cell>
          <cell r="B86" t="str">
            <v>13217-30-GR</v>
          </cell>
          <cell r="C86" t="str">
            <v>CAJON CACEROLERO GRIS INNOTECH 300MM  PUSH TO OPEN</v>
          </cell>
          <cell r="D86" t="str">
            <v>KIT</v>
          </cell>
          <cell r="E86">
            <v>248909.21395199999</v>
          </cell>
        </row>
        <row r="87">
          <cell r="A87">
            <v>1101910064</v>
          </cell>
          <cell r="B87" t="str">
            <v>13219-42-GR</v>
          </cell>
          <cell r="C87" t="str">
            <v>CAJON CACEROLERO GRIS INNOTECH 420MM  PUSH TO OPEN</v>
          </cell>
          <cell r="D87" t="str">
            <v>KIT</v>
          </cell>
          <cell r="E87">
            <v>258264.21196800005</v>
          </cell>
        </row>
        <row r="88">
          <cell r="A88">
            <v>1101910104</v>
          </cell>
          <cell r="B88" t="str">
            <v>13220-47-GR</v>
          </cell>
          <cell r="C88" t="str">
            <v>CAJON CACEROLERO GRIS INNOTECH 470MM  PUSH TO OPEN</v>
          </cell>
          <cell r="D88" t="str">
            <v>KIT</v>
          </cell>
          <cell r="E88">
            <v>262166.01062399993</v>
          </cell>
        </row>
        <row r="89">
          <cell r="A89">
            <v>1101910234</v>
          </cell>
          <cell r="C89" t="str">
            <v>CAJON PANDO ATIRA ANTRANCITA 30KG SILENT SYSTEM 300MM EXT TOTAL SIN TORNILLO EURO</v>
          </cell>
          <cell r="D89" t="str">
            <v>KIT</v>
          </cell>
          <cell r="E89">
            <v>176607.72863999999</v>
          </cell>
        </row>
        <row r="90">
          <cell r="A90">
            <v>1101910232</v>
          </cell>
          <cell r="C90" t="str">
            <v>CAJON PANDO ATIRA ANTRANCITA 30KG SILENT SYSTEM 420MM EXT TOTAL SIN TORNILLO EURO</v>
          </cell>
          <cell r="D90" t="str">
            <v>KIT</v>
          </cell>
          <cell r="E90">
            <v>184908.32640000002</v>
          </cell>
        </row>
        <row r="91">
          <cell r="A91">
            <v>1101910211</v>
          </cell>
          <cell r="C91" t="str">
            <v>CAJON PANDO ATIRA ANTRANCITA 30KG SILENT SYSTEM 470MM EXT TOTAL SIN TORNILLO EURO</v>
          </cell>
          <cell r="D91" t="str">
            <v>KIT</v>
          </cell>
          <cell r="E91">
            <v>188363.169792</v>
          </cell>
        </row>
        <row r="92">
          <cell r="A92">
            <v>1101910261</v>
          </cell>
          <cell r="C92" t="str">
            <v>KIT CAJON PANDO ATIRA ANTRANCITA 50KG SILENT SYSTEM 470MM EXT TOTAL</v>
          </cell>
          <cell r="E92">
            <v>242706.98666666666</v>
          </cell>
        </row>
        <row r="93">
          <cell r="A93">
            <v>1101910241</v>
          </cell>
          <cell r="C93" t="str">
            <v>CAJON PANDO ATIRA ANTRANCITA 30KG PUSH TO OPEN 300MM EXT TOTAL SIN TORNILLO EURO</v>
          </cell>
          <cell r="D93" t="str">
            <v>KIT</v>
          </cell>
          <cell r="E93">
            <v>228140.462592</v>
          </cell>
        </row>
        <row r="94">
          <cell r="A94">
            <v>1101910245</v>
          </cell>
          <cell r="C94" t="str">
            <v>KIT CAJON PANDO ATIRA ANTRANCITA 30KG PUSH TO OPEN 420MM EXT TOTAL SIN TORNILLO EURO</v>
          </cell>
          <cell r="E94">
            <v>236441.06035199997</v>
          </cell>
        </row>
        <row r="95">
          <cell r="A95">
            <v>1101910237</v>
          </cell>
          <cell r="C95" t="str">
            <v>CAJON PANDO ATIRA ANTRANCITA 30KG PUSH TO OPEN 470MM EXT TOTAL SIN TORNILLO EURO</v>
          </cell>
          <cell r="D95" t="str">
            <v>KIT</v>
          </cell>
          <cell r="E95">
            <v>239897.62944000005</v>
          </cell>
        </row>
        <row r="96">
          <cell r="A96">
            <v>1101910235</v>
          </cell>
          <cell r="C96" t="str">
            <v>CAJON PANDO INTERNO ATIRA ANTRANCITA 30KG SILENT SYSTEM 300MM EXT TOTAL SIN TORNILLO EURO</v>
          </cell>
          <cell r="D96" t="str">
            <v>KIT</v>
          </cell>
          <cell r="E96">
            <v>193968.2304</v>
          </cell>
        </row>
        <row r="97">
          <cell r="A97">
            <v>1101910212</v>
          </cell>
          <cell r="C97" t="str">
            <v>CAJON PANDO INTERNO ATIRA ANTRANCITA 30KG SILENT SYSTEM 470MM EXT TOTAL SIN TORNILLO EURO</v>
          </cell>
          <cell r="D97" t="str">
            <v>KIT</v>
          </cell>
          <cell r="E97">
            <v>205721.94585599998</v>
          </cell>
        </row>
        <row r="98">
          <cell r="A98">
            <v>1101910242</v>
          </cell>
          <cell r="C98" t="str">
            <v>CAJON PANDO INTERNO ATIRA ANTRANCITA 30KG PUSH TO OPEN 300MM EXT TOTAL SIN TORNILLO EURO</v>
          </cell>
          <cell r="D98" t="str">
            <v>KIT</v>
          </cell>
          <cell r="E98">
            <v>245500.96435199995</v>
          </cell>
        </row>
        <row r="99">
          <cell r="A99">
            <v>1101910246</v>
          </cell>
          <cell r="C99" t="str">
            <v>KIT CAJON PANDO INTERNO ATIRA ANTRANCITA 30KG PUSH TO OPEN 420MM EXT TOTAL SIN TORNILLO EURO</v>
          </cell>
          <cell r="D99" t="str">
            <v>KIT</v>
          </cell>
          <cell r="E99">
            <v>253799.83641600001</v>
          </cell>
        </row>
        <row r="100">
          <cell r="A100">
            <v>1101910238</v>
          </cell>
          <cell r="C100" t="str">
            <v>CAJON PANDO INTERNO ATIRA ANTRANCITA 30KG PUSH TO OPEN 470MM EXT TOTAL SIN TORNILLO EURO</v>
          </cell>
          <cell r="D100" t="str">
            <v>KIT</v>
          </cell>
          <cell r="E100">
            <v>257256.40550400002</v>
          </cell>
        </row>
        <row r="101">
          <cell r="A101">
            <v>1101910236</v>
          </cell>
          <cell r="C101" t="str">
            <v>CAJON CAC ATIRA ANTRANCITA 30KG SILENT SYSTEM 300MM EXT TOTAL</v>
          </cell>
          <cell r="D101" t="str">
            <v xml:space="preserve">KIT </v>
          </cell>
          <cell r="E101">
            <v>264506.05439999996</v>
          </cell>
        </row>
        <row r="102">
          <cell r="A102">
            <v>1101910233</v>
          </cell>
          <cell r="C102" t="str">
            <v>CAJON CAC ATIRA ANTRANCITA 30KG SILENT SYSTEM 420MM EXT TOTAL</v>
          </cell>
          <cell r="D102" t="str">
            <v xml:space="preserve">KIT </v>
          </cell>
          <cell r="E102">
            <v>240173.7408</v>
          </cell>
        </row>
        <row r="103">
          <cell r="A103">
            <v>1101910213</v>
          </cell>
          <cell r="C103" t="str">
            <v>CAJON CAC ATIRA ANTRANCITA 30KG SILENT SYSTEM 470MM EXT TOTAL</v>
          </cell>
          <cell r="D103" t="str">
            <v xml:space="preserve">KIT </v>
          </cell>
          <cell r="E103">
            <v>244608.77951999998</v>
          </cell>
        </row>
        <row r="104">
          <cell r="A104">
            <v>1101910214</v>
          </cell>
          <cell r="C104" t="str">
            <v>CAJON CAC ATIRA ANTRANCITA 50KG SILENT SYSTEM 470MM EXT TOTAL</v>
          </cell>
          <cell r="D104" t="str">
            <v xml:space="preserve">KIT </v>
          </cell>
          <cell r="E104">
            <v>271569.32812799996</v>
          </cell>
        </row>
        <row r="105">
          <cell r="A105">
            <v>1101910243</v>
          </cell>
          <cell r="C105" t="str">
            <v>CAJON CAC ATIRA ANTRANCITA 30KG PUSH TO OPEN 300MM EXT TOTAL</v>
          </cell>
          <cell r="D105" t="str">
            <v xml:space="preserve">KIT </v>
          </cell>
          <cell r="E105">
            <v>316037.06265600002</v>
          </cell>
        </row>
        <row r="106">
          <cell r="A106">
            <v>1101910247</v>
          </cell>
          <cell r="C106" t="str">
            <v>KIT CAJON CAC ATIRA ATIRA 30KG PUSH TO OPEN 420MM EXT TOTAL</v>
          </cell>
          <cell r="D106" t="str">
            <v xml:space="preserve">KIT </v>
          </cell>
          <cell r="E106">
            <v>291706.47475200001</v>
          </cell>
        </row>
        <row r="107">
          <cell r="A107">
            <v>1101910239</v>
          </cell>
          <cell r="C107" t="str">
            <v>CAJON CAC ATIRA ANTRANCITA 30KG PUSH TO OPEN 470MM EXT TOTAL</v>
          </cell>
          <cell r="D107" t="str">
            <v xml:space="preserve">KIT </v>
          </cell>
          <cell r="E107">
            <v>296146.69056000002</v>
          </cell>
        </row>
        <row r="108">
          <cell r="A108">
            <v>1101910215</v>
          </cell>
          <cell r="C108" t="str">
            <v>CAJON CAC INTERNO ATIRA ANTRANCITA 30KG SILENT SYSTEM 470MM EXT TOTAL</v>
          </cell>
          <cell r="D108" t="str">
            <v>KIT</v>
          </cell>
          <cell r="E108">
            <v>281157.29510400002</v>
          </cell>
        </row>
        <row r="109">
          <cell r="A109">
            <v>1101910240</v>
          </cell>
          <cell r="C109" t="str">
            <v>CAJON CAC INTERNO ATIRA ANTRANCITA 30KG PUSH TO OPEN 470MM EXT TOTAL</v>
          </cell>
          <cell r="D109" t="str">
            <v>KIT</v>
          </cell>
          <cell r="E109">
            <v>332691.75475199998</v>
          </cell>
        </row>
        <row r="110">
          <cell r="A110">
            <v>1161910340</v>
          </cell>
          <cell r="B110">
            <v>9079333</v>
          </cell>
          <cell r="C110" t="str">
            <v>ESTABILIZADOR LATERAL</v>
          </cell>
          <cell r="D110" t="str">
            <v>JUEGO</v>
          </cell>
          <cell r="E110">
            <v>104000</v>
          </cell>
        </row>
        <row r="111">
          <cell r="A111">
            <v>1161910344</v>
          </cell>
          <cell r="B111">
            <v>9104108</v>
          </cell>
          <cell r="C111" t="str">
            <v>FRENTE AL BASIC 2000MM CAJON INT ANOD GRIS PLATA BARRA 2 METROS</v>
          </cell>
          <cell r="D111" t="str">
            <v>UND</v>
          </cell>
          <cell r="E111">
            <v>276000</v>
          </cell>
        </row>
        <row r="112">
          <cell r="A112">
            <v>1161910165</v>
          </cell>
          <cell r="B112">
            <v>9104107</v>
          </cell>
          <cell r="C112" t="str">
            <v>SET CONECTOR FRENTE ALUMINIO CAJON INTERNO PANDO INNOTECH -ATIRA GRIS H70</v>
          </cell>
          <cell r="D112" t="str">
            <v>JUEGO</v>
          </cell>
          <cell r="E112">
            <v>19252</v>
          </cell>
        </row>
        <row r="113">
          <cell r="A113">
            <v>1161910082</v>
          </cell>
          <cell r="B113">
            <v>9104118</v>
          </cell>
          <cell r="C113" t="str">
            <v>SET CONECTOR FRENTE ALUMINIO CAJON INTERNO ALTO INNOTECH -ATIRA GRIS H144</v>
          </cell>
          <cell r="D113" t="str">
            <v>JUEGO</v>
          </cell>
          <cell r="E113">
            <v>39512</v>
          </cell>
        </row>
        <row r="114">
          <cell r="A114">
            <v>1161210025</v>
          </cell>
          <cell r="B114">
            <v>77924</v>
          </cell>
          <cell r="C114" t="str">
            <v>BARRAS 1140 MM TRANSV RECORT MOD 1200MM</v>
          </cell>
          <cell r="D114" t="str">
            <v>UNIDAD</v>
          </cell>
          <cell r="E114">
            <v>48916.578816000001</v>
          </cell>
        </row>
        <row r="115">
          <cell r="A115">
            <v>1161910397</v>
          </cell>
          <cell r="B115">
            <v>9194766</v>
          </cell>
          <cell r="C115" t="str">
            <v>FRENTE DE ALU  ANTRACITA  2000MM BARRA 2 METROS</v>
          </cell>
          <cell r="D115" t="str">
            <v>UND</v>
          </cell>
          <cell r="E115">
            <v>306933.33333333331</v>
          </cell>
        </row>
        <row r="116">
          <cell r="A116">
            <v>1161010108</v>
          </cell>
          <cell r="B116">
            <v>9196349</v>
          </cell>
          <cell r="C116" t="str">
            <v>SET CONECTOR FRENTE ALUMINIO CAJON INTERNO PANDO ATIRA ANTRACITA H70</v>
          </cell>
          <cell r="D116" t="str">
            <v>JUEGO</v>
          </cell>
          <cell r="E116">
            <v>19251.864575999996</v>
          </cell>
        </row>
        <row r="117">
          <cell r="A117">
            <v>1161010109</v>
          </cell>
          <cell r="B117">
            <v>9204259</v>
          </cell>
          <cell r="C117" t="str">
            <v>SET CONECTOR FRENTE ALUMINIO CAJON INTERNO ALTO ATIRA ANTRANCITA H144</v>
          </cell>
          <cell r="D117" t="str">
            <v>JUEGO</v>
          </cell>
          <cell r="E117">
            <v>39511.535616000001</v>
          </cell>
        </row>
        <row r="118">
          <cell r="A118">
            <v>1161010110</v>
          </cell>
          <cell r="B118">
            <v>9194616</v>
          </cell>
          <cell r="C118" t="str">
            <v>BARRA FRENTE EN ALUMINIO  C.INTERNO 2000 MM  H 144 ANTRANCITA</v>
          </cell>
          <cell r="D118" t="str">
            <v>UND</v>
          </cell>
          <cell r="E118">
            <v>82555.570944000006</v>
          </cell>
        </row>
        <row r="119">
          <cell r="A119">
            <v>1101410055</v>
          </cell>
          <cell r="B119" t="str">
            <v>9014651-1</v>
          </cell>
          <cell r="C119" t="str">
            <v>KIT ORGANIZADOR UNIVERSAL 900MM</v>
          </cell>
          <cell r="D119" t="str">
            <v>KIT</v>
          </cell>
          <cell r="E119">
            <v>231013.74643199999</v>
          </cell>
        </row>
        <row r="120">
          <cell r="A120">
            <v>1112010019</v>
          </cell>
          <cell r="B120">
            <v>9014651</v>
          </cell>
          <cell r="C120" t="str">
            <v>SEPARADOR ORGANIZADOR UNIVERSAL</v>
          </cell>
          <cell r="D120" t="str">
            <v>UNIDAD</v>
          </cell>
          <cell r="E120">
            <v>15929.899776</v>
          </cell>
        </row>
        <row r="121">
          <cell r="A121">
            <v>1161210025</v>
          </cell>
          <cell r="B121">
            <v>1074009</v>
          </cell>
          <cell r="C121" t="str">
            <v>BARRAS 1140 MM TRANSV RECORT MOD 1200MM</v>
          </cell>
          <cell r="D121" t="str">
            <v>UNIDAD</v>
          </cell>
          <cell r="E121">
            <v>48916.578816000001</v>
          </cell>
        </row>
        <row r="122">
          <cell r="A122">
            <v>1111010035</v>
          </cell>
          <cell r="B122">
            <v>1070632</v>
          </cell>
          <cell r="C122" t="str">
            <v>SOPORTE BARRA TRANSV</v>
          </cell>
          <cell r="D122" t="str">
            <v>UNIDAD</v>
          </cell>
          <cell r="E122">
            <v>1461.6645120000001</v>
          </cell>
        </row>
        <row r="123">
          <cell r="A123">
            <v>1161910328</v>
          </cell>
          <cell r="B123">
            <v>9182267</v>
          </cell>
          <cell r="C123" t="str">
            <v>ORGANIZADOR ORGASTORE 810 ARCITECH ANTRACITA 900 MM</v>
          </cell>
          <cell r="E123">
            <v>327441.22879999998</v>
          </cell>
        </row>
        <row r="124">
          <cell r="A124">
            <v>1161910329</v>
          </cell>
          <cell r="B124">
            <v>9182268</v>
          </cell>
          <cell r="C124" t="str">
            <v>ORGANIZADOR ORGASTORE 810 ARCITECH ANTRACITA 1200 MM</v>
          </cell>
          <cell r="E124">
            <v>392926.59840000002</v>
          </cell>
        </row>
        <row r="125">
          <cell r="A125">
            <v>1161310020</v>
          </cell>
          <cell r="B125">
            <v>48793</v>
          </cell>
          <cell r="C125" t="str">
            <v>ORGANIZADOR ORGAFLAG 900MM</v>
          </cell>
          <cell r="D125" t="str">
            <v>UNIDAD</v>
          </cell>
          <cell r="E125">
            <v>678885.35500800004</v>
          </cell>
        </row>
        <row r="126">
          <cell r="A126">
            <v>1161910079</v>
          </cell>
          <cell r="B126">
            <v>9115726</v>
          </cell>
          <cell r="C126" t="str">
            <v>SEPARADOR ORGA STORE PLATA MOD.900</v>
          </cell>
          <cell r="D126" t="str">
            <v>UNIDAD</v>
          </cell>
          <cell r="E126">
            <v>245048.83200000002</v>
          </cell>
        </row>
        <row r="127">
          <cell r="A127">
            <v>1161910078</v>
          </cell>
          <cell r="B127">
            <v>9115723</v>
          </cell>
          <cell r="C127" t="str">
            <v>SEPARADOR ORGA STORE PLATA MOD.600</v>
          </cell>
          <cell r="D127" t="str">
            <v>UNIDAD</v>
          </cell>
          <cell r="E127">
            <v>172569.60000000001</v>
          </cell>
        </row>
        <row r="128">
          <cell r="A128">
            <v>1102010013</v>
          </cell>
          <cell r="B128">
            <v>49084</v>
          </cell>
          <cell r="C128" t="str">
            <v>ORGANIZADOR ORGAWING BANDEJAS OSCILANTES</v>
          </cell>
          <cell r="D128" t="str">
            <v>JUEGO</v>
          </cell>
          <cell r="E128">
            <v>699664.46054399991</v>
          </cell>
        </row>
        <row r="129">
          <cell r="A129">
            <v>1101410054</v>
          </cell>
          <cell r="B129">
            <v>9004125</v>
          </cell>
          <cell r="C129" t="str">
            <v>ORGANIZADOR RACK POT 470/900MM</v>
          </cell>
          <cell r="D129" t="str">
            <v>UNIDAD</v>
          </cell>
          <cell r="E129">
            <v>769929.62457600003</v>
          </cell>
        </row>
        <row r="130">
          <cell r="A130">
            <v>1101910028</v>
          </cell>
          <cell r="B130">
            <v>42725</v>
          </cell>
          <cell r="C130" t="str">
            <v>KIT CAJON GRAN PROFUNDIDAD 600MM</v>
          </cell>
          <cell r="D130" t="str">
            <v>JUEGO</v>
          </cell>
          <cell r="E130">
            <v>1437333.3333333333</v>
          </cell>
        </row>
        <row r="131">
          <cell r="A131">
            <v>3121010011</v>
          </cell>
          <cell r="B131">
            <v>40119</v>
          </cell>
          <cell r="C131" t="str">
            <v>BARRAS DE BORDE PARA FREGADERO INNOTECH</v>
          </cell>
          <cell r="D131" t="str">
            <v>UNIDAD</v>
          </cell>
          <cell r="E131">
            <v>112000</v>
          </cell>
        </row>
        <row r="132">
          <cell r="A132">
            <v>1101610003</v>
          </cell>
          <cell r="B132" t="str">
            <v>F13160</v>
          </cell>
          <cell r="C132" t="str">
            <v>ESCURRIDOR DE VAJILLA INOX.MOD.600MM</v>
          </cell>
          <cell r="D132" t="str">
            <v>UNIDAD</v>
          </cell>
          <cell r="E132">
            <v>122666.66666666667</v>
          </cell>
        </row>
        <row r="133">
          <cell r="A133">
            <v>1101610004</v>
          </cell>
          <cell r="B133" t="str">
            <v>F13170</v>
          </cell>
          <cell r="C133" t="str">
            <v>ESCURRIDOR DE VAJILLA INOX.MOD.700MM</v>
          </cell>
          <cell r="D133" t="str">
            <v>UNIDAD</v>
          </cell>
          <cell r="E133">
            <v>141333.33333333334</v>
          </cell>
        </row>
        <row r="134">
          <cell r="A134">
            <v>1101610005</v>
          </cell>
          <cell r="B134" t="str">
            <v>F13180</v>
          </cell>
          <cell r="C134" t="str">
            <v>ESCURRIDOR DE VAJILLA INOX.MOD.800MM</v>
          </cell>
          <cell r="D134" t="str">
            <v>UNIDAD</v>
          </cell>
          <cell r="E134">
            <v>165333.33333333334</v>
          </cell>
        </row>
        <row r="135">
          <cell r="A135">
            <v>1101610006</v>
          </cell>
          <cell r="B135" t="str">
            <v>F13190</v>
          </cell>
          <cell r="C135" t="str">
            <v>ESCURRIDOR DE VAJILLA INOX.MOD.900MM</v>
          </cell>
          <cell r="D135" t="str">
            <v>UNIDAD</v>
          </cell>
          <cell r="E135">
            <v>192000</v>
          </cell>
        </row>
        <row r="136">
          <cell r="A136">
            <v>1101610002</v>
          </cell>
          <cell r="B136" t="str">
            <v>F13200</v>
          </cell>
          <cell r="C136" t="str">
            <v>ESCURRIDOR DE VAJILLA INOX.MOD.1000MM</v>
          </cell>
          <cell r="D136" t="str">
            <v>UNIDAD</v>
          </cell>
          <cell r="E136">
            <v>192000</v>
          </cell>
        </row>
        <row r="137">
          <cell r="A137">
            <v>1101410005</v>
          </cell>
          <cell r="B137">
            <v>46112</v>
          </cell>
          <cell r="C137" t="str">
            <v>CUBERTERO MADERA HAYA NAT. MOD. 500MM</v>
          </cell>
          <cell r="D137" t="str">
            <v>UNIDAD</v>
          </cell>
          <cell r="E137">
            <v>138573.38879999999</v>
          </cell>
        </row>
        <row r="138">
          <cell r="A138">
            <v>1101410008</v>
          </cell>
          <cell r="B138">
            <v>46432</v>
          </cell>
          <cell r="C138" t="str">
            <v>CUBERTERO MADERA HAYA NAT. Y ACERO MOD. 500MM</v>
          </cell>
          <cell r="D138" t="str">
            <v>UNIDAD</v>
          </cell>
          <cell r="E138">
            <v>422795.52000000002</v>
          </cell>
        </row>
        <row r="139">
          <cell r="A139">
            <v>1101410006</v>
          </cell>
          <cell r="B139">
            <v>46424</v>
          </cell>
          <cell r="C139" t="str">
            <v>CUBERTERO MADERA HAYA NAT. Y ACERO MOD. 600MM</v>
          </cell>
          <cell r="D139" t="str">
            <v>UNIDAD</v>
          </cell>
          <cell r="E139">
            <v>450579.22560000001</v>
          </cell>
        </row>
        <row r="140">
          <cell r="A140">
            <v>1101410007</v>
          </cell>
          <cell r="B140">
            <v>46426</v>
          </cell>
          <cell r="C140" t="str">
            <v>CUBERTERO MADERA HAYA NAT. Y ACERO MOD. 900MM</v>
          </cell>
          <cell r="D140" t="str">
            <v>UNIDAD</v>
          </cell>
          <cell r="E140">
            <v>607272.42240000004</v>
          </cell>
        </row>
        <row r="141">
          <cell r="A141">
            <v>1101410027</v>
          </cell>
          <cell r="B141">
            <v>1069955</v>
          </cell>
          <cell r="C141" t="str">
            <v>CUBERTERO INNOPLUS 450</v>
          </cell>
          <cell r="D141" t="str">
            <v>UNIDAD</v>
          </cell>
          <cell r="E141">
            <v>300764.65305600001</v>
          </cell>
        </row>
        <row r="142">
          <cell r="A142">
            <v>1101410012</v>
          </cell>
          <cell r="B142">
            <v>40633107</v>
          </cell>
          <cell r="C142" t="str">
            <v>CUBERTERO GRIS 300 KO 4 PUESTOS 200-250MM</v>
          </cell>
          <cell r="D142" t="str">
            <v>UNIDAD</v>
          </cell>
          <cell r="E142">
            <v>24151.2696</v>
          </cell>
        </row>
        <row r="143">
          <cell r="A143">
            <v>1101410013</v>
          </cell>
          <cell r="B143">
            <v>40633109</v>
          </cell>
          <cell r="C143" t="str">
            <v>CUBERTERO GRIS 400 KO 5 PUESTOS 300-350MM</v>
          </cell>
          <cell r="D143" t="str">
            <v>UNIDAD</v>
          </cell>
          <cell r="E143">
            <v>28506.648960000006</v>
          </cell>
        </row>
        <row r="144">
          <cell r="A144">
            <v>1101410014</v>
          </cell>
          <cell r="B144">
            <v>40633111</v>
          </cell>
          <cell r="C144" t="str">
            <v>CUBERTERO GRIS 500 KO 6 PUESTOS 400-450MM</v>
          </cell>
          <cell r="D144" t="str">
            <v>UNIDAD</v>
          </cell>
          <cell r="E144">
            <v>33356.393999999993</v>
          </cell>
        </row>
        <row r="145">
          <cell r="A145">
            <v>1101410015</v>
          </cell>
          <cell r="B145">
            <v>40633113</v>
          </cell>
          <cell r="C145" t="str">
            <v>CUBERTERO GRIS 600 KO 7 PUESTOS 500-550MM</v>
          </cell>
          <cell r="D145" t="str">
            <v>UNIDAD</v>
          </cell>
          <cell r="E145">
            <v>38941.485840000001</v>
          </cell>
        </row>
        <row r="146">
          <cell r="A146">
            <v>1101410041</v>
          </cell>
          <cell r="B146">
            <v>40633114</v>
          </cell>
          <cell r="C146" t="str">
            <v xml:space="preserve">CUBERTERO GRIS 700 KO  600-650MM </v>
          </cell>
          <cell r="D146" t="str">
            <v>UNIDAD</v>
          </cell>
          <cell r="E146">
            <v>65243.866320000001</v>
          </cell>
        </row>
        <row r="147">
          <cell r="A147">
            <v>1101410040</v>
          </cell>
          <cell r="B147">
            <v>40633115</v>
          </cell>
          <cell r="C147" t="str">
            <v>CUBERTERO GRIS 800 KO 10 PUESTOS 800-850MM</v>
          </cell>
          <cell r="D147" t="str">
            <v>UNIDAD</v>
          </cell>
          <cell r="E147">
            <v>77292.922319999998</v>
          </cell>
        </row>
        <row r="148">
          <cell r="A148">
            <v>1101410016</v>
          </cell>
          <cell r="B148">
            <v>40633116</v>
          </cell>
          <cell r="C148" t="str">
            <v>CUBERTERO GRIS 900 KO 10 PUESTOS 800-850MM</v>
          </cell>
          <cell r="D148" t="str">
            <v>UNIDAD</v>
          </cell>
          <cell r="E148">
            <v>84492.23328</v>
          </cell>
        </row>
        <row r="149">
          <cell r="A149">
            <v>1101410017</v>
          </cell>
          <cell r="B149">
            <v>40633117</v>
          </cell>
          <cell r="C149" t="str">
            <v>CUBERTERO GRIS 1000 KO 10 PUESTOS 900-950MM</v>
          </cell>
          <cell r="D149" t="str">
            <v>UNIDAD</v>
          </cell>
          <cell r="E149">
            <v>93162.237840000002</v>
          </cell>
        </row>
        <row r="150">
          <cell r="A150">
            <v>1101410018</v>
          </cell>
          <cell r="B150">
            <v>40633118</v>
          </cell>
          <cell r="C150" t="str">
            <v>CUBERTERO GRIS 1200 KO 12 PUESTOS 1100-1150MM</v>
          </cell>
          <cell r="D150" t="str">
            <v>UNIDAD</v>
          </cell>
          <cell r="E150">
            <v>131639.48063999999</v>
          </cell>
        </row>
        <row r="151">
          <cell r="A151">
            <v>1101410025</v>
          </cell>
          <cell r="B151">
            <v>45013005</v>
          </cell>
          <cell r="C151" t="str">
            <v xml:space="preserve">CUBERTERO ESPECIERO 900 KO-GSE 700-850MM </v>
          </cell>
          <cell r="D151" t="str">
            <v>UNIDAD</v>
          </cell>
          <cell r="E151">
            <v>101979.31176</v>
          </cell>
        </row>
        <row r="152">
          <cell r="A152">
            <v>1101410026</v>
          </cell>
          <cell r="B152">
            <v>45013007</v>
          </cell>
          <cell r="C152" t="str">
            <v>CUBERTERO ESPECIERO 1200 KO-GSE 1100-1150MM</v>
          </cell>
          <cell r="D152" t="str">
            <v>UNIDAD</v>
          </cell>
          <cell r="E152">
            <v>143784.22031999999</v>
          </cell>
        </row>
        <row r="153">
          <cell r="A153">
            <v>1101410020</v>
          </cell>
          <cell r="B153">
            <v>41221014</v>
          </cell>
          <cell r="C153" t="str">
            <v>CUBERTERO BLANCO 600 BRM 9 PUESTOS 500-550MM</v>
          </cell>
          <cell r="D153" t="str">
            <v>UNIDAD</v>
          </cell>
          <cell r="E153">
            <v>41271.868800000004</v>
          </cell>
        </row>
        <row r="154">
          <cell r="A154">
            <v>1101410021</v>
          </cell>
          <cell r="B154">
            <v>41221017</v>
          </cell>
          <cell r="C154" t="str">
            <v>CUBERTERO BLANCO 900 BRM 15 PUESTOS 800-850MM</v>
          </cell>
          <cell r="D154" t="str">
            <v>UNIDAD</v>
          </cell>
          <cell r="E154">
            <v>89444.980800000005</v>
          </cell>
        </row>
        <row r="155">
          <cell r="A155">
            <v>1101410060</v>
          </cell>
          <cell r="C155" t="str">
            <v>CUBERTERO ANTRACITA 300 BRM 4 PUESTOS 200-250MM</v>
          </cell>
          <cell r="D155" t="str">
            <v>UNIDAD</v>
          </cell>
          <cell r="E155">
            <v>29457.0144</v>
          </cell>
        </row>
        <row r="156">
          <cell r="A156">
            <v>1101410023</v>
          </cell>
          <cell r="B156">
            <v>41246004</v>
          </cell>
          <cell r="C156" t="str">
            <v>CUBERTERO ANTRACITA 400 BRM 5 PUESTOS 300-350MM</v>
          </cell>
          <cell r="D156" t="str">
            <v>UNIDAD</v>
          </cell>
          <cell r="E156">
            <v>34155.22176</v>
          </cell>
        </row>
        <row r="157">
          <cell r="A157">
            <v>1101410061</v>
          </cell>
          <cell r="C157" t="str">
            <v>CUBERTERO ANTRACITA 500 BRM 6 PUESTOS 400-450MM</v>
          </cell>
          <cell r="D157" t="str">
            <v>UNIDAD</v>
          </cell>
          <cell r="E157">
            <v>40953.385440000005</v>
          </cell>
        </row>
        <row r="158">
          <cell r="A158">
            <v>1101410024</v>
          </cell>
          <cell r="B158">
            <v>41246007</v>
          </cell>
          <cell r="C158" t="str">
            <v>CUBERTERO ANTRACITA 600 BRM 9 PUESTOS 500-550MM</v>
          </cell>
          <cell r="D158" t="str">
            <v>UNIDAD</v>
          </cell>
          <cell r="E158">
            <v>46665.13104</v>
          </cell>
        </row>
        <row r="159">
          <cell r="A159">
            <v>1101410062</v>
          </cell>
          <cell r="C159" t="str">
            <v>CUBERTERO ANTRACITA 700 BRM 9 PUESTOS 600-650MM</v>
          </cell>
          <cell r="D159" t="str">
            <v>UNIDAD</v>
          </cell>
          <cell r="E159">
            <v>86650.74</v>
          </cell>
        </row>
        <row r="160">
          <cell r="A160">
            <v>1101410063</v>
          </cell>
          <cell r="C160" t="str">
            <v>CUBERTERO ANTRACITA 800 BRM 10 PUESTOS 700-750MM</v>
          </cell>
          <cell r="D160" t="str">
            <v>UNIDAD</v>
          </cell>
          <cell r="E160">
            <v>93692.96639999999</v>
          </cell>
        </row>
        <row r="161">
          <cell r="A161">
            <v>1101410022</v>
          </cell>
          <cell r="B161">
            <v>41246001</v>
          </cell>
          <cell r="C161" t="str">
            <v>CUBERTERO ANTRACITA 900 BRM 15 PUESTOS 800-850MM</v>
          </cell>
          <cell r="D161" t="str">
            <v>UNIDAD</v>
          </cell>
          <cell r="E161">
            <v>96560.70336</v>
          </cell>
        </row>
        <row r="162">
          <cell r="A162">
            <v>1101910031</v>
          </cell>
          <cell r="B162">
            <v>59946002</v>
          </cell>
          <cell r="C162" t="str">
            <v>CUCHILLERO PLASTICO BRM ANTRACITA</v>
          </cell>
          <cell r="D162" t="str">
            <v>UNIDAD</v>
          </cell>
          <cell r="E162">
            <v>48070.186560000002</v>
          </cell>
        </row>
        <row r="163">
          <cell r="A163">
            <v>1161910324</v>
          </cell>
          <cell r="B163">
            <v>9278319</v>
          </cell>
          <cell r="C163" t="str">
            <v>CUBERTERO ORGATRAY 600 ARCITECH ANTRACITA ACERO 500-1200 MM</v>
          </cell>
        </row>
        <row r="164">
          <cell r="A164">
            <v>1101410036</v>
          </cell>
          <cell r="B164">
            <v>9278316</v>
          </cell>
          <cell r="C164" t="str">
            <v>CUBERTERO ORGATRAY 600 ARCITECH CHAMPAÑA ACERO 500-1200 MM</v>
          </cell>
        </row>
        <row r="165">
          <cell r="A165">
            <v>1101410038</v>
          </cell>
          <cell r="B165">
            <v>13306</v>
          </cell>
          <cell r="C165" t="str">
            <v>CUBERTERO ORGATRAY INNOTECH 560 PLATA 600X470</v>
          </cell>
          <cell r="D165" t="str">
            <v>UNIDAD</v>
          </cell>
          <cell r="E165">
            <v>111193.49606399999</v>
          </cell>
        </row>
        <row r="166">
          <cell r="A166">
            <v>1101410039</v>
          </cell>
          <cell r="B166">
            <v>13307</v>
          </cell>
          <cell r="C166" t="str">
            <v>CUBERTERO ORGATRAY INNOTECH 560 PLATA 800 X 470</v>
          </cell>
          <cell r="D166" t="str">
            <v>UNIDAD</v>
          </cell>
          <cell r="E166">
            <v>209413.20959999997</v>
          </cell>
        </row>
        <row r="167">
          <cell r="A167">
            <v>1161910396</v>
          </cell>
          <cell r="B167">
            <v>9194913</v>
          </cell>
          <cell r="C167" t="str">
            <v>INNONECH ATIRA ORGATRAY 590 B600 T470</v>
          </cell>
          <cell r="D167" t="str">
            <v>UNIDAD</v>
          </cell>
          <cell r="E167">
            <v>115160.871168</v>
          </cell>
        </row>
        <row r="168">
          <cell r="A168">
            <v>110201065</v>
          </cell>
          <cell r="C168" t="str">
            <v>SALVASIFON OMEGA 12- TRASERA 12 GRIS</v>
          </cell>
          <cell r="D168" t="str">
            <v>UNIDAD</v>
          </cell>
          <cell r="E168">
            <v>38758.824000000001</v>
          </cell>
        </row>
        <row r="169">
          <cell r="A169">
            <v>1161910341</v>
          </cell>
          <cell r="B169">
            <v>9079226</v>
          </cell>
          <cell r="C169" t="str">
            <v>PERFIL CIERRE OBTURADOR INOX</v>
          </cell>
          <cell r="D169" t="str">
            <v>UNIDAD</v>
          </cell>
          <cell r="E169">
            <v>11608.387199999999</v>
          </cell>
        </row>
        <row r="170">
          <cell r="A170">
            <v>1161410008</v>
          </cell>
          <cell r="B170">
            <v>9203466</v>
          </cell>
          <cell r="C170" t="str">
            <v>PERFIL 1100 MM  ORGA STRIPE PROFIL GRIS</v>
          </cell>
          <cell r="D170" t="str">
            <v>UNIDAD</v>
          </cell>
          <cell r="E170">
            <v>16721.994240000004</v>
          </cell>
        </row>
        <row r="171">
          <cell r="A171">
            <v>1161410009</v>
          </cell>
          <cell r="B171">
            <v>9203254</v>
          </cell>
          <cell r="C171" t="str">
            <v>PERFIL 1100 MM  ORGA STRIPE PROFIL NEGRO</v>
          </cell>
          <cell r="D171" t="str">
            <v>UNIDAD</v>
          </cell>
          <cell r="E171">
            <v>16721.994240000004</v>
          </cell>
        </row>
        <row r="172">
          <cell r="A172">
            <v>1161410010</v>
          </cell>
          <cell r="B172">
            <v>9203465</v>
          </cell>
          <cell r="C172" t="str">
            <v>PERFIL 1100 MM  ORGA STRIPE PROFIL BLANCO</v>
          </cell>
          <cell r="D172" t="str">
            <v>UNIDAD</v>
          </cell>
          <cell r="E172">
            <v>16721.994240000004</v>
          </cell>
        </row>
        <row r="173">
          <cell r="A173">
            <v>1161410011</v>
          </cell>
          <cell r="B173">
            <v>9203469</v>
          </cell>
          <cell r="C173" t="str">
            <v>SEPARADOR PARA 4MM ORGACLIP COLOR GRIS</v>
          </cell>
          <cell r="D173" t="str">
            <v>UNIDAD</v>
          </cell>
          <cell r="E173">
            <v>3848.3020799999999</v>
          </cell>
        </row>
        <row r="174">
          <cell r="A174">
            <v>1161410012</v>
          </cell>
          <cell r="B174">
            <v>9203467</v>
          </cell>
          <cell r="C174" t="str">
            <v>SEPARADOR PARA 4MM ORGACLIP COLOR NEGRO</v>
          </cell>
          <cell r="D174" t="str">
            <v>UNIDAD</v>
          </cell>
          <cell r="E174">
            <v>3848.3020799999999</v>
          </cell>
        </row>
        <row r="175">
          <cell r="A175">
            <v>1161410013</v>
          </cell>
          <cell r="B175">
            <v>9203468</v>
          </cell>
          <cell r="C175" t="str">
            <v>SEPARADOR PARA 4MM ORGACLIP COLOR BLANCO</v>
          </cell>
          <cell r="D175" t="str">
            <v>UNIDAD</v>
          </cell>
          <cell r="E175">
            <v>3848.3020799999999</v>
          </cell>
        </row>
        <row r="176">
          <cell r="A176">
            <v>1101510009</v>
          </cell>
          <cell r="B176" t="str">
            <v>6270B3</v>
          </cell>
          <cell r="C176" t="str">
            <v>BASURERA PLAST BLANCA LINEA 270 An.277xProf.277xAlt.355 MM</v>
          </cell>
          <cell r="D176" t="str">
            <v>UNIDAD</v>
          </cell>
          <cell r="E176">
            <v>78501.140639999998</v>
          </cell>
        </row>
        <row r="177">
          <cell r="A177">
            <v>1101510010</v>
          </cell>
          <cell r="B177" t="str">
            <v>6276NE</v>
          </cell>
          <cell r="C177" t="str">
            <v>BASURERA METALICA ALU. LINEA 276 An.277xProf.277xAlt.355 MM</v>
          </cell>
          <cell r="D177" t="str">
            <v>UNIDAD</v>
          </cell>
          <cell r="E177">
            <v>220696.95024000001</v>
          </cell>
        </row>
        <row r="178">
          <cell r="A178">
            <v>1101510007</v>
          </cell>
          <cell r="B178" t="str">
            <v>6227GC</v>
          </cell>
          <cell r="C178" t="str">
            <v>BASURERA EXTRAIBLE LINEA 227 An.255xProf.450xAlt.398 MM</v>
          </cell>
          <cell r="D178" t="str">
            <v>UNIDAD</v>
          </cell>
          <cell r="E178">
            <v>322571.56464</v>
          </cell>
        </row>
        <row r="179">
          <cell r="A179">
            <v>1161510001</v>
          </cell>
          <cell r="B179" t="str">
            <v>6101GR</v>
          </cell>
          <cell r="C179" t="str">
            <v>ENGANCHE CONTENEDOR LINEA 227</v>
          </cell>
          <cell r="D179" t="str">
            <v>UNIDAD</v>
          </cell>
          <cell r="E179">
            <v>56201.296319999994</v>
          </cell>
        </row>
        <row r="180">
          <cell r="A180">
            <v>1101510012</v>
          </cell>
          <cell r="B180" t="str">
            <v>6550GR</v>
          </cell>
          <cell r="C180" t="str">
            <v>BASURERA EXTRAIBLE LINEA 550 An.380xProf.493xAlt.593 MM</v>
          </cell>
          <cell r="D180" t="str">
            <v>UNIDAD</v>
          </cell>
          <cell r="E180">
            <v>880472.28672000009</v>
          </cell>
        </row>
        <row r="181">
          <cell r="A181">
            <v>1101510013</v>
          </cell>
          <cell r="B181" t="str">
            <v>6555GR</v>
          </cell>
          <cell r="C181" t="str">
            <v>PIEZA DE FIJACION BASURERA</v>
          </cell>
          <cell r="D181" t="str">
            <v>UNIDAD</v>
          </cell>
          <cell r="E181">
            <v>146121.76800000001</v>
          </cell>
        </row>
        <row r="182">
          <cell r="A182">
            <v>1101510014</v>
          </cell>
          <cell r="B182" t="str">
            <v>6557GC</v>
          </cell>
          <cell r="C182" t="str">
            <v>CONTENEDOR GRAN CAPACIDAD PARA DESECHOS</v>
          </cell>
          <cell r="D182" t="str">
            <v>UNIDAD</v>
          </cell>
          <cell r="E182">
            <v>52453.608479999995</v>
          </cell>
        </row>
        <row r="183">
          <cell r="A183">
            <v>1101510015</v>
          </cell>
          <cell r="B183" t="str">
            <v>6580GC</v>
          </cell>
          <cell r="C183" t="str">
            <v>BASURERA EXTRAIBLE LINEA 580 An.500xProf.550xAlt.560 MM</v>
          </cell>
          <cell r="D183" t="str">
            <v>UNIDAD</v>
          </cell>
          <cell r="E183">
            <v>1742210.14032</v>
          </cell>
        </row>
        <row r="184">
          <cell r="B184" t="str">
            <v>1101510030-1</v>
          </cell>
          <cell r="C184" t="str">
            <v>KIT CANECA INNOTECH PULL 600MM</v>
          </cell>
          <cell r="D184" t="str">
            <v>UNIDAD</v>
          </cell>
          <cell r="E184">
            <v>942528.93119999999</v>
          </cell>
        </row>
        <row r="185">
          <cell r="A185">
            <v>1101510019</v>
          </cell>
          <cell r="B185">
            <v>44842</v>
          </cell>
          <cell r="C185" t="str">
            <v>SISTEMA DE BASURA INNOFLEX 900MM</v>
          </cell>
          <cell r="D185" t="str">
            <v>UNIDAD</v>
          </cell>
          <cell r="E185">
            <v>624079.46880000003</v>
          </cell>
        </row>
        <row r="186">
          <cell r="A186">
            <v>1101510016</v>
          </cell>
          <cell r="B186" t="str">
            <v>6906GS</v>
          </cell>
          <cell r="C186" t="str">
            <v>CONTENEDOR RESIDUOS PARA CAJON SISTEMA 906 MOD.900MM</v>
          </cell>
          <cell r="D186" t="str">
            <v>UNIDAD</v>
          </cell>
          <cell r="E186">
            <v>357362.3664</v>
          </cell>
        </row>
        <row r="187">
          <cell r="A187">
            <v>1101510017</v>
          </cell>
          <cell r="B187" t="str">
            <v>6908GS</v>
          </cell>
          <cell r="C187" t="str">
            <v>CONTENEDOR RESIDUOS PARA CAJON SISTEMA 908 MOD.600MM</v>
          </cell>
          <cell r="D187" t="str">
            <v>UNIDAD</v>
          </cell>
          <cell r="E187">
            <v>267085.35360000003</v>
          </cell>
        </row>
        <row r="188">
          <cell r="A188">
            <v>1101510002</v>
          </cell>
          <cell r="B188">
            <v>1031</v>
          </cell>
          <cell r="C188" t="str">
            <v xml:space="preserve"> BASURERA BLANCA LINEA PREMIERE 900 MM</v>
          </cell>
          <cell r="D188" t="str">
            <v>UNIDAD</v>
          </cell>
          <cell r="E188">
            <v>825066.66666666663</v>
          </cell>
        </row>
        <row r="189">
          <cell r="A189">
            <v>1101510003</v>
          </cell>
          <cell r="B189">
            <v>1033</v>
          </cell>
          <cell r="C189" t="str">
            <v xml:space="preserve"> BASURERA BLANCA LINEA PREMIERE 1200 MM</v>
          </cell>
          <cell r="D189" t="str">
            <v>UNIDAD</v>
          </cell>
          <cell r="E189">
            <v>901333.33333333337</v>
          </cell>
        </row>
        <row r="190">
          <cell r="A190">
            <v>1101510035</v>
          </cell>
          <cell r="B190" t="str">
            <v>235 /6235GC1PZ</v>
          </cell>
          <cell r="C190" t="str">
            <v>BASURERA LINEA 235 An.330xProf.470xAlt.320 MM PARA MODULO 450</v>
          </cell>
          <cell r="D190" t="str">
            <v>UNIDAD</v>
          </cell>
          <cell r="E190">
            <v>193333.33333333334</v>
          </cell>
        </row>
        <row r="191">
          <cell r="A191">
            <v>1101510036</v>
          </cell>
          <cell r="B191" t="str">
            <v>252  / 6252GC1PZ</v>
          </cell>
          <cell r="C191" t="str">
            <v>BASURERA EXTRAIBLE LINEA 252 An 400 x Prof 440 x Alt 267mm</v>
          </cell>
          <cell r="D191" t="str">
            <v>UNIDAD</v>
          </cell>
          <cell r="E191">
            <v>301930.54560000001</v>
          </cell>
        </row>
        <row r="192">
          <cell r="A192">
            <v>1101510034</v>
          </cell>
          <cell r="B192" t="str">
            <v>589 / 6589GS1PZ</v>
          </cell>
          <cell r="C192" t="str">
            <v>BASURERA EXTRAIBLE LINEA 589 An.400xProf.470xAlt.480 MM</v>
          </cell>
          <cell r="D192" t="str">
            <v>UNIDAD</v>
          </cell>
          <cell r="E192">
            <v>1095185.2320000001</v>
          </cell>
        </row>
        <row r="193">
          <cell r="A193">
            <v>1111910083</v>
          </cell>
          <cell r="C193" t="str">
            <v>TOLVA RIEL  SOFT LINEA 580 An.600xProf.500xAlt.504 MM</v>
          </cell>
          <cell r="D193" t="str">
            <v>UNIDAD</v>
          </cell>
          <cell r="E193">
            <v>1042151.6664</v>
          </cell>
        </row>
        <row r="194">
          <cell r="A194">
            <v>1111910084</v>
          </cell>
          <cell r="C194" t="str">
            <v>TOLVA ABATIBLE LINEA BH An.400xProf.307xAlt.504 MM</v>
          </cell>
          <cell r="D194" t="str">
            <v>UNIDAD</v>
          </cell>
          <cell r="E194">
            <v>340516.8</v>
          </cell>
        </row>
        <row r="195">
          <cell r="A195">
            <v>1111210007</v>
          </cell>
          <cell r="B195">
            <v>59799056</v>
          </cell>
          <cell r="C195" t="str">
            <v>ESTERILLA PROTECTORA CONTRA AGUA 2000X580MM</v>
          </cell>
          <cell r="D195" t="str">
            <v>UNIDAD</v>
          </cell>
          <cell r="E195">
            <v>130929.33333333333</v>
          </cell>
        </row>
        <row r="196">
          <cell r="A196">
            <v>1111210216</v>
          </cell>
          <cell r="C196" t="str">
            <v>TAPETE SUPERGRIP ANTHRAZIT DE 2000 X 500MM</v>
          </cell>
          <cell r="E196">
            <v>94533.333333333328</v>
          </cell>
        </row>
        <row r="197">
          <cell r="A197">
            <v>1111210203</v>
          </cell>
          <cell r="B197" t="str">
            <v>93131000IC</v>
          </cell>
          <cell r="C197" t="str">
            <v>ROLLO TAPETE PLASTICO GRIS X 1000 mm DE ANCHO ITALIANA</v>
          </cell>
          <cell r="D197" t="str">
            <v>MTS</v>
          </cell>
          <cell r="E197">
            <v>53880.235199999996</v>
          </cell>
        </row>
        <row r="198">
          <cell r="A198">
            <v>1111210140</v>
          </cell>
          <cell r="B198" t="str">
            <v>93124800IC</v>
          </cell>
          <cell r="C198" t="str">
            <v>TAPETE PLASTICO  GRIS H:480MM X 1,2 MM ITALIANA</v>
          </cell>
          <cell r="D198" t="str">
            <v>MTS</v>
          </cell>
          <cell r="E198">
            <v>26347.680000000004</v>
          </cell>
        </row>
        <row r="199">
          <cell r="A199">
            <v>1111210162</v>
          </cell>
          <cell r="B199" t="str">
            <v>93124800EE</v>
          </cell>
          <cell r="C199" t="str">
            <v>ROLLO TAPETE PLASTICO ANTRHRACITE X 480 mm  DE ANCHO x 20 MT</v>
          </cell>
          <cell r="D199" t="str">
            <v>MTS</v>
          </cell>
          <cell r="E199">
            <v>26668.166399999998</v>
          </cell>
        </row>
        <row r="200">
          <cell r="A200">
            <v>1111210163</v>
          </cell>
          <cell r="B200" t="str">
            <v>93124800AB</v>
          </cell>
          <cell r="C200" t="str">
            <v>ROLLO TAPETE PLASTICO WHITE X 480 mm  DE ANCHO x 20 MT</v>
          </cell>
          <cell r="D200" t="str">
            <v>MTS</v>
          </cell>
          <cell r="E200">
            <v>29933.121599999999</v>
          </cell>
        </row>
        <row r="201">
          <cell r="A201">
            <v>1101110137</v>
          </cell>
          <cell r="B201" t="str">
            <v>9118030-1</v>
          </cell>
          <cell r="C201" t="str">
            <v xml:space="preserve">KIT RIEL OCULTO 300MM SILENT SYSTEM EXTRACCION TOTAL </v>
          </cell>
          <cell r="D201" t="str">
            <v>JUEGO</v>
          </cell>
          <cell r="E201">
            <v>104000</v>
          </cell>
        </row>
        <row r="202">
          <cell r="A202">
            <v>1101110025</v>
          </cell>
          <cell r="B202" t="str">
            <v>9113013-1</v>
          </cell>
          <cell r="C202" t="str">
            <v xml:space="preserve">KIT RIEL OCULTO 350MM SILENT SYSTEM EXT. TOTAL </v>
          </cell>
          <cell r="D202" t="str">
            <v>JUEGO</v>
          </cell>
          <cell r="E202">
            <v>108400</v>
          </cell>
        </row>
        <row r="203">
          <cell r="A203">
            <v>1101110026</v>
          </cell>
          <cell r="B203" t="str">
            <v>9099108-1</v>
          </cell>
          <cell r="C203" t="str">
            <v xml:space="preserve">KIT RIEL OCULTO 400MM SILENT SYSTEM EXT. TOTAL </v>
          </cell>
          <cell r="D203" t="str">
            <v>JUEGO</v>
          </cell>
          <cell r="E203">
            <v>112800</v>
          </cell>
        </row>
        <row r="204">
          <cell r="A204">
            <v>1101110114</v>
          </cell>
          <cell r="B204" t="str">
            <v>9099124-1</v>
          </cell>
          <cell r="C204" t="str">
            <v xml:space="preserve">KIT RIEL OCULTO 450MM SILENT SYSTEM EXTRACCION TOTAL </v>
          </cell>
          <cell r="D204" t="str">
            <v>JUEGO</v>
          </cell>
          <cell r="E204">
            <v>117800</v>
          </cell>
        </row>
        <row r="205">
          <cell r="A205">
            <v>1101110027</v>
          </cell>
          <cell r="B205" t="str">
            <v>9118058-1</v>
          </cell>
          <cell r="C205" t="str">
            <v xml:space="preserve">KIT RIEL OCULTO 500MM SILENT SYSTEM EXT. TOTAL  </v>
          </cell>
          <cell r="D205" t="str">
            <v>JUEGO</v>
          </cell>
          <cell r="E205">
            <v>122798.80166400001</v>
          </cell>
        </row>
        <row r="206">
          <cell r="A206">
            <v>1101110051</v>
          </cell>
          <cell r="B206" t="str">
            <v>9126030-1</v>
          </cell>
          <cell r="C206" t="str">
            <v>KIT RIEL OCULTO 250MM SILENT SYS EXT. PARCIAL/TORNILLO</v>
          </cell>
          <cell r="D206" t="str">
            <v>JUEGO</v>
          </cell>
          <cell r="E206">
            <v>50122.840319999996</v>
          </cell>
        </row>
        <row r="207">
          <cell r="A207">
            <v>1101110052</v>
          </cell>
          <cell r="B207" t="str">
            <v>9126034-1</v>
          </cell>
          <cell r="C207" t="str">
            <v>KIT RIEL OCULTO 300MM SILENT SYS EXT. PARCIAL/TORNILLO</v>
          </cell>
          <cell r="D207" t="str">
            <v>JUEGO</v>
          </cell>
          <cell r="E207">
            <v>51575.876351999992</v>
          </cell>
        </row>
        <row r="208">
          <cell r="A208">
            <v>1101110053</v>
          </cell>
          <cell r="B208" t="str">
            <v>9126038-1</v>
          </cell>
          <cell r="C208" t="str">
            <v>KIT RIEL OCULTO 350MM SILENT SYS EXT. PARCIAL/TORNILLO</v>
          </cell>
          <cell r="D208" t="str">
            <v>JUEGO</v>
          </cell>
          <cell r="E208">
            <v>53032.363776000006</v>
          </cell>
        </row>
        <row r="209">
          <cell r="A209">
            <v>1101110054</v>
          </cell>
          <cell r="B209" t="str">
            <v>9126042-1</v>
          </cell>
          <cell r="C209" t="str">
            <v>KIT RIEL OCULTO 400MM SILENT SYS EXT. PARCIAL/TORNILLO</v>
          </cell>
          <cell r="D209" t="str">
            <v>JUEGO</v>
          </cell>
          <cell r="E209">
            <v>55933.258751999994</v>
          </cell>
        </row>
        <row r="210">
          <cell r="A210">
            <v>1101110055</v>
          </cell>
          <cell r="B210" t="str">
            <v>9126044-1</v>
          </cell>
          <cell r="C210" t="str">
            <v>KIT RIEL OCULTO 450MM SILENT SYS EXT. PARCIAL/TORNILLO</v>
          </cell>
          <cell r="D210" t="str">
            <v>JUEGO</v>
          </cell>
          <cell r="E210">
            <v>58839.330816000002</v>
          </cell>
        </row>
        <row r="211">
          <cell r="A211">
            <v>1101110056</v>
          </cell>
          <cell r="B211" t="str">
            <v>9126046-1</v>
          </cell>
          <cell r="C211" t="str">
            <v>KIT RIEL OCULTO 500MM SILENT SYS EXT. PARCIAL/TORNILLO</v>
          </cell>
          <cell r="D211" t="str">
            <v>JUEGO</v>
          </cell>
          <cell r="E211">
            <v>63196.713215999996</v>
          </cell>
        </row>
        <row r="212">
          <cell r="A212">
            <v>1101110123</v>
          </cell>
          <cell r="B212" t="str">
            <v>9116594-1</v>
          </cell>
          <cell r="C212" t="str">
            <v>KIT RIEL OCULTO 300MM STOP CONTROL EXT. PARCIAL/TORNILLO</v>
          </cell>
          <cell r="D212" t="str">
            <v>JUEGO</v>
          </cell>
          <cell r="E212">
            <v>34384.4928</v>
          </cell>
        </row>
        <row r="213">
          <cell r="A213">
            <v>1101110124</v>
          </cell>
          <cell r="B213" t="str">
            <v>9116596-1</v>
          </cell>
          <cell r="C213" t="str">
            <v>KIT RIEL OCULTO 350MM STOP CONTROL. EXT. PARCIAL/TORNILLO</v>
          </cell>
          <cell r="D213" t="str">
            <v>JUEGO</v>
          </cell>
          <cell r="E213">
            <v>35352.608256</v>
          </cell>
        </row>
        <row r="214">
          <cell r="A214">
            <v>1101110125</v>
          </cell>
          <cell r="B214" t="str">
            <v>9116598-1</v>
          </cell>
          <cell r="C214" t="str">
            <v>KIT RIEL OCULTO 400MM STOP CONTROL EXT. PARCIAL/TORNILLO</v>
          </cell>
          <cell r="D214" t="str">
            <v>JUEGO</v>
          </cell>
          <cell r="E214">
            <v>37290.564864</v>
          </cell>
        </row>
        <row r="215">
          <cell r="A215">
            <v>1101110126</v>
          </cell>
          <cell r="B215" t="str">
            <v>9116600-1</v>
          </cell>
          <cell r="C215" t="str">
            <v>KIT RIEL OCULTO 450MM STOP CONTROL EXT. PARCIAL/TORNILLO</v>
          </cell>
          <cell r="D215" t="str">
            <v>JUEGO</v>
          </cell>
          <cell r="E215">
            <v>39228.521472</v>
          </cell>
        </row>
        <row r="216">
          <cell r="A216">
            <v>1101110127</v>
          </cell>
          <cell r="B216" t="str">
            <v>9116612-1</v>
          </cell>
          <cell r="C216" t="str">
            <v>KIT RIEL OCULTO 500MM STOP CONTROL EXT. PARCIAL/TORNILLO</v>
          </cell>
          <cell r="D216" t="str">
            <v>JUEGO</v>
          </cell>
          <cell r="E216">
            <v>42134.593536</v>
          </cell>
        </row>
        <row r="217">
          <cell r="A217">
            <v>1102010041</v>
          </cell>
          <cell r="B217" t="str">
            <v>9125265-30</v>
          </cell>
          <cell r="C217" t="str">
            <v>KIT RIEL OCULTO 300MM PUSH TO OPEN EXT.TOTAL</v>
          </cell>
          <cell r="D217" t="str">
            <v>JUEGO</v>
          </cell>
          <cell r="E217">
            <v>110306.48832</v>
          </cell>
        </row>
        <row r="218">
          <cell r="A218">
            <v>1102010043</v>
          </cell>
          <cell r="B218" t="str">
            <v>9125338-40</v>
          </cell>
          <cell r="C218" t="str">
            <v xml:space="preserve">KIT RIEL OCULTO 400MM PUSH TO OPEN EXT.TOTAL </v>
          </cell>
          <cell r="D218" t="str">
            <v>JUEGO</v>
          </cell>
          <cell r="E218">
            <v>119079.92678400001</v>
          </cell>
        </row>
        <row r="219">
          <cell r="A219">
            <v>1102010044</v>
          </cell>
          <cell r="B219" t="str">
            <v>9125355-50</v>
          </cell>
          <cell r="C219" t="str">
            <v xml:space="preserve">KIT RIEL OCULTO 500MM PUSH TO OPEN EXT.TOTAL </v>
          </cell>
          <cell r="D219" t="str">
            <v>JUEGO</v>
          </cell>
          <cell r="E219">
            <v>133705.200384</v>
          </cell>
        </row>
        <row r="220">
          <cell r="A220">
            <v>1102010005</v>
          </cell>
          <cell r="B220">
            <v>2606020005</v>
          </cell>
          <cell r="C220" t="str">
            <v>CONDIMENTERO 2 NIV CROMADO MOD.150MM</v>
          </cell>
          <cell r="D220" t="str">
            <v>UNIDAD</v>
          </cell>
          <cell r="E220">
            <v>550666.66666666663</v>
          </cell>
        </row>
        <row r="221">
          <cell r="A221">
            <v>1102010016</v>
          </cell>
          <cell r="B221">
            <v>2606040005</v>
          </cell>
          <cell r="C221" t="str">
            <v>SET DETERGENTES TOALLERO CROMADO MOD.150MM</v>
          </cell>
          <cell r="D221" t="str">
            <v>UNIDAD</v>
          </cell>
          <cell r="E221">
            <v>516160.4500800001</v>
          </cell>
        </row>
        <row r="222">
          <cell r="A222">
            <v>1101110028</v>
          </cell>
          <cell r="B222">
            <v>2606050005</v>
          </cell>
          <cell r="C222" t="str">
            <v>SET BANDEJAS CLASSIC CROMADO SILENT SYSTEM</v>
          </cell>
          <cell r="D222" t="str">
            <v>UNIDAD</v>
          </cell>
          <cell r="E222">
            <v>545375.09664</v>
          </cell>
        </row>
        <row r="223">
          <cell r="A223">
            <v>1112010037</v>
          </cell>
          <cell r="B223">
            <v>2606000005</v>
          </cell>
          <cell r="C223" t="str">
            <v>SEPARADOR ADICIONAL SET CONDIMENTERO/DETERGENTES</v>
          </cell>
          <cell r="D223" t="str">
            <v>UNIDAD</v>
          </cell>
          <cell r="E223">
            <v>14367.497759999998</v>
          </cell>
        </row>
        <row r="224">
          <cell r="A224">
            <v>1101710004</v>
          </cell>
          <cell r="B224" t="str">
            <v>20102-1</v>
          </cell>
          <cell r="C224" t="str">
            <v>SET CONFORT 3 CANASTAS MOD. 400MM SILENT SYSTEM IZQ.</v>
          </cell>
          <cell r="D224" t="str">
            <v>UNIDAD</v>
          </cell>
          <cell r="E224">
            <v>799929.12384000001</v>
          </cell>
        </row>
        <row r="225">
          <cell r="A225">
            <v>1101910030</v>
          </cell>
          <cell r="B225">
            <v>5144</v>
          </cell>
          <cell r="C225" t="str">
            <v>SET BOTELLERO 3 CANASTAS MOD.300MM SILENT SYSTEM IZQ.</v>
          </cell>
          <cell r="D225" t="str">
            <v>UNIDAD</v>
          </cell>
          <cell r="E225">
            <v>764831.54879999999</v>
          </cell>
        </row>
        <row r="226">
          <cell r="A226">
            <v>1102010058</v>
          </cell>
          <cell r="B226" t="str">
            <v>52620102-1</v>
          </cell>
          <cell r="C226" t="str">
            <v>DESPENSA  JUNIOR III 300 MM MONTAJE AL SUELO 2 CANASTAS</v>
          </cell>
          <cell r="D226" t="str">
            <v>KIT</v>
          </cell>
          <cell r="E226">
            <v>634346.12736000004</v>
          </cell>
        </row>
        <row r="227">
          <cell r="A227">
            <v>1102010059</v>
          </cell>
          <cell r="B227" t="str">
            <v>52650102-2</v>
          </cell>
          <cell r="C227" t="str">
            <v>KIT JUNIOR III 2 CANASTAS MOD 400 MM MONTAJE AL SUELO</v>
          </cell>
          <cell r="D227" t="str">
            <v>KIT</v>
          </cell>
          <cell r="E227">
            <v>694982.15424000006</v>
          </cell>
        </row>
        <row r="228">
          <cell r="A228">
            <v>1161310011</v>
          </cell>
          <cell r="C228" t="str">
            <v>CANASTA CROMADA 250X467X110 MOD.300MM</v>
          </cell>
          <cell r="D228" t="str">
            <v>UNIDAD</v>
          </cell>
          <cell r="E228">
            <v>112080</v>
          </cell>
        </row>
        <row r="229">
          <cell r="A229">
            <v>1161310012</v>
          </cell>
          <cell r="C229" t="str">
            <v>CANASTA CROMADA 350X467X110 MOD.400MM</v>
          </cell>
          <cell r="D229" t="str">
            <v>UNIDAD</v>
          </cell>
          <cell r="E229">
            <v>146000</v>
          </cell>
        </row>
        <row r="230">
          <cell r="A230">
            <v>1101710026</v>
          </cell>
          <cell r="B230">
            <v>252350102</v>
          </cell>
          <cell r="C230" t="str">
            <v xml:space="preserve">SET EXTRAIBLE COOKING AGENT AN.260 X PROF.489 X AL. 625MM </v>
          </cell>
          <cell r="D230" t="str">
            <v>UNIDAD</v>
          </cell>
          <cell r="E230">
            <v>939888.92448000016</v>
          </cell>
        </row>
        <row r="231">
          <cell r="A231">
            <v>1102010023</v>
          </cell>
          <cell r="B231">
            <v>2611000005</v>
          </cell>
          <cell r="C231" t="str">
            <v>EXTRACCION PRODUCTOS DE LIMPIEZA-PORTERO 1</v>
          </cell>
          <cell r="D231" t="str">
            <v>UNIDAD</v>
          </cell>
          <cell r="E231">
            <v>486325.7856</v>
          </cell>
        </row>
        <row r="232">
          <cell r="A232">
            <v>1101710025</v>
          </cell>
          <cell r="B232">
            <v>252320102</v>
          </cell>
          <cell r="C232" t="str">
            <v>SET EXTRAIBLE CLEANING AGENT AN.298 X PROF.480 X ALT480MM</v>
          </cell>
          <cell r="D232" t="str">
            <v>UNIDAD</v>
          </cell>
          <cell r="E232">
            <v>433307.93616000004</v>
          </cell>
        </row>
        <row r="233">
          <cell r="A233">
            <v>1101710005</v>
          </cell>
          <cell r="B233" t="str">
            <v>20114-1</v>
          </cell>
          <cell r="C233" t="str">
            <v>SET LEMANS II MOD.450MM IZQ.SILENT SYSTEM</v>
          </cell>
          <cell r="D233" t="str">
            <v>JUEGO</v>
          </cell>
          <cell r="E233">
            <v>1800666.6666666667</v>
          </cell>
        </row>
        <row r="234">
          <cell r="A234">
            <v>1101710003</v>
          </cell>
          <cell r="B234" t="str">
            <v>20113-1</v>
          </cell>
          <cell r="C234" t="str">
            <v>SET LEMANS II MOD.450MM DRE.SILENT SYSTEM</v>
          </cell>
          <cell r="D234" t="str">
            <v>JUEGO</v>
          </cell>
          <cell r="E234">
            <v>1800666.6666666667</v>
          </cell>
        </row>
        <row r="235">
          <cell r="A235">
            <v>1101710007</v>
          </cell>
          <cell r="B235" t="str">
            <v>20116-1</v>
          </cell>
          <cell r="C235" t="str">
            <v xml:space="preserve">SET LEMANS II MOD.600MM IZQ.SILENT SYSTEM </v>
          </cell>
          <cell r="D235" t="str">
            <v>JUEGO</v>
          </cell>
          <cell r="E235">
            <v>1611413.3232000002</v>
          </cell>
        </row>
        <row r="236">
          <cell r="A236">
            <v>1101710006</v>
          </cell>
          <cell r="B236" t="str">
            <v>20115-1</v>
          </cell>
          <cell r="C236" t="str">
            <v xml:space="preserve">SET LEMANS II MOD.600MM DRE.SILENT SYSTEM </v>
          </cell>
          <cell r="D236" t="str">
            <v>JUEGO</v>
          </cell>
          <cell r="E236">
            <v>1611413.3232000002</v>
          </cell>
        </row>
        <row r="237">
          <cell r="A237">
            <v>1161710027</v>
          </cell>
          <cell r="B237" t="str">
            <v>379200005-1</v>
          </cell>
          <cell r="C237" t="str">
            <v xml:space="preserve">SET LEMANS DOBLE II MOD. 450MM DRE.SILENT SYSTEM </v>
          </cell>
          <cell r="D237" t="str">
            <v>JUEGO</v>
          </cell>
          <cell r="E237">
            <v>2895264.8928</v>
          </cell>
        </row>
        <row r="238">
          <cell r="A238">
            <v>1161710028</v>
          </cell>
          <cell r="B238" t="str">
            <v>379210005-1</v>
          </cell>
          <cell r="C238" t="str">
            <v xml:space="preserve">SET LEMANS DOBLE II MOD. 450MM IZQ.SILENT SYSTEM </v>
          </cell>
          <cell r="D238" t="str">
            <v>JUEGO</v>
          </cell>
          <cell r="E238">
            <v>2895264.8928</v>
          </cell>
        </row>
        <row r="239">
          <cell r="A239">
            <v>1101710015</v>
          </cell>
          <cell r="B239" t="str">
            <v>20119-1</v>
          </cell>
          <cell r="C239" t="str">
            <v xml:space="preserve">SET LEMANS DOBLE II MOD. 600 MM DRE.SILENT SYSTEM </v>
          </cell>
          <cell r="D239" t="str">
            <v>JUEGO</v>
          </cell>
          <cell r="E239">
            <v>3195264.8160000001</v>
          </cell>
        </row>
        <row r="240">
          <cell r="A240">
            <v>1101710016</v>
          </cell>
          <cell r="B240" t="str">
            <v>20120-1</v>
          </cell>
          <cell r="C240" t="str">
            <v xml:space="preserve">SET LEMANS DOBLE II MOD. 600 MM IZQ.SILENT SYSTEM </v>
          </cell>
          <cell r="D240" t="str">
            <v>JUEGO</v>
          </cell>
          <cell r="E240">
            <v>3195264.8160000001</v>
          </cell>
        </row>
        <row r="241">
          <cell r="A241">
            <v>1101710017</v>
          </cell>
          <cell r="B241" t="str">
            <v>20200-1</v>
          </cell>
          <cell r="C241" t="str">
            <v xml:space="preserve">ESQUINERO SET REVO 90 </v>
          </cell>
          <cell r="D241" t="str">
            <v>JUEGO</v>
          </cell>
          <cell r="E241">
            <v>1362615.7248</v>
          </cell>
        </row>
        <row r="242">
          <cell r="A242">
            <v>110201060</v>
          </cell>
          <cell r="B242">
            <v>2602719846</v>
          </cell>
          <cell r="C242" t="str">
            <v>SET HERRAJE TANDEM SIDE 450MM ANCHO, MIN. 1.700MM ALTURA, ANTRACITA</v>
          </cell>
          <cell r="D242" t="str">
            <v>JUEGO</v>
          </cell>
          <cell r="E242">
            <v>596761.08479999995</v>
          </cell>
        </row>
        <row r="243">
          <cell r="A243">
            <v>1102010006</v>
          </cell>
          <cell r="B243" t="str">
            <v>2423-1</v>
          </cell>
          <cell r="C243" t="str">
            <v>DESPENSA EXT. TOTAL 5 CANASTAS CROMADAS MOD.300MM</v>
          </cell>
          <cell r="D243" t="str">
            <v>JUEGO</v>
          </cell>
          <cell r="E243">
            <v>2256560</v>
          </cell>
        </row>
        <row r="244">
          <cell r="A244">
            <v>1102010007</v>
          </cell>
          <cell r="B244" t="str">
            <v>2423-2</v>
          </cell>
          <cell r="C244" t="str">
            <v>DESPENSA EXT. TOTAL 5 CANASTAS CROMADAS MOD.400MM</v>
          </cell>
          <cell r="D244" t="str">
            <v>JUEGO</v>
          </cell>
          <cell r="E244">
            <v>2583226.6666666665</v>
          </cell>
        </row>
        <row r="245">
          <cell r="A245">
            <v>1102010002</v>
          </cell>
          <cell r="B245" t="str">
            <v>4222-1</v>
          </cell>
          <cell r="C245" t="str">
            <v>DESPENSA EXT. PARCIAL 5 CANASTAS CROMADAS MOD.300MM</v>
          </cell>
          <cell r="D245" t="str">
            <v>JUEGO</v>
          </cell>
          <cell r="E245">
            <v>1203605.1647999999</v>
          </cell>
        </row>
        <row r="246">
          <cell r="A246">
            <v>1102010018</v>
          </cell>
          <cell r="B246" t="str">
            <v>4222-2</v>
          </cell>
          <cell r="C246" t="str">
            <v>DESPENSA EXT. PARCIAL 5 CANASTAS CROMADAS MOD.400MM</v>
          </cell>
          <cell r="D246" t="str">
            <v>JUEGO</v>
          </cell>
          <cell r="E246">
            <v>1377244.08</v>
          </cell>
        </row>
        <row r="247">
          <cell r="A247">
            <v>1102010020</v>
          </cell>
          <cell r="B247" t="str">
            <v>26002-2</v>
          </cell>
          <cell r="C247" t="str">
            <v>DESPENSA EXT. TOTAL 5 CANASTAS ARENA VARIO MOD.400MM</v>
          </cell>
          <cell r="D247" t="str">
            <v>JUEGO</v>
          </cell>
          <cell r="E247">
            <v>4175193.5855999999</v>
          </cell>
        </row>
        <row r="248">
          <cell r="A248">
            <v>1102010019</v>
          </cell>
          <cell r="B248" t="str">
            <v>26002-1</v>
          </cell>
          <cell r="C248" t="str">
            <v>DESPENSA EXT. TOTAL 5 CANASTAS ARENA STYLE MOD.400MM</v>
          </cell>
          <cell r="D248" t="str">
            <v>JUEGO</v>
          </cell>
          <cell r="E248">
            <v>4387736.16</v>
          </cell>
        </row>
        <row r="249">
          <cell r="A249">
            <v>1102010008</v>
          </cell>
          <cell r="B249" t="str">
            <v>1443-1</v>
          </cell>
          <cell r="C249" t="str">
            <v>DESPENSA SWING - 5 CANASTAS CROMADAS MOD.300MM</v>
          </cell>
          <cell r="D249" t="str">
            <v>JUEGO</v>
          </cell>
          <cell r="E249">
            <v>2126926.4832000001</v>
          </cell>
        </row>
        <row r="250">
          <cell r="A250">
            <v>1102010009</v>
          </cell>
          <cell r="B250" t="str">
            <v>1443-2</v>
          </cell>
          <cell r="C250" t="str">
            <v>DESPENSA SWING - 5 CANASTAS CROMADAS MOD.400MM</v>
          </cell>
          <cell r="D250" t="str">
            <v>JUEGO</v>
          </cell>
          <cell r="E250">
            <v>2264735.6351999999</v>
          </cell>
        </row>
        <row r="251">
          <cell r="A251">
            <v>1161310015</v>
          </cell>
          <cell r="B251">
            <v>2602010005</v>
          </cell>
          <cell r="C251" t="str">
            <v>DESPENSA TANDEM CANASTILLAS MOD. 450X1700MM 6 NIV.</v>
          </cell>
          <cell r="D251" t="str">
            <v>UNIDAD</v>
          </cell>
          <cell r="E251">
            <v>2101717.4543999997</v>
          </cell>
        </row>
        <row r="252">
          <cell r="A252">
            <v>1161310014</v>
          </cell>
          <cell r="B252">
            <v>2602130005</v>
          </cell>
          <cell r="C252" t="str">
            <v>DESPENSA TANDEM ARENA STYLE MOD. 450X1700MM 6 NIV.</v>
          </cell>
          <cell r="D252" t="str">
            <v>UNIDAD</v>
          </cell>
          <cell r="E252">
            <v>2855370.4992</v>
          </cell>
        </row>
        <row r="253">
          <cell r="A253">
            <v>1102010021</v>
          </cell>
          <cell r="B253" t="str">
            <v>2802-1</v>
          </cell>
          <cell r="C253" t="str">
            <v>DESPENSA CONVOY - 5 CANASTAS ARENA PLUS MOD.500MM</v>
          </cell>
          <cell r="D253" t="str">
            <v>JUEGO</v>
          </cell>
          <cell r="E253">
            <v>3482542.3535999996</v>
          </cell>
        </row>
        <row r="254">
          <cell r="A254">
            <v>1102010022</v>
          </cell>
          <cell r="B254" t="str">
            <v>2802-2</v>
          </cell>
          <cell r="C254" t="str">
            <v>DESPENSA CONVOY - 5 CANASTAS ARENA PLUS MOD.600MM</v>
          </cell>
          <cell r="D254" t="str">
            <v>JUEGO</v>
          </cell>
          <cell r="E254">
            <v>3648868.6320000007</v>
          </cell>
        </row>
        <row r="255">
          <cell r="A255">
            <v>1161310028</v>
          </cell>
          <cell r="B255">
            <v>842467930</v>
          </cell>
          <cell r="C255" t="str">
            <v>SET E TOUCH DESPENSA / PERMIO</v>
          </cell>
          <cell r="D255" t="str">
            <v>UND</v>
          </cell>
          <cell r="E255">
            <v>2155161.6432000003</v>
          </cell>
        </row>
        <row r="256">
          <cell r="A256">
            <v>1102010014</v>
          </cell>
          <cell r="B256">
            <v>9062032</v>
          </cell>
          <cell r="C256" t="str">
            <v>SISTEMA DE ORGANIZACIÓN COSARIO 600MM</v>
          </cell>
          <cell r="D256" t="str">
            <v>UND</v>
          </cell>
          <cell r="E256">
            <v>2583348.4224</v>
          </cell>
        </row>
        <row r="257">
          <cell r="A257">
            <v>110201057</v>
          </cell>
          <cell r="B257">
            <v>217020102</v>
          </cell>
          <cell r="C257" t="str">
            <v>IMOVE FOR 600 MM</v>
          </cell>
          <cell r="D257" t="str">
            <v>UND</v>
          </cell>
          <cell r="E257">
            <v>891452.95199999993</v>
          </cell>
        </row>
        <row r="258">
          <cell r="A258">
            <v>1101210049</v>
          </cell>
          <cell r="B258" t="str">
            <v>2718700006-1</v>
          </cell>
          <cell r="C258" t="str">
            <v>BRAZO FREEFOLD H:580-650MM 4.3-8.8 KG</v>
          </cell>
          <cell r="D258" t="str">
            <v>JUEGO</v>
          </cell>
          <cell r="E258">
            <v>387958.03200000006</v>
          </cell>
        </row>
        <row r="259">
          <cell r="A259">
            <v>1101210050</v>
          </cell>
          <cell r="B259" t="str">
            <v>2718710006-1</v>
          </cell>
          <cell r="C259" t="str">
            <v>BRAZO FREEFOLD H:580-650MM 6.0-12.2 KG</v>
          </cell>
          <cell r="D259" t="str">
            <v>JUEGO</v>
          </cell>
          <cell r="E259">
            <v>387958.03200000006</v>
          </cell>
        </row>
        <row r="260">
          <cell r="A260">
            <v>1101210054</v>
          </cell>
          <cell r="B260" t="str">
            <v>2718750006-1</v>
          </cell>
          <cell r="C260" t="str">
            <v>BRAZO FREEFOLD H:650-730MM 5.8-11.6 KG</v>
          </cell>
          <cell r="D260" t="str">
            <v>JUEGO</v>
          </cell>
          <cell r="E260">
            <v>387958.03200000006</v>
          </cell>
        </row>
        <row r="261">
          <cell r="A261">
            <v>1101210075</v>
          </cell>
          <cell r="B261" t="str">
            <v>2718790006-1</v>
          </cell>
          <cell r="C261" t="str">
            <v>BRAZO FREEFOLD H:710-790MM 5.2-10.3 KG</v>
          </cell>
          <cell r="D261" t="str">
            <v>JUEGO</v>
          </cell>
          <cell r="E261">
            <v>387958.03200000006</v>
          </cell>
        </row>
        <row r="262">
          <cell r="A262">
            <v>1101210003</v>
          </cell>
          <cell r="B262" t="str">
            <v>2718800006-1</v>
          </cell>
          <cell r="C262" t="str">
            <v>BRAZO FREEFOLD H:710-790MM 8.7-17.2 KG</v>
          </cell>
          <cell r="D262" t="str">
            <v>JUEGO</v>
          </cell>
          <cell r="E262">
            <v>420753.96</v>
          </cell>
        </row>
        <row r="263">
          <cell r="A263">
            <v>1101210058</v>
          </cell>
          <cell r="B263" t="str">
            <v>2718830006-1</v>
          </cell>
          <cell r="C263" t="str">
            <v>BRAZO FREEFOLD H:770-840MM 4.9-9.8 KG</v>
          </cell>
          <cell r="D263" t="str">
            <v>JUEGO</v>
          </cell>
          <cell r="E263">
            <v>387958.03200000006</v>
          </cell>
        </row>
        <row r="264">
          <cell r="A264">
            <v>1101210059</v>
          </cell>
          <cell r="B264" t="str">
            <v>2718840006-1</v>
          </cell>
          <cell r="C264" t="str">
            <v>BRAZO FREEFOLD H:770-840MM 8.0-15.5 KG</v>
          </cell>
          <cell r="D264" t="str">
            <v>JUEGO</v>
          </cell>
          <cell r="E264">
            <v>420753.96</v>
          </cell>
        </row>
        <row r="265">
          <cell r="A265">
            <v>1101210061</v>
          </cell>
          <cell r="B265" t="str">
            <v>2718870006-1</v>
          </cell>
          <cell r="C265" t="str">
            <v>BRAZO FREEFOLD H:840-910MM 4.5-9.0 KG</v>
          </cell>
          <cell r="D265" t="str">
            <v>JUEGO</v>
          </cell>
          <cell r="E265">
            <v>457617.60000000003</v>
          </cell>
        </row>
        <row r="266">
          <cell r="A266">
            <v>1101210004</v>
          </cell>
          <cell r="B266" t="str">
            <v>2718880006-1</v>
          </cell>
          <cell r="C266" t="str">
            <v>BRAZO FREEFOLD H:840-910MM 7.3-14.6 KG</v>
          </cell>
          <cell r="D266" t="str">
            <v>JUEGO</v>
          </cell>
          <cell r="E266">
            <v>483040.8</v>
          </cell>
        </row>
        <row r="267">
          <cell r="A267">
            <v>1101210141</v>
          </cell>
          <cell r="B267" t="str">
            <v>2720790006-1</v>
          </cell>
          <cell r="C267" t="str">
            <v>KIT BRAZO FREEFOLD H:960-1010MM 8.6-17.3 KG</v>
          </cell>
          <cell r="D267" t="str">
            <v>JUEGO</v>
          </cell>
          <cell r="E267">
            <v>618666.66666666663</v>
          </cell>
        </row>
        <row r="268">
          <cell r="A268">
            <v>1101110035</v>
          </cell>
          <cell r="B268">
            <v>2715590006</v>
          </cell>
          <cell r="C268" t="str">
            <v>BISAGRA INTERMEDIA FREEFOLD</v>
          </cell>
          <cell r="D268" t="str">
            <v>UNIDAD</v>
          </cell>
          <cell r="E268">
            <v>24185.937600000001</v>
          </cell>
        </row>
        <row r="269">
          <cell r="A269">
            <v>1101210035</v>
          </cell>
          <cell r="B269">
            <v>2716617035</v>
          </cell>
          <cell r="C269" t="str">
            <v>BRAZO FREEFLAP MINI A H:250 1.3-3.8 KG</v>
          </cell>
          <cell r="D269" t="str">
            <v>JUEGO</v>
          </cell>
          <cell r="E269">
            <v>136493.77103999999</v>
          </cell>
        </row>
        <row r="270">
          <cell r="A270">
            <v>1101210036</v>
          </cell>
          <cell r="B270">
            <v>2716627035</v>
          </cell>
          <cell r="C270" t="str">
            <v>BRAZO FREEFLAP MINI B H:300 2.4-5.1 KG</v>
          </cell>
          <cell r="D270" t="str">
            <v>JUEGO</v>
          </cell>
          <cell r="E270">
            <v>136493.77103999999</v>
          </cell>
        </row>
        <row r="271">
          <cell r="A271">
            <v>1101210080</v>
          </cell>
          <cell r="B271">
            <v>2716637035</v>
          </cell>
          <cell r="C271" t="str">
            <v>BRAZO FREEFLAP MINI C H:400 3.2-7.0 KG</v>
          </cell>
          <cell r="D271" t="str">
            <v>JUEGO</v>
          </cell>
          <cell r="E271">
            <v>136493.77103999999</v>
          </cell>
        </row>
        <row r="272">
          <cell r="A272">
            <v>1101210081</v>
          </cell>
          <cell r="B272">
            <v>2716647035</v>
          </cell>
          <cell r="C272" t="str">
            <v>BRAZO FREEFLAP FORTE D H:500 3.7-7.6 KG</v>
          </cell>
          <cell r="D272" t="str">
            <v>JUEGO</v>
          </cell>
          <cell r="E272">
            <v>179357.28624000002</v>
          </cell>
        </row>
        <row r="273">
          <cell r="A273">
            <v>1101210082</v>
          </cell>
          <cell r="B273">
            <v>2716667035</v>
          </cell>
          <cell r="C273" t="str">
            <v>BRAZO FREEFLAP FORTE F H:625 5.5-11.6 KG</v>
          </cell>
          <cell r="D273" t="str">
            <v>JUEGO</v>
          </cell>
          <cell r="E273">
            <v>196533.33333333334</v>
          </cell>
        </row>
        <row r="274">
          <cell r="A274">
            <v>1101210152</v>
          </cell>
          <cell r="B274">
            <v>2716677035</v>
          </cell>
          <cell r="C274" t="str">
            <v>BRAZO FREEFLAP FORTE G H:650 6.9-14 KG (102401)</v>
          </cell>
          <cell r="D274" t="str">
            <v>JUEGO</v>
          </cell>
          <cell r="E274">
            <v>196533.33333333334</v>
          </cell>
        </row>
        <row r="275">
          <cell r="A275">
            <v>1101210098</v>
          </cell>
          <cell r="B275" t="str">
            <v>2719137035-1</v>
          </cell>
          <cell r="C275" t="str">
            <v>BRAZO FREESLIDE H:430-600MM 2.6-5.5 KG</v>
          </cell>
          <cell r="D275" t="str">
            <v>JUEGO</v>
          </cell>
          <cell r="E275">
            <v>497682.86832000007</v>
          </cell>
        </row>
        <row r="276">
          <cell r="A276">
            <v>1101210046</v>
          </cell>
          <cell r="B276" t="str">
            <v>2719147035-1</v>
          </cell>
          <cell r="C276" t="str">
            <v>BRAZO FREESLIDE H:430-600MM 5.0-9.7 KG</v>
          </cell>
          <cell r="D276" t="str">
            <v>JUEGO</v>
          </cell>
          <cell r="E276">
            <v>511675.79759999993</v>
          </cell>
        </row>
        <row r="277">
          <cell r="A277">
            <v>1101210134</v>
          </cell>
          <cell r="B277" t="str">
            <v>2719157035-1</v>
          </cell>
          <cell r="C277" t="str">
            <v>BRAZO FREESLIDE H:430-600MM 7.4-14.6 KG</v>
          </cell>
          <cell r="D277" t="str">
            <v>JUEGO</v>
          </cell>
          <cell r="E277">
            <v>582340.42943999998</v>
          </cell>
        </row>
        <row r="278">
          <cell r="A278">
            <v>1101210097</v>
          </cell>
          <cell r="B278">
            <v>2719200038</v>
          </cell>
          <cell r="C278" t="str">
            <v>BARRA ESTABILIZADORA TRANSVERSAL 900MM</v>
          </cell>
          <cell r="D278" t="str">
            <v>UNIDAD</v>
          </cell>
          <cell r="E278">
            <v>22150.386719999999</v>
          </cell>
        </row>
        <row r="279">
          <cell r="A279">
            <v>1101210023</v>
          </cell>
          <cell r="B279">
            <v>2719220038</v>
          </cell>
          <cell r="C279" t="str">
            <v>BARRA ESTABILIZADORA TRANSVERSAL 1200MM</v>
          </cell>
          <cell r="D279" t="str">
            <v>UNIDAD</v>
          </cell>
          <cell r="E279">
            <v>21670.735680000002</v>
          </cell>
        </row>
        <row r="280">
          <cell r="A280">
            <v>1101210109</v>
          </cell>
          <cell r="B280">
            <v>2719587040</v>
          </cell>
          <cell r="C280" t="str">
            <v>LIMITADOR DE ANGULO  DE APERTURA  FREEFOLD</v>
          </cell>
          <cell r="D280" t="str">
            <v>UNIDAD</v>
          </cell>
          <cell r="E280">
            <v>11374.339679999999</v>
          </cell>
        </row>
        <row r="281">
          <cell r="A281">
            <v>1161910134</v>
          </cell>
          <cell r="B281">
            <v>271115</v>
          </cell>
          <cell r="C281" t="str">
            <v>BARRA ESTABILIZADORA TRANSVERSAL 900MM</v>
          </cell>
          <cell r="D281" t="str">
            <v>UNIDAD</v>
          </cell>
          <cell r="E281">
            <v>33892.515359999998</v>
          </cell>
        </row>
        <row r="282">
          <cell r="A282">
            <v>1101210131</v>
          </cell>
          <cell r="B282" t="str">
            <v>2719699966-1</v>
          </cell>
          <cell r="C282" t="str">
            <v>KIT  MOTOR ETOUCHE FREEFOLD</v>
          </cell>
          <cell r="D282" t="str">
            <v>JUEGO</v>
          </cell>
          <cell r="E282">
            <v>2787221.6856</v>
          </cell>
        </row>
        <row r="283">
          <cell r="A283">
            <v>1101210133</v>
          </cell>
          <cell r="B283" t="str">
            <v>2719637035-1</v>
          </cell>
          <cell r="C283" t="str">
            <v>KIT  MOTOR ETOUCHE FREEFLAP</v>
          </cell>
          <cell r="D283" t="str">
            <v>JUEGO</v>
          </cell>
          <cell r="E283">
            <v>2712270.70224</v>
          </cell>
        </row>
        <row r="284">
          <cell r="A284">
            <v>1101210132</v>
          </cell>
          <cell r="B284" t="str">
            <v>2719719966-1</v>
          </cell>
          <cell r="C284" t="str">
            <v>KIT  MOTOR ETOUCHE FREESLIDE</v>
          </cell>
          <cell r="D284" t="str">
            <v>JUEGO</v>
          </cell>
          <cell r="E284">
            <v>2803506.0926399999</v>
          </cell>
        </row>
        <row r="285">
          <cell r="A285">
            <v>1101210154</v>
          </cell>
          <cell r="C285" t="str">
            <v>BRAZO FREELIGHT TIPO A</v>
          </cell>
          <cell r="D285" t="str">
            <v>UNIDAD</v>
          </cell>
          <cell r="E285">
            <v>55468.799999999996</v>
          </cell>
        </row>
        <row r="286">
          <cell r="A286">
            <v>1101210155</v>
          </cell>
          <cell r="C286" t="str">
            <v>BRAZO FREELIGHT TIPO B</v>
          </cell>
          <cell r="D286" t="str">
            <v>UNIDAD</v>
          </cell>
          <cell r="E286">
            <v>55468.799999999996</v>
          </cell>
        </row>
        <row r="287">
          <cell r="A287">
            <v>1101210156</v>
          </cell>
          <cell r="C287" t="str">
            <v>BRAZO FREELIGHT TIPO C</v>
          </cell>
          <cell r="D287" t="str">
            <v>UNIDAD</v>
          </cell>
          <cell r="E287">
            <v>55468.799999999996</v>
          </cell>
        </row>
        <row r="288">
          <cell r="A288">
            <v>1101210157</v>
          </cell>
          <cell r="C288" t="str">
            <v>BRAZO FREELIGHT TIPO D</v>
          </cell>
          <cell r="D288" t="str">
            <v>UNIDAD</v>
          </cell>
          <cell r="E288">
            <v>55468.799999999996</v>
          </cell>
        </row>
        <row r="289">
          <cell r="A289">
            <v>1101210012</v>
          </cell>
          <cell r="B289" t="str">
            <v>42401013NN-1</v>
          </cell>
          <cell r="C289" t="str">
            <v>PISTON A GAS COMPACT SOFT STOP L164 H:230-300 50N</v>
          </cell>
          <cell r="D289" t="str">
            <v>UNIDAD</v>
          </cell>
          <cell r="E289">
            <v>48872.635199999997</v>
          </cell>
        </row>
        <row r="290">
          <cell r="A290">
            <v>1101210041</v>
          </cell>
          <cell r="B290" t="str">
            <v>42402013NN-1</v>
          </cell>
          <cell r="C290" t="str">
            <v>PISTON A GAS COMPACT SOFT STOP L164 H:230-300 80N</v>
          </cell>
          <cell r="D290" t="str">
            <v>UNIDAD</v>
          </cell>
          <cell r="E290">
            <v>48872.635199999997</v>
          </cell>
        </row>
        <row r="291">
          <cell r="A291">
            <v>1101210018</v>
          </cell>
          <cell r="B291" t="str">
            <v>42410013NN-1</v>
          </cell>
          <cell r="C291" t="str">
            <v>PISTON A GAS COMPACT SOFT STOP L244 H:300-450 50N</v>
          </cell>
          <cell r="D291" t="str">
            <v>UNIDAD</v>
          </cell>
          <cell r="E291">
            <v>45607.68</v>
          </cell>
        </row>
        <row r="292">
          <cell r="A292">
            <v>1101210019</v>
          </cell>
          <cell r="B292" t="str">
            <v>42412013NN-1</v>
          </cell>
          <cell r="C292" t="str">
            <v>PISTON A GAS COMPACT SOFT STOP L244 H:300-550 80N</v>
          </cell>
          <cell r="D292" t="str">
            <v>UNIDAD</v>
          </cell>
          <cell r="E292">
            <v>45607.68</v>
          </cell>
        </row>
        <row r="293">
          <cell r="A293">
            <v>1101210016</v>
          </cell>
          <cell r="B293" t="str">
            <v>42413013NN-1</v>
          </cell>
          <cell r="C293" t="str">
            <v>PISTON A GAS COMPACT SOFT STOP L244 H:350-550 100N</v>
          </cell>
          <cell r="D293" t="str">
            <v>UNIDAD</v>
          </cell>
          <cell r="E293">
            <v>45607.68</v>
          </cell>
        </row>
        <row r="294">
          <cell r="A294">
            <v>1101210017</v>
          </cell>
          <cell r="B294" t="str">
            <v>42414013NN-1</v>
          </cell>
          <cell r="C294" t="str">
            <v>PISTON A GAS COMPACT SOFT STOP L244 H:400-600 120N</v>
          </cell>
          <cell r="D294" t="str">
            <v>UNIDAD</v>
          </cell>
          <cell r="E294">
            <v>45607.68</v>
          </cell>
        </row>
        <row r="295">
          <cell r="A295">
            <v>1101210022</v>
          </cell>
          <cell r="B295" t="str">
            <v>42302010NN-1</v>
          </cell>
          <cell r="C295" t="str">
            <v>PISTON A GAS COMPACT FRICCIONADO L164 H:251-300 60N</v>
          </cell>
          <cell r="D295" t="str">
            <v>UNIDAD</v>
          </cell>
          <cell r="E295">
            <v>64437.796800000004</v>
          </cell>
        </row>
        <row r="296">
          <cell r="A296">
            <v>1101210011</v>
          </cell>
          <cell r="B296" t="str">
            <v>42303010NN-1</v>
          </cell>
          <cell r="C296" t="str">
            <v>PISTON A GAS COMPACT FRICCIONADO L164 H:251-300 90N</v>
          </cell>
          <cell r="D296" t="str">
            <v>UNIDAD</v>
          </cell>
          <cell r="E296">
            <v>64437.796800000004</v>
          </cell>
        </row>
        <row r="297">
          <cell r="A297">
            <v>1101210013</v>
          </cell>
          <cell r="B297" t="str">
            <v>42311010NN-1</v>
          </cell>
          <cell r="C297" t="str">
            <v>PISTON A GAS COMPACT FRICCIONADO L244 H:300-350 45N</v>
          </cell>
          <cell r="D297" t="str">
            <v>UNIDAD</v>
          </cell>
          <cell r="E297">
            <v>57581.236800000006</v>
          </cell>
        </row>
        <row r="298">
          <cell r="A298">
            <v>1101210015</v>
          </cell>
          <cell r="B298" t="str">
            <v>42312010NN-1</v>
          </cell>
          <cell r="C298" t="str">
            <v>PISTON A GAS COMPACT FRICCIONADO L244 H:351-450 60N</v>
          </cell>
          <cell r="D298" t="str">
            <v>UNIDAD</v>
          </cell>
          <cell r="E298">
            <v>57581.236800000006</v>
          </cell>
        </row>
        <row r="299">
          <cell r="A299">
            <v>1101210014</v>
          </cell>
          <cell r="B299" t="str">
            <v>42313010NN-1</v>
          </cell>
          <cell r="C299" t="str">
            <v>PISTON A GAS COMPACT FRICCIONADO L244 H:451-500 90N</v>
          </cell>
          <cell r="D299" t="str">
            <v>UNIDAD</v>
          </cell>
          <cell r="E299">
            <v>57581.236800000006</v>
          </cell>
        </row>
        <row r="300">
          <cell r="A300">
            <v>1101210139</v>
          </cell>
          <cell r="B300" t="str">
            <v>42331010NN-1</v>
          </cell>
          <cell r="C300" t="str">
            <v>KIT  PISTON GAS COMPACT FRICCIONADO L355 N60</v>
          </cell>
          <cell r="D300" t="str">
            <v>UNDIDAD</v>
          </cell>
          <cell r="E300">
            <v>73907.553599999999</v>
          </cell>
        </row>
        <row r="301">
          <cell r="A301">
            <v>1101210021</v>
          </cell>
          <cell r="B301" t="str">
            <v>42332010NN-1</v>
          </cell>
          <cell r="C301" t="str">
            <v>PISTON A GAS COMPACT FRICCIONADO L355 H:551-600 90N</v>
          </cell>
          <cell r="D301" t="str">
            <v>UNIDAD</v>
          </cell>
          <cell r="E301">
            <v>73907.553599999999</v>
          </cell>
        </row>
        <row r="302">
          <cell r="A302">
            <v>1101210020</v>
          </cell>
          <cell r="B302" t="str">
            <v>42333010NN-1</v>
          </cell>
          <cell r="C302" t="str">
            <v>PISTÓN A GAS COMPACT FRICCIONADO L355 H:601-700 120N</v>
          </cell>
          <cell r="D302" t="str">
            <v>UNIDAD</v>
          </cell>
          <cell r="E302">
            <v>73907.553599999999</v>
          </cell>
        </row>
        <row r="303">
          <cell r="A303">
            <v>1101210078</v>
          </cell>
          <cell r="B303" t="str">
            <v>42352010NN-1</v>
          </cell>
          <cell r="C303" t="str">
            <v>PISTÓN A GAS COMPACT FRICCIONADO L480 H:601-650 90N</v>
          </cell>
          <cell r="D303" t="str">
            <v>UNIDAD</v>
          </cell>
          <cell r="E303">
            <v>107649.5328</v>
          </cell>
        </row>
        <row r="304">
          <cell r="A304">
            <v>1101210077</v>
          </cell>
          <cell r="B304" t="str">
            <v>42353010NN-1</v>
          </cell>
          <cell r="C304" t="str">
            <v>PISTÓN A GAS COMPACT FRICCIONADO L480 H:651-700 120N</v>
          </cell>
          <cell r="D304" t="str">
            <v>UNIDAD</v>
          </cell>
          <cell r="E304">
            <v>107649.5328</v>
          </cell>
        </row>
        <row r="305">
          <cell r="A305">
            <v>1101210009</v>
          </cell>
          <cell r="B305" t="str">
            <v>42501010NN-1</v>
          </cell>
          <cell r="C305" t="str">
            <v xml:space="preserve">PISTON A GAS COMPACT  ABATIBLE  L164 H:225-250 </v>
          </cell>
          <cell r="D305" t="str">
            <v>UNIDAD</v>
          </cell>
          <cell r="E305">
            <v>59320.799999999996</v>
          </cell>
        </row>
        <row r="306">
          <cell r="A306">
            <v>1101210010</v>
          </cell>
          <cell r="B306" t="str">
            <v>42510010NN-1</v>
          </cell>
          <cell r="C306" t="str">
            <v xml:space="preserve">PISTON A GAS COMPACT  ABATIBLE  L244 H:300-500 </v>
          </cell>
          <cell r="D306" t="str">
            <v>UNIDAD</v>
          </cell>
          <cell r="E306">
            <v>61063.444800000005</v>
          </cell>
        </row>
        <row r="307">
          <cell r="A307">
            <v>1161210083</v>
          </cell>
          <cell r="B307" t="str">
            <v>425330010NN-1</v>
          </cell>
          <cell r="C307" t="str">
            <v xml:space="preserve">PISTON A GAS COMPACT  ABATIBLE  L355 H:400-500 </v>
          </cell>
          <cell r="D307" t="str">
            <v>UNIDAD</v>
          </cell>
          <cell r="E307">
            <v>72166.449600000007</v>
          </cell>
        </row>
        <row r="308">
          <cell r="A308">
            <v>1101210159</v>
          </cell>
          <cell r="C308" t="str">
            <v>PERFIL ALUMINIO PARA SISTEMA KIARO T.MET</v>
          </cell>
          <cell r="D308" t="str">
            <v>UNIDAD</v>
          </cell>
          <cell r="E308">
            <v>6532.9919999999993</v>
          </cell>
        </row>
        <row r="309">
          <cell r="A309">
            <v>1101210158</v>
          </cell>
          <cell r="C309" t="str">
            <v>SISTEMA APERTURA PUERTA ABATIBLE KIARO T.MET</v>
          </cell>
          <cell r="D309" t="str">
            <v>UNIDAD</v>
          </cell>
          <cell r="E309">
            <v>166535.8272</v>
          </cell>
        </row>
        <row r="310">
          <cell r="A310">
            <v>1161210035</v>
          </cell>
          <cell r="B310" t="str">
            <v>779690-001</v>
          </cell>
          <cell r="C310" t="str">
            <v>CURVA PARA PERSIANA ARMABLE</v>
          </cell>
          <cell r="D310" t="str">
            <v>UNIDAD</v>
          </cell>
          <cell r="E310">
            <v>5063.0688</v>
          </cell>
        </row>
        <row r="311">
          <cell r="A311">
            <v>1161210034</v>
          </cell>
          <cell r="B311" t="str">
            <v>779680-001</v>
          </cell>
          <cell r="C311" t="str">
            <v>GUIA FRENO PARA PERSIANA ARMABLE</v>
          </cell>
          <cell r="D311" t="str">
            <v>UNIDAD</v>
          </cell>
          <cell r="E311">
            <v>11779.415999999999</v>
          </cell>
        </row>
        <row r="312">
          <cell r="A312">
            <v>1111310119</v>
          </cell>
          <cell r="B312" t="str">
            <v>779370-001</v>
          </cell>
          <cell r="C312" t="str">
            <v>RIEL FRENO 2,50 MT</v>
          </cell>
          <cell r="D312" t="str">
            <v>M.LINEAL</v>
          </cell>
          <cell r="E312">
            <v>5554.5839999999998</v>
          </cell>
        </row>
        <row r="313">
          <cell r="A313">
            <v>1161210033</v>
          </cell>
          <cell r="B313" t="str">
            <v>779250-002</v>
          </cell>
          <cell r="C313" t="str">
            <v>TIRA DE PERSIANA ARMABLE 250 CTM COLOR ALUMINIO</v>
          </cell>
          <cell r="D313" t="str">
            <v>TIRA</v>
          </cell>
          <cell r="E313">
            <v>251591.06880000001</v>
          </cell>
        </row>
        <row r="314">
          <cell r="A314">
            <v>1111310104</v>
          </cell>
          <cell r="B314" t="str">
            <v>779360-002</v>
          </cell>
          <cell r="C314" t="str">
            <v>PERFIL CIERRE 1.25 MT ALUMINIO</v>
          </cell>
          <cell r="D314" t="str">
            <v>TIRA 1.25MT</v>
          </cell>
          <cell r="E314">
            <v>8759.4480000000003</v>
          </cell>
        </row>
        <row r="315">
          <cell r="A315">
            <v>1111310103</v>
          </cell>
          <cell r="B315" t="str">
            <v>779340-002</v>
          </cell>
          <cell r="C315" t="str">
            <v>PERFIL BASE 1.25 MT ALUMINIO</v>
          </cell>
          <cell r="D315" t="str">
            <v>TIRA 1.25MT</v>
          </cell>
          <cell r="E315">
            <v>93659.068800000008</v>
          </cell>
        </row>
        <row r="316">
          <cell r="A316">
            <v>1161010017</v>
          </cell>
          <cell r="B316">
            <v>45026</v>
          </cell>
          <cell r="C316" t="str">
            <v>ADAPTADORES LIFT UP PARA GRUESO PUERTA 18/19</v>
          </cell>
          <cell r="D316" t="str">
            <v>UNIDAD</v>
          </cell>
          <cell r="E316">
            <v>76936.704768000011</v>
          </cell>
        </row>
        <row r="317">
          <cell r="A317">
            <v>1111310120</v>
          </cell>
          <cell r="B317">
            <v>9136103</v>
          </cell>
          <cell r="C317" t="str">
            <v xml:space="preserve">JUEGO SYSLINE S 1 ARMARIO 2 PUERTAS </v>
          </cell>
          <cell r="D317" t="str">
            <v>JUEGO</v>
          </cell>
          <cell r="E317">
            <v>175396.96799999999</v>
          </cell>
        </row>
        <row r="318">
          <cell r="A318">
            <v>1111310099</v>
          </cell>
          <cell r="B318">
            <v>9145851</v>
          </cell>
          <cell r="C318" t="str">
            <v>PERFIL DE RODADURA 2000MM SYSLINE S 110</v>
          </cell>
          <cell r="D318" t="str">
            <v>1 TIRA 2 MT</v>
          </cell>
          <cell r="E318">
            <v>29262.873600000003</v>
          </cell>
        </row>
        <row r="319">
          <cell r="A319">
            <v>1111310122</v>
          </cell>
          <cell r="B319">
            <v>70968</v>
          </cell>
          <cell r="C319" t="str">
            <v>WING LINE IZQUIERDO 770 / ALTURA 2200MM</v>
          </cell>
          <cell r="D319" t="str">
            <v>UNIDAD</v>
          </cell>
          <cell r="E319">
            <v>163178.424</v>
          </cell>
        </row>
        <row r="320">
          <cell r="A320">
            <v>1111310121</v>
          </cell>
          <cell r="B320">
            <v>70969</v>
          </cell>
          <cell r="C320" t="str">
            <v>WING LINE DERECHO 770 / ALTURA 2200MM</v>
          </cell>
          <cell r="D320" t="str">
            <v>UNIDAD</v>
          </cell>
          <cell r="E320">
            <v>163178.424</v>
          </cell>
        </row>
        <row r="321">
          <cell r="A321">
            <v>1111310102</v>
          </cell>
          <cell r="B321">
            <v>72919</v>
          </cell>
          <cell r="C321" t="str">
            <v>PERFIL GUIA WING LINE INFERIOR 770/780 - 2000MM</v>
          </cell>
          <cell r="D321" t="str">
            <v>1 TIRA 2 MT</v>
          </cell>
          <cell r="E321">
            <v>40221.0432</v>
          </cell>
        </row>
        <row r="322">
          <cell r="A322">
            <v>1111310100</v>
          </cell>
          <cell r="B322">
            <v>1079089</v>
          </cell>
          <cell r="C322" t="str">
            <v>PERFIL DE RODADURA WING LINE 770 -2000MM</v>
          </cell>
          <cell r="D322" t="str">
            <v>1 TIRA 2 MT</v>
          </cell>
          <cell r="E322">
            <v>98303.039999999994</v>
          </cell>
        </row>
        <row r="323">
          <cell r="A323">
            <v>1161910184</v>
          </cell>
          <cell r="C323" t="str">
            <v>HERRAJE HAWA CONCEPTA 30 MADERA  PARA UNA PUERTA-SE TRAE SOLAMENTE BAJO PEDIDO</v>
          </cell>
          <cell r="D323" t="str">
            <v>SET</v>
          </cell>
          <cell r="E323">
            <v>4707144</v>
          </cell>
        </row>
        <row r="324">
          <cell r="A324">
            <v>1161910137</v>
          </cell>
          <cell r="B324">
            <v>48078</v>
          </cell>
          <cell r="C324" t="str">
            <v>SET HORIZON PLUS H:2570 ANCHO 475 MM SILEN SYSTEM - INCLUYE BARRA ESTABILIZADORA</v>
          </cell>
          <cell r="D324" t="str">
            <v>UNIDAD</v>
          </cell>
          <cell r="E324">
            <v>1890022.32</v>
          </cell>
        </row>
        <row r="325">
          <cell r="A325">
            <v>1161220007</v>
          </cell>
          <cell r="B325">
            <v>9209218</v>
          </cell>
          <cell r="C325" t="str">
            <v>SLIDELINE M SETS DE PERFILES 18 /4000MM PLATA: 2 PERFILES</v>
          </cell>
          <cell r="D325" t="str">
            <v>SET</v>
          </cell>
          <cell r="E325">
            <v>636498.80985600001</v>
          </cell>
        </row>
        <row r="326">
          <cell r="A326">
            <v>1161220008</v>
          </cell>
          <cell r="B326">
            <v>9209278</v>
          </cell>
          <cell r="C326" t="str">
            <v>SET DECORATIVO PARA PERFILES DE RODADURASLINDELINE M, 18, plata, 4000</v>
          </cell>
          <cell r="D326" t="str">
            <v>SET</v>
          </cell>
          <cell r="E326">
            <v>99256.856832000005</v>
          </cell>
        </row>
        <row r="327">
          <cell r="A327">
            <v>1101110110</v>
          </cell>
          <cell r="B327">
            <v>9156338</v>
          </cell>
          <cell r="C327" t="str">
            <v xml:space="preserve">SET DE HERRAJES PARA PUERTAS AMORTIGUADAS SL M SET SILENT SYSTEM </v>
          </cell>
          <cell r="D327" t="str">
            <v>SET</v>
          </cell>
          <cell r="E327">
            <v>503882.52364799991</v>
          </cell>
        </row>
        <row r="328">
          <cell r="A328">
            <v>1102010026</v>
          </cell>
          <cell r="B328">
            <v>49910005</v>
          </cell>
          <cell r="C328" t="str">
            <v>CORBATERO EXTRAIBLE An.130xProf.540xAlt.90 MM</v>
          </cell>
          <cell r="D328" t="str">
            <v>UNIDAD</v>
          </cell>
          <cell r="E328">
            <v>127354.82399999998</v>
          </cell>
        </row>
        <row r="329">
          <cell r="A329">
            <v>1102010026</v>
          </cell>
          <cell r="B329">
            <v>50040005</v>
          </cell>
          <cell r="C329" t="str">
            <v>CORBATERO An.320xProf.160xAlt.25 MM</v>
          </cell>
          <cell r="D329" t="str">
            <v>UNIDAD</v>
          </cell>
          <cell r="E329">
            <v>47886.523199999996</v>
          </cell>
        </row>
        <row r="330">
          <cell r="A330">
            <v>1102010027</v>
          </cell>
          <cell r="B330">
            <v>50050005</v>
          </cell>
          <cell r="C330" t="str">
            <v>CORBATERO Y CINTURONERO An.255xProf.70xAlt.300 MM</v>
          </cell>
          <cell r="D330" t="str">
            <v>UNIDAD</v>
          </cell>
          <cell r="E330">
            <v>54667.584000000003</v>
          </cell>
        </row>
        <row r="331">
          <cell r="A331">
            <v>110201037</v>
          </cell>
          <cell r="B331" t="str">
            <v>F25150</v>
          </cell>
          <cell r="C331" t="str">
            <v>CORBATERO Y CINTURONERO An.255xProf.70xAlt.300 MM</v>
          </cell>
          <cell r="D331" t="str">
            <v>UNIDAD</v>
          </cell>
          <cell r="E331">
            <v>54667.584000000003</v>
          </cell>
        </row>
        <row r="332">
          <cell r="A332">
            <v>1102010028</v>
          </cell>
          <cell r="B332">
            <v>49610005</v>
          </cell>
          <cell r="C332" t="str">
            <v>PANTALONERO EXTRAIBLE 3 P. An.222xProf.455xAlt.72 MM</v>
          </cell>
          <cell r="D332" t="str">
            <v>UNIDAD</v>
          </cell>
          <cell r="E332">
            <v>69089.471999999994</v>
          </cell>
        </row>
        <row r="333">
          <cell r="A333">
            <v>1102010030</v>
          </cell>
          <cell r="B333">
            <v>50080005</v>
          </cell>
          <cell r="C333" t="str">
            <v>PANTALONERO EXTRAIBLE 3 P.  An500xProf.265xAlt.315 MM</v>
          </cell>
          <cell r="D333" t="str">
            <v>UNIDAD</v>
          </cell>
          <cell r="E333">
            <v>258931.44000000003</v>
          </cell>
        </row>
        <row r="334">
          <cell r="A334">
            <v>1102010032</v>
          </cell>
          <cell r="B334">
            <v>69070102</v>
          </cell>
          <cell r="C334" t="str">
            <v>LISTON PARA ZAPATOS An.420xProf.50xAlt.225 MM</v>
          </cell>
          <cell r="D334" t="str">
            <v>UNIDAD</v>
          </cell>
          <cell r="E334">
            <v>25646.615999999998</v>
          </cell>
        </row>
        <row r="335">
          <cell r="A335">
            <v>1102010034</v>
          </cell>
          <cell r="B335">
            <v>91500005</v>
          </cell>
          <cell r="C335" t="str">
            <v>SISTEMA ROTATORIO PARA EL BAÑO An490xProf.246xAlt.50 MM</v>
          </cell>
          <cell r="D335" t="str">
            <v>JUEGO</v>
          </cell>
          <cell r="E335">
            <v>1099268.352</v>
          </cell>
        </row>
        <row r="336">
          <cell r="A336">
            <v>1112010018</v>
          </cell>
          <cell r="B336">
            <v>45198</v>
          </cell>
          <cell r="C336" t="str">
            <v>HERRAJE ENDEREZADOR PARA PUERTAS</v>
          </cell>
          <cell r="D336" t="str">
            <v>UNIDAD</v>
          </cell>
          <cell r="E336">
            <v>82687.031999999992</v>
          </cell>
        </row>
        <row r="337">
          <cell r="A337">
            <v>1161210050</v>
          </cell>
          <cell r="B337" t="str">
            <v>10208020YA-1</v>
          </cell>
          <cell r="C337" t="str">
            <v>SOPORTE K LINE 5MM</v>
          </cell>
          <cell r="D337" t="str">
            <v>UNIDAD</v>
          </cell>
          <cell r="E337">
            <v>405.56937599999998</v>
          </cell>
        </row>
        <row r="338">
          <cell r="A338">
            <v>1111010207</v>
          </cell>
          <cell r="B338" t="str">
            <v>10601020AB-1</v>
          </cell>
          <cell r="C338" t="str">
            <v>KIT  SOPORTE P/FLIPPER SL14</v>
          </cell>
          <cell r="D338" t="str">
            <v>KIT</v>
          </cell>
          <cell r="E338">
            <v>349.51507199999998</v>
          </cell>
        </row>
        <row r="339">
          <cell r="A339">
            <v>1111010171</v>
          </cell>
          <cell r="B339" t="str">
            <v>16019021YA-1</v>
          </cell>
          <cell r="C339" t="str">
            <v>SOPORTE DE ENTREPAÑO CRISTAL KUBIC 4-8MM NICKEL</v>
          </cell>
          <cell r="D339" t="str">
            <v>KIT</v>
          </cell>
          <cell r="E339">
            <v>3511.6372799999995</v>
          </cell>
        </row>
        <row r="340">
          <cell r="A340">
            <v>1111010033</v>
          </cell>
          <cell r="B340" t="str">
            <v>16013040YA</v>
          </cell>
          <cell r="C340" t="str">
            <v>SOPORTE DE ENTREPAÑO CRISTAL PEKI 4-10MM</v>
          </cell>
          <cell r="D340" t="str">
            <v>UNIDAD</v>
          </cell>
          <cell r="E340">
            <v>2115.2256480000001</v>
          </cell>
        </row>
        <row r="341">
          <cell r="A341">
            <v>1111010244</v>
          </cell>
          <cell r="B341" t="str">
            <v>11401030IJ-1</v>
          </cell>
          <cell r="C341" t="str">
            <v xml:space="preserve">SOPORTE PARA PK2 19MM GRIS </v>
          </cell>
          <cell r="D341" t="str">
            <v>KIT</v>
          </cell>
          <cell r="E341">
            <v>1398.0602879999999</v>
          </cell>
        </row>
        <row r="342">
          <cell r="A342">
            <v>1111010251</v>
          </cell>
          <cell r="B342" t="str">
            <v>11401070IJ-1</v>
          </cell>
          <cell r="C342" t="str">
            <v xml:space="preserve">KIT SOPORTE PARA PK2 29MM GRIS </v>
          </cell>
          <cell r="D342" t="str">
            <v>KIT</v>
          </cell>
          <cell r="E342">
            <v>1762.4132639999998</v>
          </cell>
        </row>
        <row r="343">
          <cell r="A343">
            <v>1111010263</v>
          </cell>
          <cell r="B343" t="str">
            <v>23002010AB</v>
          </cell>
          <cell r="C343" t="str">
            <v>CAP CUBIERTA PARA D.8 MM PLANA AGUJERO BEIGE</v>
          </cell>
          <cell r="D343" t="str">
            <v>UNIDAD</v>
          </cell>
        </row>
        <row r="344">
          <cell r="A344">
            <v>1111010032</v>
          </cell>
          <cell r="B344" t="str">
            <v>10701010YA</v>
          </cell>
          <cell r="C344" t="str">
            <v>INSERTO PLAST/METALICO ROSCA NIQ./ PLAT UNICO</v>
          </cell>
          <cell r="D344" t="str">
            <v>UNIDAD</v>
          </cell>
          <cell r="E344">
            <v>1165.599792</v>
          </cell>
        </row>
        <row r="345">
          <cell r="A345">
            <v>1111010041</v>
          </cell>
          <cell r="B345" t="str">
            <v>16220080JM</v>
          </cell>
          <cell r="C345" t="str">
            <v>SOPORTE REPIZA CRISTAL KALABRONE MINI 5-10MM</v>
          </cell>
          <cell r="D345" t="str">
            <v>UNIDAD</v>
          </cell>
          <cell r="E345">
            <v>9783.1247040000017</v>
          </cell>
        </row>
        <row r="346">
          <cell r="A346">
            <v>1111010042</v>
          </cell>
          <cell r="B346" t="str">
            <v>16220010JM</v>
          </cell>
          <cell r="C346" t="str">
            <v>SOPORTE REPIZA CRIS/MADERA KALABRONE 8-30MM</v>
          </cell>
          <cell r="D346" t="str">
            <v>JUEGO</v>
          </cell>
          <cell r="E346">
            <v>65243.912543999999</v>
          </cell>
        </row>
        <row r="347">
          <cell r="A347">
            <v>1111010034</v>
          </cell>
          <cell r="B347" t="str">
            <v>16220030JM</v>
          </cell>
          <cell r="C347" t="str">
            <v>SOPORTE REPIZA MADERA KALABRONE MAXI 25 - 50 MM</v>
          </cell>
          <cell r="D347" t="str">
            <v>JUEGO</v>
          </cell>
          <cell r="E347">
            <v>74189.52</v>
          </cell>
        </row>
        <row r="348">
          <cell r="A348">
            <v>1111010027</v>
          </cell>
          <cell r="B348" t="str">
            <v>1621401000-1</v>
          </cell>
          <cell r="C348" t="str">
            <v>SOPORTE REPIZA MADERA TRIADE MINI 4KG</v>
          </cell>
          <cell r="D348" t="str">
            <v>UNIDAD</v>
          </cell>
          <cell r="E348">
            <v>43966.358207999998</v>
          </cell>
        </row>
        <row r="349">
          <cell r="A349">
            <v>1111010028</v>
          </cell>
          <cell r="B349" t="str">
            <v>1621501000-1</v>
          </cell>
          <cell r="C349" t="str">
            <v>SOPORTE REPIZA MADERA TRIADE 15KG</v>
          </cell>
          <cell r="D349" t="str">
            <v>UNIDAD</v>
          </cell>
          <cell r="E349">
            <v>38026.250640000006</v>
          </cell>
        </row>
        <row r="350">
          <cell r="A350">
            <v>1111010055</v>
          </cell>
          <cell r="B350" t="str">
            <v>11702010YA-12</v>
          </cell>
          <cell r="C350" t="str">
            <v>SOPORTE DE ENTEPAÑO MAORI- NIKEL PLATA 12 MM</v>
          </cell>
          <cell r="D350" t="str">
            <v>UNIDAD</v>
          </cell>
          <cell r="E350">
            <v>699.03014399999995</v>
          </cell>
        </row>
        <row r="351">
          <cell r="A351">
            <v>1111010050</v>
          </cell>
          <cell r="B351" t="str">
            <v>11704010YA-15</v>
          </cell>
          <cell r="C351" t="str">
            <v>SOPORTE DE ENTEPAÑO MAORI- NIKEL PLATA 15 MM</v>
          </cell>
          <cell r="D351" t="str">
            <v>UNIDAD</v>
          </cell>
          <cell r="E351">
            <v>802.89547200000004</v>
          </cell>
        </row>
        <row r="352">
          <cell r="A352">
            <v>1111010168</v>
          </cell>
          <cell r="B352" t="str">
            <v>11710010YA-19</v>
          </cell>
          <cell r="C352" t="str">
            <v>SOPORTE DE ENTEPAÑO MAORI- NIKEL PLATA 19 MM</v>
          </cell>
          <cell r="D352" t="str">
            <v>UNIDAD</v>
          </cell>
          <cell r="E352">
            <v>816.08472000000017</v>
          </cell>
        </row>
        <row r="353">
          <cell r="A353">
            <v>1111010026</v>
          </cell>
          <cell r="B353" t="str">
            <v>63420010ZN-1</v>
          </cell>
          <cell r="C353" t="str">
            <v xml:space="preserve">COLGADOR DE ARMARIO LIBRA H1 </v>
          </cell>
          <cell r="D353" t="str">
            <v>UNIDAD</v>
          </cell>
          <cell r="E353">
            <v>7336.5191999999997</v>
          </cell>
        </row>
        <row r="354">
          <cell r="A354">
            <v>1111010048</v>
          </cell>
          <cell r="B354" t="str">
            <v>63450050ZN-1</v>
          </cell>
          <cell r="C354" t="str">
            <v>COLGADOR MUEBLES FLOTANTES LIBRA H6</v>
          </cell>
          <cell r="D354" t="str">
            <v>PAR</v>
          </cell>
          <cell r="E354">
            <v>58350.881808000006</v>
          </cell>
        </row>
        <row r="355">
          <cell r="A355">
            <v>1111310006</v>
          </cell>
          <cell r="B355">
            <v>6400486200</v>
          </cell>
          <cell r="C355" t="str">
            <v>PERFIL PARA LIBRA CH PARA COLGADOR LIBRA H6</v>
          </cell>
          <cell r="D355" t="str">
            <v>UNIDAD</v>
          </cell>
          <cell r="E355">
            <v>62892.929087999997</v>
          </cell>
        </row>
        <row r="356">
          <cell r="A356">
            <v>1162110023</v>
          </cell>
          <cell r="B356" t="str">
            <v>63422240ZN-1</v>
          </cell>
          <cell r="C356" t="str">
            <v xml:space="preserve">COLGADOR MUEBLES FLOTANTES LIBRA H7 </v>
          </cell>
          <cell r="D356" t="str">
            <v>PAR</v>
          </cell>
          <cell r="E356">
            <v>71742.914495999998</v>
          </cell>
        </row>
        <row r="357">
          <cell r="A357">
            <v>1111310172</v>
          </cell>
          <cell r="B357">
            <v>6700000000</v>
          </cell>
          <cell r="C357" t="str">
            <v>PERFIL EN ALUMINIO H40,2 PARA LIBRA H7 (Barra L 4000)</v>
          </cell>
          <cell r="D357" t="str">
            <v>UNIDAD</v>
          </cell>
          <cell r="E357">
            <v>39366.607968000004</v>
          </cell>
        </row>
        <row r="358">
          <cell r="A358">
            <v>1162110018</v>
          </cell>
          <cell r="B358" t="str">
            <v>63412030EA</v>
          </cell>
          <cell r="C358" t="str">
            <v>COLGADOR ESPEJOS/  35 + TORNILLO FIJACION</v>
          </cell>
          <cell r="D358" t="str">
            <v>UNIDAD</v>
          </cell>
          <cell r="E358">
            <v>3727.6112159999998</v>
          </cell>
        </row>
        <row r="359">
          <cell r="A359">
            <v>1111210001</v>
          </cell>
          <cell r="B359" t="str">
            <v>23203010ZZ</v>
          </cell>
          <cell r="C359" t="str">
            <v>TOPE AMORTIGUADOR SILICONA BLANCO BI MATERIAL</v>
          </cell>
          <cell r="D359" t="str">
            <v>UNIDAD</v>
          </cell>
          <cell r="E359">
            <v>146.73038399999999</v>
          </cell>
        </row>
        <row r="360">
          <cell r="A360">
            <v>1111010024</v>
          </cell>
          <cell r="B360">
            <v>79462</v>
          </cell>
          <cell r="C360" t="str">
            <v>CONJUNTO DE UNION MINI FIX DE 15 X 15</v>
          </cell>
          <cell r="D360" t="str">
            <v>UNIDAD</v>
          </cell>
          <cell r="E360">
            <v>369.33333333333331</v>
          </cell>
        </row>
        <row r="361">
          <cell r="A361">
            <v>1111010023</v>
          </cell>
          <cell r="B361">
            <v>79472</v>
          </cell>
          <cell r="C361" t="str">
            <v>CONJUNTO DE UNION MINI FIX DE 15 X 19</v>
          </cell>
          <cell r="D361" t="str">
            <v>UNIDAD</v>
          </cell>
          <cell r="E361">
            <v>369.33333333333331</v>
          </cell>
        </row>
        <row r="362">
          <cell r="A362">
            <v>1111010007</v>
          </cell>
          <cell r="B362">
            <v>9046182</v>
          </cell>
          <cell r="C362" t="str">
            <v>TORNILLO DE MONTAJE RÁPIDO S DU 325 / 30 MM</v>
          </cell>
          <cell r="D362" t="str">
            <v>UNIDAD</v>
          </cell>
          <cell r="E362">
            <v>338.66666666666669</v>
          </cell>
        </row>
        <row r="363">
          <cell r="A363">
            <v>1111010018</v>
          </cell>
          <cell r="B363">
            <v>20056</v>
          </cell>
          <cell r="C363" t="str">
            <v>TORNILLO PARA ROSCAR TWISTER DU 243 T/ 20 MM</v>
          </cell>
          <cell r="D363" t="str">
            <v>UNIDAD</v>
          </cell>
          <cell r="E363">
            <v>393.458688</v>
          </cell>
        </row>
        <row r="364">
          <cell r="A364">
            <v>1111010019</v>
          </cell>
          <cell r="B364">
            <v>20058</v>
          </cell>
          <cell r="C364" t="str">
            <v>TORNILLO PARA ROSCAR TWISTER DU 232 T / 30 MM</v>
          </cell>
          <cell r="D364" t="str">
            <v>UNIDAD</v>
          </cell>
          <cell r="E364">
            <v>393.458688</v>
          </cell>
        </row>
        <row r="365">
          <cell r="A365">
            <v>1111010164</v>
          </cell>
          <cell r="B365">
            <v>65519</v>
          </cell>
          <cell r="C365" t="str">
            <v>UNION ENTREPAÑO VB 36 M/16 MM PLASTICO BLANCO</v>
          </cell>
          <cell r="D365" t="str">
            <v>UNIDAD</v>
          </cell>
          <cell r="E365">
            <v>918.31679999999994</v>
          </cell>
        </row>
        <row r="366">
          <cell r="A366">
            <v>1111010002</v>
          </cell>
          <cell r="B366">
            <v>65540</v>
          </cell>
          <cell r="C366" t="str">
            <v>TORNILLO PARA ROSCA DU 328</v>
          </cell>
          <cell r="D366" t="str">
            <v>UNIDAD</v>
          </cell>
          <cell r="E366">
            <v>702.60480000000007</v>
          </cell>
        </row>
        <row r="367">
          <cell r="A367" t="str">
            <v>1111010270</v>
          </cell>
          <cell r="B367" t="str">
            <v>20103010GR-1</v>
          </cell>
          <cell r="C367" t="str">
            <v>TORNILLO  CAMA  Insert Nut M8x12x15 plain</v>
          </cell>
          <cell r="D367" t="str">
            <v>UNIDAD</v>
          </cell>
          <cell r="E367">
            <v>313.24464</v>
          </cell>
        </row>
        <row r="368">
          <cell r="A368" t="str">
            <v>1111010271</v>
          </cell>
          <cell r="C368" t="str">
            <v>TORNILLO CAMA Grub screw M6x15,3mm Zk</v>
          </cell>
          <cell r="D368" t="str">
            <v>UNIDAD</v>
          </cell>
          <cell r="E368">
            <v>408.86668800000001</v>
          </cell>
        </row>
        <row r="369">
          <cell r="A369" t="str">
            <v>1111010272</v>
          </cell>
          <cell r="C369" t="str">
            <v>""PERNO CONECTOR CAMA Connector dowel for VIS M8 d.9 L.40 hole 13,5000 30 centre 25mm Zk"</v>
          </cell>
          <cell r="D369" t="str">
            <v>UNIDAD</v>
          </cell>
          <cell r="E369">
            <v>1572.8178239999997</v>
          </cell>
        </row>
        <row r="370">
          <cell r="A370" t="str">
            <v>1111010273</v>
          </cell>
          <cell r="C370" t="str">
            <v>""BASE CONECTOR REDONDO CAMA VIS connector d.35mm, double position 26,0000 40 22mm Zk"</v>
          </cell>
          <cell r="D370" t="str">
            <v>UNIDAD</v>
          </cell>
          <cell r="E370">
            <v>3028.5810719999995</v>
          </cell>
        </row>
        <row r="371">
          <cell r="A371">
            <v>1111010274</v>
          </cell>
          <cell r="B371" t="str">
            <v>20103010GR-1</v>
          </cell>
          <cell r="C371" t="str">
            <v>KIT HERRAJE PARA CAMA VIS FIXING</v>
          </cell>
          <cell r="E371">
            <v>0</v>
          </cell>
        </row>
        <row r="372">
          <cell r="A372">
            <v>1111010037</v>
          </cell>
          <cell r="B372" t="str">
            <v>20820010YA-1</v>
          </cell>
          <cell r="C372" t="str">
            <v xml:space="preserve">TORNILLO DE CONEXIÓN </v>
          </cell>
          <cell r="D372" t="str">
            <v>JUEGO</v>
          </cell>
          <cell r="E372">
            <v>257.19033599999995</v>
          </cell>
        </row>
        <row r="373">
          <cell r="A373">
            <v>1161010048</v>
          </cell>
          <cell r="B373">
            <v>61355</v>
          </cell>
          <cell r="C373" t="str">
            <v>MATRIZ BISAGRA PARA INSERTAR INTERMAT Y SLIDEON</v>
          </cell>
          <cell r="D373" t="str">
            <v>UNIDAD</v>
          </cell>
          <cell r="E373">
            <v>189826.56000000003</v>
          </cell>
        </row>
        <row r="374">
          <cell r="A374">
            <v>1161010101</v>
          </cell>
          <cell r="B374">
            <v>9096819</v>
          </cell>
          <cell r="C374" t="str">
            <v>MATRIZ PARA INSERTAR SENSYS TH 53 y TB 53</v>
          </cell>
          <cell r="D374" t="str">
            <v>UNIDAD</v>
          </cell>
          <cell r="E374">
            <v>673021.44000000006</v>
          </cell>
        </row>
        <row r="375">
          <cell r="A375">
            <v>1161010079</v>
          </cell>
          <cell r="B375">
            <v>45555</v>
          </cell>
          <cell r="C375" t="str">
            <v>PLANTILLA PARA CAJONES INNOTECH Y ATIRA INNOFIT START</v>
          </cell>
          <cell r="D375" t="str">
            <v>UNIDAD</v>
          </cell>
          <cell r="E375">
            <v>276111.35999999999</v>
          </cell>
        </row>
        <row r="376">
          <cell r="A376">
            <v>1161010045</v>
          </cell>
          <cell r="B376">
            <v>13392</v>
          </cell>
          <cell r="C376" t="str">
            <v>PLANTILLA PARA INNOTECH H144 PRACTICA (para los frentes de cajón, galerías)</v>
          </cell>
          <cell r="D376" t="str">
            <v>UNIDAD</v>
          </cell>
          <cell r="E376">
            <v>500451.84000000003</v>
          </cell>
        </row>
        <row r="377">
          <cell r="A377">
            <v>1112010242</v>
          </cell>
          <cell r="B377">
            <v>78093</v>
          </cell>
          <cell r="C377" t="str">
            <v>PLANTILLA TOPE ANGULAR PRACTICA (para los frentes de cajón, galerías)</v>
          </cell>
          <cell r="D377" t="str">
            <v>UNIDAD</v>
          </cell>
          <cell r="E377">
            <v>673021.44000000006</v>
          </cell>
        </row>
        <row r="378">
          <cell r="A378">
            <v>1112010243</v>
          </cell>
          <cell r="B378">
            <v>9162018</v>
          </cell>
          <cell r="C378" t="str">
            <v>PLANTILLA PRACTICA PARA INNOTECH</v>
          </cell>
          <cell r="D378" t="str">
            <v>UNIDAD</v>
          </cell>
          <cell r="E378">
            <v>500451.84000000003</v>
          </cell>
        </row>
        <row r="379">
          <cell r="A379">
            <v>1161010053</v>
          </cell>
          <cell r="B379">
            <v>351</v>
          </cell>
          <cell r="C379" t="str">
            <v>PLANTILLA PARA PERFORACION DE BASE BISAGRA, CASOLETA Y RASTEX</v>
          </cell>
          <cell r="D379" t="str">
            <v>UNIDAD</v>
          </cell>
          <cell r="E379">
            <v>6902.7839999999997</v>
          </cell>
        </row>
        <row r="380">
          <cell r="A380">
            <v>1161010047</v>
          </cell>
          <cell r="B380">
            <v>45150</v>
          </cell>
          <cell r="C380" t="str">
            <v>PLANTILLA PARA MARCAR BLUEJIG BISAGRAS Y BASE</v>
          </cell>
          <cell r="D380" t="str">
            <v>UNIDAD</v>
          </cell>
          <cell r="E380">
            <v>12942.720000000001</v>
          </cell>
        </row>
        <row r="381">
          <cell r="A381">
            <v>1112010240</v>
          </cell>
          <cell r="B381">
            <v>70263</v>
          </cell>
          <cell r="C381" t="str">
            <v>GUIA UNIVERSAL ACCURA L100</v>
          </cell>
          <cell r="E381">
            <v>258854.39999999999</v>
          </cell>
        </row>
        <row r="382">
          <cell r="A382">
            <v>1112010016</v>
          </cell>
          <cell r="B382">
            <v>70267</v>
          </cell>
          <cell r="C382" t="str">
            <v>TOPE REGULABLE PARA REGLA ACURRA</v>
          </cell>
          <cell r="E382">
            <v>55222.271999999997</v>
          </cell>
        </row>
        <row r="383">
          <cell r="A383">
            <v>1161010050</v>
          </cell>
          <cell r="B383">
            <v>70265</v>
          </cell>
          <cell r="C383" t="str">
            <v>PLANTILLA PARA TALADRAR CORREDERAS</v>
          </cell>
          <cell r="E383">
            <v>153586.94399999999</v>
          </cell>
        </row>
        <row r="384">
          <cell r="A384">
            <v>1161010078</v>
          </cell>
          <cell r="C384" t="str">
            <v>PLANTILLA PARA TALADRAR DRILLJIG BISAGRA</v>
          </cell>
          <cell r="E384">
            <v>1260533.3333333333</v>
          </cell>
        </row>
        <row r="385">
          <cell r="A385">
            <v>1111510048</v>
          </cell>
          <cell r="B385">
            <v>53955</v>
          </cell>
          <cell r="C385" t="str">
            <v>BROCA  ø 35,0 MM DERECHA</v>
          </cell>
          <cell r="D385" t="str">
            <v>UNIDAD</v>
          </cell>
          <cell r="E385">
            <v>203385.60000000001</v>
          </cell>
        </row>
        <row r="386">
          <cell r="A386">
            <v>1111510314</v>
          </cell>
          <cell r="B386">
            <v>70025</v>
          </cell>
          <cell r="C386" t="str">
            <v>BROCA  ø 3,0   MM  IZQUIERDA</v>
          </cell>
          <cell r="D386" t="str">
            <v>UNIDAD</v>
          </cell>
          <cell r="E386">
            <v>265017.60000000003</v>
          </cell>
        </row>
        <row r="387">
          <cell r="A387">
            <v>1111510311</v>
          </cell>
          <cell r="B387">
            <v>53952</v>
          </cell>
          <cell r="C387" t="str">
            <v>BROCA  ø 10,0 MM IZQUIERDA</v>
          </cell>
          <cell r="D387" t="str">
            <v>UNIDAD</v>
          </cell>
          <cell r="E387">
            <v>73188</v>
          </cell>
        </row>
        <row r="388">
          <cell r="A388">
            <v>1111510192</v>
          </cell>
          <cell r="B388">
            <v>53944</v>
          </cell>
          <cell r="C388" t="str">
            <v xml:space="preserve">BROCA  ø 20,0 MM DERECHA </v>
          </cell>
          <cell r="D388" t="str">
            <v>UNIDAD</v>
          </cell>
          <cell r="E388">
            <v>189518.4</v>
          </cell>
        </row>
        <row r="389">
          <cell r="A389">
            <v>1111510302</v>
          </cell>
          <cell r="B389">
            <v>34645</v>
          </cell>
          <cell r="C389" t="str">
            <v xml:space="preserve">BROCA  ø 26,0 MM DERECHA </v>
          </cell>
          <cell r="D389" t="str">
            <v>UNIDAD</v>
          </cell>
          <cell r="E389">
            <v>184896</v>
          </cell>
        </row>
        <row r="390">
          <cell r="A390">
            <v>1111510313</v>
          </cell>
          <cell r="B390">
            <v>11001</v>
          </cell>
          <cell r="C390" t="str">
            <v xml:space="preserve">BROCA  ø 11,0/ 14,0 MM MM MAORI DERECHA </v>
          </cell>
          <cell r="D390" t="str">
            <v>UNIDAD</v>
          </cell>
          <cell r="E390">
            <v>295833.60000000003</v>
          </cell>
        </row>
        <row r="391">
          <cell r="A391">
            <v>1111310162</v>
          </cell>
          <cell r="B391" t="str">
            <v>80G12AL</v>
          </cell>
          <cell r="C391" t="str">
            <v>PERFIL GOLA HORIZONTAL  CLASSIC J ALUMINIO X 420MT</v>
          </cell>
          <cell r="D391" t="str">
            <v>METRO</v>
          </cell>
          <cell r="E391">
            <v>51466.666666666664</v>
          </cell>
        </row>
        <row r="392">
          <cell r="B392" t="str">
            <v>80G12AL</v>
          </cell>
          <cell r="C392" t="str">
            <v>PERFIL GOLA HORIZONTAL  CLASSIC J ALUMINIO X 420MT (color negro)</v>
          </cell>
          <cell r="D392" t="str">
            <v>METRO</v>
          </cell>
          <cell r="E392">
            <v>128666.66666666667</v>
          </cell>
        </row>
        <row r="393">
          <cell r="A393">
            <v>1111310163</v>
          </cell>
          <cell r="B393" t="str">
            <v>80G13AL</v>
          </cell>
          <cell r="C393" t="str">
            <v>PERFIL GOLA HORIZONTAL CLASSIC U ALUMINIO X 420MT</v>
          </cell>
          <cell r="D393" t="str">
            <v>METRO</v>
          </cell>
          <cell r="E393">
            <v>67866.666666666672</v>
          </cell>
        </row>
        <row r="394">
          <cell r="B394" t="str">
            <v>80G13AL</v>
          </cell>
          <cell r="C394" t="str">
            <v>PERFIL GOLA HORIZONTAL CLASSIC U ALUMINIO X 420MT ( color negro)</v>
          </cell>
          <cell r="D394" t="str">
            <v>METRO</v>
          </cell>
          <cell r="E394">
            <v>169666.66666666666</v>
          </cell>
        </row>
        <row r="395">
          <cell r="A395">
            <v>1111310165</v>
          </cell>
          <cell r="B395" t="str">
            <v>80G16AL/01</v>
          </cell>
          <cell r="C395" t="str">
            <v>PERFIL GOLA VERTICAL CLASSIC J SENCILLO ALUMINIO X 470MT</v>
          </cell>
          <cell r="D395" t="str">
            <v>METRO</v>
          </cell>
          <cell r="E395">
            <v>83600</v>
          </cell>
        </row>
        <row r="396">
          <cell r="B396" t="str">
            <v>80G16AL/02</v>
          </cell>
          <cell r="C396" t="str">
            <v>PERFIL GOLA VERTICAL CLASSIC J SENCILLO ALUMINIO X 470MT (color negro</v>
          </cell>
          <cell r="D396" t="str">
            <v>METRO</v>
          </cell>
          <cell r="E396">
            <v>209000</v>
          </cell>
        </row>
        <row r="397">
          <cell r="A397">
            <v>1111310164</v>
          </cell>
          <cell r="B397" t="str">
            <v>80G15AL/01</v>
          </cell>
          <cell r="C397" t="str">
            <v>PERFIL GOLA VERTICAL CLASSIC U DOBLE ALUMINIO X 470MT</v>
          </cell>
          <cell r="D397" t="str">
            <v>METRO</v>
          </cell>
          <cell r="E397">
            <v>101333.33333333333</v>
          </cell>
        </row>
        <row r="398">
          <cell r="B398" t="str">
            <v>80G15AL/02</v>
          </cell>
          <cell r="C398" t="str">
            <v>PERFIL GOLA VERTICAL CLASSIC U DOBLE ALUMINIO X 470MT (color negro)</v>
          </cell>
          <cell r="D398" t="str">
            <v>METRO</v>
          </cell>
          <cell r="E398">
            <v>253333.33333333334</v>
          </cell>
        </row>
        <row r="399">
          <cell r="A399">
            <v>1111310166</v>
          </cell>
          <cell r="B399" t="str">
            <v>81G11AT2/CR</v>
          </cell>
          <cell r="C399" t="str">
            <v>TAPA EMBELLECEDORA EXTERNA PERFIL GOLA HORIZONTAL CROMO</v>
          </cell>
          <cell r="D399" t="str">
            <v>SET</v>
          </cell>
          <cell r="E399">
            <v>5466.666666666667</v>
          </cell>
        </row>
        <row r="400">
          <cell r="C400" t="str">
            <v>TAPA EMBELLECEDORA EXTERNA PERFIL GOLA HORIZONTAL CROMO(color negro</v>
          </cell>
          <cell r="D400" t="str">
            <v>SET</v>
          </cell>
          <cell r="E400">
            <v>13666.666666666666</v>
          </cell>
        </row>
        <row r="401">
          <cell r="A401">
            <v>1162110042</v>
          </cell>
          <cell r="B401" t="str">
            <v>81G11A90B/CR</v>
          </cell>
          <cell r="C401" t="str">
            <v>ESQUINA  INTERNA 90° PERFIL GOLA J HORIZONTAL PLASTICO PINTADO</v>
          </cell>
          <cell r="D401" t="str">
            <v>UNIDAD</v>
          </cell>
          <cell r="E401">
            <v>19666.666666666668</v>
          </cell>
        </row>
        <row r="402">
          <cell r="C402" t="str">
            <v>ESQUINA  INTERNA 90° PERFIL GOLA J HORIZONTAL PLASTICO PINTADO (color negro)</v>
          </cell>
          <cell r="D402" t="str">
            <v>UNIDAD</v>
          </cell>
          <cell r="E402">
            <v>49200</v>
          </cell>
        </row>
        <row r="403">
          <cell r="A403">
            <v>1162110043</v>
          </cell>
          <cell r="B403" t="str">
            <v>81G11A90A/CR</v>
          </cell>
          <cell r="C403" t="str">
            <v>ESQUINA  EXTERNA 90° PERFIL GOLA J HORIZONTAL PLASTICO PINTADO</v>
          </cell>
          <cell r="D403" t="str">
            <v>UNIDAD</v>
          </cell>
          <cell r="E403">
            <v>19666.666666666668</v>
          </cell>
        </row>
        <row r="404">
          <cell r="C404" t="str">
            <v>ESQUINA  EXTERNA 90° PERFIL GOLA J HORIZONTAL PLASTICO PINTADO (color negro)</v>
          </cell>
          <cell r="D404" t="str">
            <v>UNIDAD</v>
          </cell>
          <cell r="E404">
            <v>49200</v>
          </cell>
        </row>
        <row r="405">
          <cell r="A405">
            <v>1111310169</v>
          </cell>
          <cell r="B405" t="str">
            <v>81G13AT3/CR</v>
          </cell>
          <cell r="C405" t="str">
            <v>TAPA EMBELLECEDORA INTERNO PERFIL GOLA U HORIZONTAL CROMO</v>
          </cell>
          <cell r="D405" t="str">
            <v>SET</v>
          </cell>
          <cell r="E405">
            <v>10400</v>
          </cell>
        </row>
        <row r="406">
          <cell r="C406" t="str">
            <v>TAPA EMBELLECEDORA INTERNO PERFIL GOLA U HORIZONTAL CROMO (color negro)</v>
          </cell>
          <cell r="D406" t="str">
            <v>SET</v>
          </cell>
          <cell r="E406">
            <v>26000</v>
          </cell>
        </row>
        <row r="407">
          <cell r="A407">
            <v>1111310176</v>
          </cell>
          <cell r="B407" t="str">
            <v>81G13AT2/CR</v>
          </cell>
          <cell r="C407" t="str">
            <v>TAPA EMBELLECEDORA EXTERNA PERFIL GOLA U HORIZONTAL CROMO</v>
          </cell>
          <cell r="D407" t="str">
            <v>JUEGO</v>
          </cell>
          <cell r="E407">
            <v>11066.666666666666</v>
          </cell>
        </row>
        <row r="408">
          <cell r="C408" t="str">
            <v>TAPA EMBELLECEDORA EXTERNA PERFIL GOLA U HORIZONTAL CROMO (color negro)</v>
          </cell>
          <cell r="D408" t="str">
            <v>JUEGO</v>
          </cell>
          <cell r="E408">
            <v>27666.666666666668</v>
          </cell>
        </row>
        <row r="409">
          <cell r="A409">
            <v>1111310170</v>
          </cell>
          <cell r="B409" t="str">
            <v>81G11003A</v>
          </cell>
          <cell r="C409" t="str">
            <v xml:space="preserve">CLIP FIJACION PERFIL GOLA J HORIZONTAL </v>
          </cell>
          <cell r="D409" t="str">
            <v>SET</v>
          </cell>
          <cell r="E409">
            <v>2253.3333333333335</v>
          </cell>
        </row>
        <row r="410">
          <cell r="A410">
            <v>1111310150</v>
          </cell>
          <cell r="B410" t="str">
            <v>2010400/30</v>
          </cell>
          <cell r="C410" t="str">
            <v>ZOCALO PVC ALUMINIO TIRA H:100MM X 4 MTS</v>
          </cell>
          <cell r="D410" t="str">
            <v>METRO</v>
          </cell>
          <cell r="E410">
            <v>20000</v>
          </cell>
        </row>
        <row r="411">
          <cell r="A411">
            <v>1111310152</v>
          </cell>
          <cell r="B411" t="str">
            <v>2015400/30</v>
          </cell>
          <cell r="C411" t="str">
            <v>ZOCALO PVC ALUMINIO TIRA H:150MM X 4 MTS</v>
          </cell>
          <cell r="D411" t="str">
            <v>METRO</v>
          </cell>
          <cell r="E411">
            <v>26000</v>
          </cell>
        </row>
        <row r="412">
          <cell r="B412" t="str">
            <v>2010400/30</v>
          </cell>
          <cell r="C412" t="str">
            <v>ZOCALO PVC ALUMINIO TIRA H:100MM X 4 MTS (color negro)</v>
          </cell>
          <cell r="D412" t="str">
            <v>METRO</v>
          </cell>
          <cell r="E412">
            <v>50000</v>
          </cell>
        </row>
        <row r="413">
          <cell r="B413" t="str">
            <v>2015400/30</v>
          </cell>
          <cell r="C413" t="str">
            <v>ZOCALO PVC ALUMINIO TIRA H:150MM X 4 MTS (color negro)</v>
          </cell>
          <cell r="D413" t="str">
            <v>METRO</v>
          </cell>
          <cell r="E413">
            <v>65066.666666666664</v>
          </cell>
        </row>
        <row r="414">
          <cell r="A414">
            <v>1111310154</v>
          </cell>
          <cell r="B414" t="str">
            <v>1031A100-1</v>
          </cell>
          <cell r="C414" t="str">
            <v>PATA PLASTICA ZOCALO 100MM GRADUABLE</v>
          </cell>
          <cell r="D414" t="str">
            <v>JUEGO</v>
          </cell>
          <cell r="E414">
            <v>2960</v>
          </cell>
        </row>
        <row r="415">
          <cell r="A415">
            <v>1111310158</v>
          </cell>
          <cell r="B415" t="str">
            <v>1031A150-1</v>
          </cell>
          <cell r="C415" t="str">
            <v>PATA PLASTICA ZOCALO 150MM GRADUABLE</v>
          </cell>
          <cell r="D415" t="str">
            <v>JUEGO</v>
          </cell>
          <cell r="E415">
            <v>3293.3333333333335</v>
          </cell>
        </row>
        <row r="416">
          <cell r="A416">
            <v>1111310153</v>
          </cell>
          <cell r="B416" t="str">
            <v>2119H5/30</v>
          </cell>
          <cell r="C416" t="str">
            <v>MULTIFUNCIONAL ESQUINERA ZOCALO H:150/100MM</v>
          </cell>
          <cell r="D416" t="str">
            <v>UNIDAD</v>
          </cell>
          <cell r="E416">
            <v>7480</v>
          </cell>
        </row>
        <row r="417">
          <cell r="C417" t="str">
            <v xml:space="preserve">MULTIFUNCIONAL ESQUINERA ZOCALO H:150/100MM (color negro </v>
          </cell>
          <cell r="D417" t="str">
            <v>UNIDAD</v>
          </cell>
          <cell r="E417">
            <v>18733.333333333332</v>
          </cell>
        </row>
        <row r="418">
          <cell r="A418">
            <v>1111010243</v>
          </cell>
          <cell r="B418" t="str">
            <v>31701000IJ-1</v>
          </cell>
          <cell r="C418" t="str">
            <v>KIT NIVELADOR ATACAMA J ADJ.20MM ZAMAK GRIS</v>
          </cell>
          <cell r="D418" t="str">
            <v>KIT</v>
          </cell>
          <cell r="E418">
            <v>14395.6944</v>
          </cell>
        </row>
        <row r="419">
          <cell r="A419">
            <v>1111010239</v>
          </cell>
          <cell r="B419">
            <v>301060100</v>
          </cell>
          <cell r="C419" t="str">
            <v>PATA NIVELADORA INTEGRATO G</v>
          </cell>
          <cell r="D419" t="str">
            <v xml:space="preserve">UNIDAD </v>
          </cell>
          <cell r="E419">
            <v>3574.6559999999995</v>
          </cell>
        </row>
        <row r="420">
          <cell r="A420">
            <v>1111010245</v>
          </cell>
          <cell r="B420" t="str">
            <v>31501010WI-1</v>
          </cell>
          <cell r="C420" t="str">
            <v>KIT CLIP ZÓCALO AGUJERO  PARA PATA INTEGRATO G - ATACAMA</v>
          </cell>
          <cell r="D420" t="str">
            <v>KIT</v>
          </cell>
          <cell r="E420">
            <v>3235.6800000000003</v>
          </cell>
        </row>
        <row r="421">
          <cell r="A421">
            <v>1111010240</v>
          </cell>
          <cell r="B421" t="str">
            <v>30107030EA</v>
          </cell>
          <cell r="C421" t="str">
            <v>SEPRADOR PARA PATA INTEGRATO H 60mm NEGRO</v>
          </cell>
          <cell r="D421" t="str">
            <v xml:space="preserve">UNIDAD </v>
          </cell>
          <cell r="E421">
            <v>804.29759999999999</v>
          </cell>
        </row>
        <row r="422">
          <cell r="A422">
            <v>1111010241</v>
          </cell>
          <cell r="B422" t="str">
            <v>30108010EA</v>
          </cell>
          <cell r="C422" t="str">
            <v>PATA NINELADORA INTEGATO Z</v>
          </cell>
          <cell r="D422" t="str">
            <v>UNIDAD</v>
          </cell>
          <cell r="E422">
            <v>2514.5855999999999</v>
          </cell>
        </row>
        <row r="423">
          <cell r="A423">
            <v>1111010231</v>
          </cell>
          <cell r="B423" t="str">
            <v>30501010AB</v>
          </cell>
          <cell r="C423" t="str">
            <v>NIVELADOR MONTADO HEXAGONAL BLANCO</v>
          </cell>
          <cell r="D423" t="str">
            <v>UNIDAD</v>
          </cell>
          <cell r="E423">
            <v>360.54719999999998</v>
          </cell>
        </row>
        <row r="424">
          <cell r="A424">
            <v>110211049</v>
          </cell>
          <cell r="B424" t="str">
            <v>640 L220MM</v>
          </cell>
          <cell r="C424" t="str">
            <v>MANIJA 640 ALUMINIO 192MM 9D CHAMPAGNE L220MM</v>
          </cell>
          <cell r="D424" t="str">
            <v>UNIDAD</v>
          </cell>
          <cell r="E424">
            <v>19518.8544</v>
          </cell>
        </row>
        <row r="425">
          <cell r="A425">
            <v>110211050</v>
          </cell>
          <cell r="B425" t="str">
            <v>640_L340MM</v>
          </cell>
          <cell r="C425" t="str">
            <v>MANIJA 640 ALUMINIO 320MM 9D CHAMPAGNE L340MM</v>
          </cell>
          <cell r="D425" t="str">
            <v>UNIDAD</v>
          </cell>
          <cell r="E425">
            <v>25723.655999999999</v>
          </cell>
        </row>
        <row r="426">
          <cell r="A426">
            <v>110211044</v>
          </cell>
          <cell r="B426">
            <v>1208</v>
          </cell>
          <cell r="C426" t="str">
            <v>MANIJA 1208 ZAMAK 96MM 10C SILVER</v>
          </cell>
          <cell r="D426" t="str">
            <v>UNIDAD</v>
          </cell>
          <cell r="E426">
            <v>15438.816000000001</v>
          </cell>
        </row>
        <row r="427">
          <cell r="A427">
            <v>110211045</v>
          </cell>
          <cell r="B427">
            <v>1246</v>
          </cell>
          <cell r="C427" t="str">
            <v>MANIJA 1246 ZAMAK 160MM 10C SILVER</v>
          </cell>
          <cell r="D427" t="str">
            <v xml:space="preserve">UNIDAD </v>
          </cell>
          <cell r="E427">
            <v>14252.4</v>
          </cell>
        </row>
        <row r="428">
          <cell r="A428">
            <v>110211047</v>
          </cell>
          <cell r="B428">
            <v>1453</v>
          </cell>
          <cell r="C428" t="str">
            <v>MANIJA 1453 ZAMAK 160MM 1A CROMO PARA PERSONALIZAR</v>
          </cell>
          <cell r="D428" t="str">
            <v>UNIDAD</v>
          </cell>
          <cell r="E428">
            <v>20538.863999999998</v>
          </cell>
        </row>
        <row r="429">
          <cell r="A429">
            <v>110211048</v>
          </cell>
          <cell r="B429">
            <v>1477</v>
          </cell>
          <cell r="C429" t="str">
            <v>POMO 1477 ZAMAK 1A CROMO PARA PERSONALIZAR</v>
          </cell>
          <cell r="D429" t="str">
            <v>UNIDAD</v>
          </cell>
          <cell r="E429">
            <v>16458.8256</v>
          </cell>
        </row>
        <row r="430">
          <cell r="A430">
            <v>110211053</v>
          </cell>
          <cell r="B430">
            <v>3612</v>
          </cell>
          <cell r="C430" t="str">
            <v xml:space="preserve">MANIJA 3612 ALUMINIO 9H ANONIZADO MATE OLIVA L1956 BARRA PERSONALIZAR </v>
          </cell>
          <cell r="D430" t="str">
            <v>METRO</v>
          </cell>
          <cell r="E430">
            <v>38635.56</v>
          </cell>
        </row>
        <row r="431">
          <cell r="A431">
            <v>110211051</v>
          </cell>
          <cell r="B431">
            <v>3610</v>
          </cell>
          <cell r="C431" t="str">
            <v xml:space="preserve">MANIJA 3610 ALUMINIO 9E BARRA L3150MM  </v>
          </cell>
          <cell r="D431" t="str">
            <v>METRO</v>
          </cell>
          <cell r="E431">
            <v>51887.980799999998</v>
          </cell>
        </row>
        <row r="432">
          <cell r="A432">
            <v>1161310037</v>
          </cell>
          <cell r="C432" t="str">
            <v>SET CONDIMENTERO 2 NIVELES 150mm / ANTRANCITA</v>
          </cell>
          <cell r="E432">
            <v>337095.97484276729</v>
          </cell>
        </row>
        <row r="433">
          <cell r="A433">
            <v>1161310039</v>
          </cell>
          <cell r="C433" t="str">
            <v>ALACENA STYLE DESLIZABLE MOD. 300 / 6 CANASTAS ANTRANCITA</v>
          </cell>
          <cell r="E433">
            <v>1888888.888888889</v>
          </cell>
        </row>
        <row r="434">
          <cell r="A434">
            <v>1161310040</v>
          </cell>
          <cell r="C434" t="str">
            <v>ALACENA STYLE DESLIZABLE MOD. 400 / 6 CANASTAS ANTRANCITA</v>
          </cell>
          <cell r="E434">
            <v>1942042.0740740744</v>
          </cell>
        </row>
        <row r="435">
          <cell r="A435">
            <v>1161310041</v>
          </cell>
          <cell r="C435" t="str">
            <v>ALACENA DOBLE STYLE MOD. 450 / CANASTAS ANTRANCITA</v>
          </cell>
          <cell r="E435">
            <v>1491944.111111111</v>
          </cell>
        </row>
        <row r="436">
          <cell r="A436">
            <v>1161310043</v>
          </cell>
          <cell r="C436" t="str">
            <v>ALACENA DOBLE STYLE MOD. 600 / CANASTAS ANTRANCITA</v>
          </cell>
          <cell r="E436">
            <v>1653648.2777777778</v>
          </cell>
        </row>
        <row r="437">
          <cell r="A437">
            <v>1161310038</v>
          </cell>
          <cell r="C437" t="str">
            <v>ALACENA SPACE DESLIZABLE  MOD. 600 / 6 CANASTAS ANTRANCITA</v>
          </cell>
          <cell r="E437">
            <v>2886666.6666666665</v>
          </cell>
        </row>
        <row r="438">
          <cell r="A438">
            <v>1161310044</v>
          </cell>
          <cell r="C438" t="str">
            <v>ESQUINA DESLIZANTE  STYLE IZQUIERDA / CANASTAS ANTANCITA</v>
          </cell>
          <cell r="E438">
            <v>1491944.0000000002</v>
          </cell>
        </row>
        <row r="439">
          <cell r="A439">
            <v>1161310042</v>
          </cell>
          <cell r="C439" t="str">
            <v>ESQUINA DESLIZANTE STYLE DERECHA / CANASTAS ANTANCITA</v>
          </cell>
          <cell r="E439">
            <v>1491944.0000000002</v>
          </cell>
        </row>
        <row r="440">
          <cell r="A440">
            <v>1101510047</v>
          </cell>
          <cell r="C440" t="str">
            <v>BASURERA CLASSIC DOBLE EXTRAIBLE  MOD. 400 - 20 LTS X 2</v>
          </cell>
          <cell r="E440">
            <v>384444.4444444445</v>
          </cell>
        </row>
        <row r="441">
          <cell r="A441">
            <v>1101510049</v>
          </cell>
          <cell r="C441" t="str">
            <v>BASURERA CILINDRICA EQO MOD. 400 - 14 LTS</v>
          </cell>
          <cell r="E441">
            <v>224889.80000000002</v>
          </cell>
        </row>
        <row r="442">
          <cell r="A442">
            <v>1161310045</v>
          </cell>
          <cell r="C442" t="str">
            <v>SET ORGANIZADOR MUL-BASKET MOD. 300</v>
          </cell>
          <cell r="E442">
            <v>637777.77777777787</v>
          </cell>
        </row>
        <row r="443">
          <cell r="A443">
            <v>1101510045</v>
          </cell>
          <cell r="C443" t="str">
            <v>BASURERA PLUS  DOBLE EXTRAIBLE  MOD. 600 - 28 LTS X 2</v>
          </cell>
          <cell r="E443">
            <v>737695.87301587302</v>
          </cell>
        </row>
        <row r="444">
          <cell r="A444">
            <v>1101510046</v>
          </cell>
          <cell r="C444" t="str">
            <v>BASURERA PLUS DOBLE EXTRAIBLE  MOD. 500 - 28 +17 LTS</v>
          </cell>
          <cell r="E444">
            <v>686287.82222222222</v>
          </cell>
        </row>
        <row r="445">
          <cell r="A445">
            <v>1101510048</v>
          </cell>
          <cell r="C445" t="str">
            <v>BASURERA MINI DOBLE EXTRAIBLE MOD. 400 - 14 LTS X 2</v>
          </cell>
          <cell r="E445">
            <v>564691.42222222232</v>
          </cell>
        </row>
        <row r="446">
          <cell r="A446">
            <v>1101010144</v>
          </cell>
          <cell r="C446" t="str">
            <v xml:space="preserve">KIT BISAGRA MASTER PARCHE  SILENT SYSTEM </v>
          </cell>
          <cell r="E446">
            <v>6724.1072111615895</v>
          </cell>
        </row>
        <row r="447">
          <cell r="A447">
            <v>1101010145</v>
          </cell>
          <cell r="C447" t="str">
            <v>KIT BISAGRA MASTER SEMIPARCHE SILENT SYSTEM</v>
          </cell>
          <cell r="E447">
            <v>6807.1772860416049</v>
          </cell>
        </row>
        <row r="448">
          <cell r="A448">
            <v>1101010146</v>
          </cell>
          <cell r="C448" t="str">
            <v>KIT BISAGRA STAR TRACK PARCHE CLIP</v>
          </cell>
          <cell r="E448">
            <v>4175.0805366637724</v>
          </cell>
        </row>
        <row r="449">
          <cell r="A449">
            <v>1101010147</v>
          </cell>
          <cell r="C449" t="str">
            <v>KIT BISAGRA STAR TRACK PUSH OPEN PARCHE CLIP</v>
          </cell>
          <cell r="E449">
            <v>5501.698094986973</v>
          </cell>
        </row>
        <row r="450">
          <cell r="A450">
            <v>1101010148</v>
          </cell>
          <cell r="C450" t="str">
            <v>KIT BISAGRA PARCHE STAR</v>
          </cell>
          <cell r="E450">
            <v>2017.3330341536921</v>
          </cell>
        </row>
        <row r="451">
          <cell r="A451">
            <v>1101010149</v>
          </cell>
          <cell r="C451" t="str">
            <v>KIT BISAGRA SEMIPARCHE STAR</v>
          </cell>
          <cell r="E451">
            <v>2146.9816867342629</v>
          </cell>
        </row>
        <row r="452">
          <cell r="A452">
            <v>1101010151</v>
          </cell>
          <cell r="C452" t="str">
            <v>KIT BISAGRA EMBEBIDA STAR</v>
          </cell>
          <cell r="E452">
            <v>2272.308717562149</v>
          </cell>
        </row>
        <row r="453">
          <cell r="A453">
            <v>1101010152</v>
          </cell>
          <cell r="C453" t="str">
            <v>KIT BISAGRA STAR TRACK 165</v>
          </cell>
          <cell r="E453">
            <v>14836</v>
          </cell>
        </row>
        <row r="454">
          <cell r="A454">
            <v>1101010155</v>
          </cell>
          <cell r="C454" t="str">
            <v>KIT BISAGRA STAR TRACK 165 SOFT CLOSE</v>
          </cell>
          <cell r="E454">
            <v>30640</v>
          </cell>
        </row>
        <row r="455">
          <cell r="A455">
            <v>1101010154</v>
          </cell>
          <cell r="C455" t="str">
            <v>STAR 7 MOUNTING PLATE SUNK SCREW HOLED WTHOUTSCREW 37 (NI)</v>
          </cell>
        </row>
        <row r="456">
          <cell r="A456">
            <v>1101010133</v>
          </cell>
          <cell r="C456" t="str">
            <v>MASTER/ IMPRO / INVO / STAR TRACK 5MM MOUNTING PLATE 4 HOLED Ø5X11,5  DOWELLED</v>
          </cell>
        </row>
        <row r="457">
          <cell r="A457">
            <v>1101110152</v>
          </cell>
          <cell r="C457" t="str">
            <v>KIT RIEL OCULTO SMARTSLIDE EXT. TOTAL 300mm</v>
          </cell>
          <cell r="E457">
            <v>74419.179532909737</v>
          </cell>
        </row>
        <row r="458">
          <cell r="A458">
            <v>1101110174</v>
          </cell>
          <cell r="C458" t="str">
            <v>KIT RIEL OCULTO SMARTSLIDE EXT. TOTAL 350mm</v>
          </cell>
          <cell r="E458">
            <v>74419.179532909737</v>
          </cell>
        </row>
        <row r="459">
          <cell r="A459">
            <v>1101110175</v>
          </cell>
          <cell r="C459" t="str">
            <v>KIT RIEL OCULTO SMARTSLIDE EXT. TOTAL 400mm</v>
          </cell>
          <cell r="E459">
            <v>73631.163452050299</v>
          </cell>
        </row>
        <row r="460">
          <cell r="A460">
            <v>1101110187</v>
          </cell>
          <cell r="C460" t="str">
            <v>KIT RIEL OCULTO SMARTSLIDE EXT. TOTAL 450mm</v>
          </cell>
          <cell r="E460">
            <v>75262.897065764584</v>
          </cell>
        </row>
        <row r="461">
          <cell r="A461">
            <v>1101110188</v>
          </cell>
          <cell r="C461" t="str">
            <v>KIT RIEL OCULTO SMARTSLIDE EXT. TOTAL 500mm</v>
          </cell>
          <cell r="E461">
            <v>76894.630679478869</v>
          </cell>
        </row>
        <row r="462">
          <cell r="A462">
            <v>1101110189</v>
          </cell>
          <cell r="C462" t="str">
            <v>KIT RIEL OCULTO PUSH OPEN SMARTSLIDE EXT. TOTAL 300mm</v>
          </cell>
          <cell r="E462">
            <v>97699.234254335985</v>
          </cell>
        </row>
        <row r="463">
          <cell r="A463">
            <v>1101110190</v>
          </cell>
          <cell r="C463" t="str">
            <v>KIT RIEL OCULTO PUSH OPEN SMARTSLIDE EXT. TOTAL 400mm</v>
          </cell>
          <cell r="E463">
            <v>100962.70148176457</v>
          </cell>
        </row>
        <row r="464">
          <cell r="A464">
            <v>1101110193</v>
          </cell>
          <cell r="C464" t="str">
            <v>KIT RIEL OCULTO PUSH OPEN SMARTSLIDE EXT. TOTAL 500mm</v>
          </cell>
          <cell r="E464">
            <v>97093.333333333328</v>
          </cell>
        </row>
        <row r="465">
          <cell r="A465">
            <v>1101910267</v>
          </cell>
          <cell r="C465" t="str">
            <v>KIT CAJON PANDO FLOWBOX 58/500mm - ANTRANCITA</v>
          </cell>
          <cell r="E465">
            <v>130993.72290497005</v>
          </cell>
        </row>
        <row r="466">
          <cell r="A466">
            <v>1102010052</v>
          </cell>
          <cell r="C466" t="str">
            <v>KIT CAJON PANDO SMART FLOW 58/500mm - BLANCO</v>
          </cell>
          <cell r="E466">
            <v>130993.72290497005</v>
          </cell>
        </row>
        <row r="467">
          <cell r="A467">
            <v>1101910271</v>
          </cell>
          <cell r="C467" t="str">
            <v>KIT CAJON ALTO FLOWBOX 144/500mm - ANTRANCITA</v>
          </cell>
          <cell r="E467">
            <v>149810.12087960783</v>
          </cell>
        </row>
        <row r="468">
          <cell r="A468">
            <v>1102010055</v>
          </cell>
          <cell r="C468" t="str">
            <v>KIT CAJON ALTO SMART FLOW 144/500mm - BLANCO</v>
          </cell>
          <cell r="E468">
            <v>149810.12087960783</v>
          </cell>
        </row>
        <row r="469">
          <cell r="A469">
            <v>1101910274</v>
          </cell>
          <cell r="C469" t="str">
            <v>KIT CAJON PANDO FLOWBOX 58/400mm - ANTRANCITA</v>
          </cell>
          <cell r="E469">
            <v>123534.18676124437</v>
          </cell>
        </row>
        <row r="470">
          <cell r="A470">
            <v>1102010053</v>
          </cell>
          <cell r="C470" t="str">
            <v>KIT CAJON PANDO SMART FLOW 58/400mm - BLANCO</v>
          </cell>
          <cell r="E470">
            <v>123534.18676124437</v>
          </cell>
        </row>
        <row r="471">
          <cell r="A471">
            <v>1101910278</v>
          </cell>
          <cell r="C471" t="str">
            <v>KIT CAJON ALTO FLOWBOX 144/400mm - ANTRANCITA</v>
          </cell>
          <cell r="E471">
            <v>141524.88014113918</v>
          </cell>
        </row>
        <row r="472">
          <cell r="C472" t="str">
            <v xml:space="preserve">KIT CAJON ALTO FLOWBOX 144/400mm - BLANCO </v>
          </cell>
          <cell r="E472">
            <v>141525.13333333333</v>
          </cell>
        </row>
        <row r="473">
          <cell r="A473">
            <v>1101910281</v>
          </cell>
          <cell r="C473" t="str">
            <v>KIT CAJON PANDO FLOWBOX 58/350mm-ANTRACITA</v>
          </cell>
          <cell r="E473">
            <v>120916.09902181581</v>
          </cell>
        </row>
        <row r="474">
          <cell r="A474">
            <v>1102010054</v>
          </cell>
          <cell r="C474" t="str">
            <v>KIT CAJON PANDO SMART FLOW 58/350mm - BLANCO</v>
          </cell>
          <cell r="E474">
            <v>120916.09902181581</v>
          </cell>
        </row>
        <row r="475">
          <cell r="A475">
            <v>1101910286</v>
          </cell>
          <cell r="C475" t="str">
            <v>KIT CAJON ALTO FLOWBOX 144/350mm - ANTRANCITA</v>
          </cell>
          <cell r="E475">
            <v>138576.51056381353</v>
          </cell>
        </row>
        <row r="476">
          <cell r="C476" t="str">
            <v>KIT CAJON ALTO FLOWBOX 144/350mm - BLANCO</v>
          </cell>
          <cell r="E476">
            <v>138576.53333333333</v>
          </cell>
        </row>
        <row r="477">
          <cell r="A477">
            <v>1101110155</v>
          </cell>
          <cell r="C477" t="str">
            <v xml:space="preserve">Juego de galería 500 mm SAMET FLOW BOX ANTHACITE </v>
          </cell>
          <cell r="E477">
            <v>36274.74624</v>
          </cell>
        </row>
        <row r="478">
          <cell r="A478">
            <v>1101110191</v>
          </cell>
          <cell r="C478" t="str">
            <v xml:space="preserve">Juego de galería 400 mm SAMET FLOW BOX ANTHACITE </v>
          </cell>
          <cell r="E478">
            <v>33351.078239999995</v>
          </cell>
        </row>
        <row r="479">
          <cell r="A479">
            <v>1101110172</v>
          </cell>
          <cell r="C479" t="str">
            <v xml:space="preserve">Juego de galería 350 mm SAMET FLOW BOX ANTHACITE </v>
          </cell>
          <cell r="E479">
            <v>31914.051120000004</v>
          </cell>
        </row>
        <row r="480">
          <cell r="A480">
            <v>1101110176</v>
          </cell>
          <cell r="C480" t="str">
            <v>FRENTE ALUMINIO CAJON PANDO FLOWBOX 58/1200MM ANTRANCITA - ⑤</v>
          </cell>
          <cell r="E480">
            <v>103036.37759999999</v>
          </cell>
        </row>
        <row r="481">
          <cell r="A481">
            <v>1101110177</v>
          </cell>
          <cell r="C481" t="str">
            <v>CONECTOR FRENTE CAJON INTERNO PANDO 58/ANTRANCITA -  ④</v>
          </cell>
          <cell r="E481">
            <v>12280</v>
          </cell>
        </row>
        <row r="482">
          <cell r="A482">
            <v>1101110418</v>
          </cell>
          <cell r="C482" t="str">
            <v>FLOW FRONT PANEL HOLDER 58 WHITE -  ④</v>
          </cell>
          <cell r="E482">
            <v>12280</v>
          </cell>
        </row>
        <row r="483">
          <cell r="A483">
            <v>1101110421</v>
          </cell>
          <cell r="C483" t="str">
            <v>SMARTFLOW FRONT PANEL WITHOUT GALLERY RAILING 16-1200 WHITE- ⑤</v>
          </cell>
          <cell r="E483">
            <v>103036.37759999999</v>
          </cell>
        </row>
        <row r="484">
          <cell r="A484">
            <v>1101110178</v>
          </cell>
          <cell r="C484" t="str">
            <v>FRENTE ALUMINIO CAJON PANDO + GALERIA FLOWBOX 58/1200MM ANTRANCITA - ⑥</v>
          </cell>
          <cell r="E484">
            <v>106453.33333333333</v>
          </cell>
        </row>
        <row r="485">
          <cell r="A485">
            <v>1101110179</v>
          </cell>
          <cell r="C485" t="str">
            <v>BARRA TRANSVERSAL CAJON INTERNO FLOWBOX 58-144/1200MM ANTRANCITA - ④</v>
          </cell>
          <cell r="E485">
            <v>25386.666666666668</v>
          </cell>
        </row>
        <row r="486">
          <cell r="A486">
            <v>1101110180</v>
          </cell>
          <cell r="C486" t="str">
            <v>CONECTORES FRENTE CAJON INTERNO + GALERIA FLOWBOX 58/ANTRANCITA - ⑤</v>
          </cell>
          <cell r="E486">
            <v>16040</v>
          </cell>
        </row>
        <row r="487">
          <cell r="A487">
            <v>1101110181</v>
          </cell>
          <cell r="C487" t="str">
            <v>SOPORTE DE FIJACION FRENTE EN ALUMINIO Y PISO DE MADERA 16MM - ⑤</v>
          </cell>
          <cell r="E487">
            <v>1391.61204</v>
          </cell>
        </row>
        <row r="488">
          <cell r="A488">
            <v>1101110178</v>
          </cell>
          <cell r="C488" t="str">
            <v>FRENTE ALUMINIO CAJON PANDO + GALERIA FLOWBOX 58/1200MM ANTRANCITA - ⑥</v>
          </cell>
          <cell r="E488">
            <v>106453.33333333333</v>
          </cell>
        </row>
        <row r="489">
          <cell r="A489">
            <v>1101110182</v>
          </cell>
          <cell r="C489" t="str">
            <v>CONECTORES FRENTE CAJON INTERNO 144/FLOWBOX ANTRANCITA+SOPORTE FIJACION FRENTE - ⑤</v>
          </cell>
          <cell r="E489">
            <v>26553.333333333332</v>
          </cell>
        </row>
        <row r="490">
          <cell r="A490">
            <v>1101110179</v>
          </cell>
          <cell r="C490" t="str">
            <v>BARRA TRANSVERSAL CAJON INTERNO FLOWBOX 58-144/1200MM ANTRANCITA - ④</v>
          </cell>
          <cell r="E490">
            <v>25386.666666666668</v>
          </cell>
        </row>
        <row r="491">
          <cell r="A491">
            <v>1101110412</v>
          </cell>
          <cell r="C491" t="str">
            <v>FLOW FRONT PANEL HOLDER 144 WHITE- ⑤</v>
          </cell>
          <cell r="E491">
            <v>26553.333333333332</v>
          </cell>
        </row>
        <row r="492">
          <cell r="A492">
            <v>1101110410</v>
          </cell>
          <cell r="C492" t="str">
            <v>SMARTFLOW FRONT PANEL WITH GALLERY RAILING 16-1200 WHITE- ⑥</v>
          </cell>
          <cell r="E492">
            <v>106453.33333333333</v>
          </cell>
        </row>
        <row r="493">
          <cell r="A493">
            <v>1101110416</v>
          </cell>
          <cell r="C493" t="str">
            <v>FRONT GALLERY RAYLLING 1200MM WHITE-④</v>
          </cell>
          <cell r="E493">
            <v>25386.666666666668</v>
          </cell>
        </row>
        <row r="494">
          <cell r="A494">
            <v>1101110183</v>
          </cell>
          <cell r="C494" t="str">
            <v xml:space="preserve">FLOW LATERAL DIVIDER WITH GALLERY RAILING ANTHRACITE </v>
          </cell>
          <cell r="E494">
            <v>20493.333333333332</v>
          </cell>
        </row>
        <row r="495">
          <cell r="A495">
            <v>1101110184</v>
          </cell>
          <cell r="C495" t="str">
            <v>Smartflow Drawer Dividing System Adjustable Gallery Railing 1121mm L Anthracite</v>
          </cell>
          <cell r="E495">
            <v>27056</v>
          </cell>
        </row>
        <row r="496">
          <cell r="A496">
            <v>1101110185</v>
          </cell>
          <cell r="C496" t="str">
            <v>SMARTFLOW SINGLE DIVIDER BAR HOLDER / ANTHRACITE</v>
          </cell>
          <cell r="E496">
            <v>704</v>
          </cell>
        </row>
      </sheetData>
      <sheetData sheetId="2"/>
      <sheetData sheetId="3">
        <row r="2">
          <cell r="A2">
            <v>1161010112</v>
          </cell>
        </row>
      </sheetData>
      <sheetData sheetId="4"/>
      <sheetData sheetId="5">
        <row r="2">
          <cell r="A2">
            <v>1161010112</v>
          </cell>
        </row>
      </sheetData>
      <sheetData sheetId="6"/>
      <sheetData sheetId="7">
        <row r="2">
          <cell r="A2">
            <v>1161010112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 (2)"/>
      <sheetName val="PRODUCCION"/>
      <sheetName val="CO corre"/>
      <sheetName val="CO"/>
      <sheetName val="M1"/>
      <sheetName val="M2"/>
      <sheetName val="M3"/>
      <sheetName val="D1"/>
      <sheetName val="D2"/>
      <sheetName val="D3"/>
      <sheetName val="PP"/>
      <sheetName val="LL"/>
    </sheetNames>
    <sheetDataSet>
      <sheetData sheetId="0"/>
      <sheetData sheetId="1"/>
      <sheetData sheetId="2"/>
      <sheetData sheetId="3"/>
      <sheetData sheetId="4">
        <row r="22">
          <cell r="B22" t="str">
            <v>MELAMINA RH DE 15 MM TAROA</v>
          </cell>
        </row>
        <row r="23">
          <cell r="B23" t="str">
            <v>MELAMINA RH DE 15 MM AMBAR</v>
          </cell>
        </row>
        <row r="28">
          <cell r="B28" t="str">
            <v xml:space="preserve">CANTO FLEX DE 19 MM X 0.45 TAROA </v>
          </cell>
          <cell r="C28"/>
        </row>
        <row r="30">
          <cell r="B30" t="str">
            <v>CANTO FLEX DE 19 MM X 0.45 AMBAR</v>
          </cell>
          <cell r="C30"/>
        </row>
        <row r="31">
          <cell r="B31" t="str">
            <v>CANTO RIGIDO DE 19 MM X 2 AMBAR</v>
          </cell>
          <cell r="C31"/>
        </row>
        <row r="32">
          <cell r="B32" t="str">
            <v xml:space="preserve">CANTO RIGIDO DE 33 MM X 0.2 TAROA </v>
          </cell>
          <cell r="C32"/>
        </row>
      </sheetData>
      <sheetData sheetId="5">
        <row r="81">
          <cell r="I81">
            <v>251688.20459710006</v>
          </cell>
        </row>
      </sheetData>
      <sheetData sheetId="6">
        <row r="91">
          <cell r="I91">
            <v>430182.54475100012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oleObject" Target="../embeddings/oleObject7.bin"/><Relationship Id="rId3" Type="http://schemas.openxmlformats.org/officeDocument/2006/relationships/oleObject" Target="../embeddings/oleObject2.bin"/><Relationship Id="rId7" Type="http://schemas.openxmlformats.org/officeDocument/2006/relationships/oleObject" Target="../embeddings/oleObject4.bin"/><Relationship Id="rId12" Type="http://schemas.openxmlformats.org/officeDocument/2006/relationships/image" Target="../media/image6.emf"/><Relationship Id="rId2" Type="http://schemas.openxmlformats.org/officeDocument/2006/relationships/vmlDrawing" Target="../drawings/vmlDrawing2.vml"/><Relationship Id="rId16" Type="http://schemas.openxmlformats.org/officeDocument/2006/relationships/image" Target="../media/image8.emf"/><Relationship Id="rId1" Type="http://schemas.openxmlformats.org/officeDocument/2006/relationships/drawing" Target="../drawings/drawing2.xml"/><Relationship Id="rId6" Type="http://schemas.openxmlformats.org/officeDocument/2006/relationships/image" Target="../media/image3.emf"/><Relationship Id="rId11" Type="http://schemas.openxmlformats.org/officeDocument/2006/relationships/oleObject" Target="../embeddings/oleObject6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8.bin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oleObject" Target="../embeddings/oleObject5.bin"/><Relationship Id="rId14" Type="http://schemas.openxmlformats.org/officeDocument/2006/relationships/image" Target="../media/image7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B1A2-CFC9-4599-88C4-187DACEB95BE}">
  <dimension ref="A2:U244"/>
  <sheetViews>
    <sheetView tabSelected="1" zoomScale="70" zoomScaleNormal="70" workbookViewId="0">
      <selection activeCell="E35" sqref="E35"/>
    </sheetView>
  </sheetViews>
  <sheetFormatPr baseColWidth="10" defaultRowHeight="15.75" x14ac:dyDescent="0.25"/>
  <cols>
    <col min="1" max="1" width="6.85546875" style="13" bestFit="1" customWidth="1"/>
    <col min="2" max="2" width="67" style="6" customWidth="1"/>
    <col min="3" max="4" width="18.28515625" style="6" customWidth="1"/>
    <col min="5" max="5" width="18.28515625" style="14" customWidth="1"/>
    <col min="6" max="6" width="22.5703125" style="52" bestFit="1" customWidth="1"/>
    <col min="7" max="7" width="18.28515625" style="52" customWidth="1"/>
    <col min="8" max="8" width="18.28515625" style="6" customWidth="1"/>
    <col min="9" max="9" width="21.140625" style="6" bestFit="1" customWidth="1"/>
    <col min="10" max="10" width="14.140625" style="6" bestFit="1" customWidth="1"/>
    <col min="11" max="16384" width="11.42578125" style="6"/>
  </cols>
  <sheetData>
    <row r="2" spans="2:9" x14ac:dyDescent="0.25">
      <c r="B2" s="1" t="s">
        <v>0</v>
      </c>
      <c r="C2" s="2" t="s">
        <v>1</v>
      </c>
      <c r="D2" s="1" t="s">
        <v>2</v>
      </c>
      <c r="E2" s="3"/>
      <c r="F2" s="4" t="s">
        <v>3</v>
      </c>
      <c r="G2" s="4"/>
      <c r="H2" s="5" t="s">
        <v>4</v>
      </c>
      <c r="I2" s="1" t="s">
        <v>5</v>
      </c>
    </row>
    <row r="3" spans="2:9" x14ac:dyDescent="0.25">
      <c r="B3" s="7" t="s">
        <v>6</v>
      </c>
      <c r="C3" s="8">
        <f>320000/1.19</f>
        <v>268907.56302521011</v>
      </c>
      <c r="D3" s="7">
        <v>1.83</v>
      </c>
      <c r="E3" s="9"/>
      <c r="F3" s="10">
        <v>2.44</v>
      </c>
      <c r="G3" s="10"/>
      <c r="H3" s="11">
        <f t="shared" ref="H3:H12" si="0">+F3*D3</f>
        <v>4.4652000000000003</v>
      </c>
      <c r="I3" s="12">
        <f t="shared" ref="I3:I12" si="1">+C3/H3</f>
        <v>60222.960455345805</v>
      </c>
    </row>
    <row r="4" spans="2:9" x14ac:dyDescent="0.25">
      <c r="B4" s="7" t="s">
        <v>7</v>
      </c>
      <c r="C4" s="8">
        <f>219900/1.19</f>
        <v>184789.91596638656</v>
      </c>
      <c r="D4" s="7">
        <v>1.83</v>
      </c>
      <c r="E4" s="9"/>
      <c r="F4" s="10">
        <v>2.44</v>
      </c>
      <c r="G4" s="10"/>
      <c r="H4" s="11">
        <f t="shared" si="0"/>
        <v>4.4652000000000003</v>
      </c>
      <c r="I4" s="12">
        <f t="shared" si="1"/>
        <v>41384.465637907946</v>
      </c>
    </row>
    <row r="5" spans="2:9" x14ac:dyDescent="0.25">
      <c r="B5" s="7" t="s">
        <v>8</v>
      </c>
      <c r="C5" s="8">
        <f>247502/1.19</f>
        <v>207984.87394957984</v>
      </c>
      <c r="D5" s="7">
        <v>1.83</v>
      </c>
      <c r="E5" s="9"/>
      <c r="F5" s="10">
        <v>2.5</v>
      </c>
      <c r="G5" s="10"/>
      <c r="H5" s="11">
        <f t="shared" si="0"/>
        <v>4.5750000000000002</v>
      </c>
      <c r="I5" s="12">
        <f t="shared" si="1"/>
        <v>45461.174633787938</v>
      </c>
    </row>
    <row r="6" spans="2:9" x14ac:dyDescent="0.25">
      <c r="B6" s="7" t="s">
        <v>9</v>
      </c>
      <c r="C6" s="8">
        <f>320000/1.19</f>
        <v>268907.56302521011</v>
      </c>
      <c r="D6" s="7">
        <v>1.83</v>
      </c>
      <c r="E6" s="9"/>
      <c r="F6" s="10">
        <v>2.5</v>
      </c>
      <c r="G6" s="10"/>
      <c r="H6" s="11">
        <f t="shared" si="0"/>
        <v>4.5750000000000002</v>
      </c>
      <c r="I6" s="12">
        <f t="shared" si="1"/>
        <v>58777.609404417512</v>
      </c>
    </row>
    <row r="7" spans="2:9" x14ac:dyDescent="0.25">
      <c r="B7" s="7" t="s">
        <v>10</v>
      </c>
      <c r="C7" s="8">
        <f>174708/1.19</f>
        <v>146813.44537815126</v>
      </c>
      <c r="D7" s="7">
        <v>1.83</v>
      </c>
      <c r="E7" s="9"/>
      <c r="F7" s="10">
        <v>2.5</v>
      </c>
      <c r="G7" s="10"/>
      <c r="H7" s="11">
        <f t="shared" si="0"/>
        <v>4.5750000000000002</v>
      </c>
      <c r="I7" s="12">
        <f t="shared" si="1"/>
        <v>32090.370574459288</v>
      </c>
    </row>
    <row r="8" spans="2:9" x14ac:dyDescent="0.25">
      <c r="B8" s="7" t="s">
        <v>11</v>
      </c>
      <c r="C8" s="8">
        <v>255910</v>
      </c>
      <c r="D8" s="7">
        <v>1.22</v>
      </c>
      <c r="E8" s="9"/>
      <c r="F8" s="10">
        <v>2.44</v>
      </c>
      <c r="G8" s="10"/>
      <c r="H8" s="11">
        <f t="shared" si="0"/>
        <v>2.9767999999999999</v>
      </c>
      <c r="I8" s="12">
        <f t="shared" si="1"/>
        <v>85968.153722117713</v>
      </c>
    </row>
    <row r="9" spans="2:9" x14ac:dyDescent="0.25">
      <c r="B9" s="7" t="s">
        <v>12</v>
      </c>
      <c r="C9" s="8">
        <v>240910</v>
      </c>
      <c r="D9" s="7">
        <v>1.22</v>
      </c>
      <c r="E9" s="9"/>
      <c r="F9" s="10">
        <v>2.44</v>
      </c>
      <c r="G9" s="10"/>
      <c r="H9" s="11">
        <f t="shared" si="0"/>
        <v>2.9767999999999999</v>
      </c>
      <c r="I9" s="12">
        <f t="shared" si="1"/>
        <v>80929.185702768082</v>
      </c>
    </row>
    <row r="10" spans="2:9" x14ac:dyDescent="0.25">
      <c r="B10" s="7" t="s">
        <v>13</v>
      </c>
      <c r="C10" s="8">
        <v>301540</v>
      </c>
      <c r="D10" s="7">
        <v>3.06</v>
      </c>
      <c r="E10" s="9"/>
      <c r="F10" s="10">
        <v>1.22</v>
      </c>
      <c r="G10" s="10"/>
      <c r="H10" s="11">
        <f t="shared" si="0"/>
        <v>3.7332000000000001</v>
      </c>
      <c r="I10" s="12">
        <f t="shared" si="1"/>
        <v>80772.527590271086</v>
      </c>
    </row>
    <row r="11" spans="2:9" x14ac:dyDescent="0.25">
      <c r="B11" s="7" t="s">
        <v>14</v>
      </c>
      <c r="C11" s="8">
        <v>174190</v>
      </c>
      <c r="D11" s="7">
        <v>1.22</v>
      </c>
      <c r="E11" s="9"/>
      <c r="F11" s="10">
        <v>3.06</v>
      </c>
      <c r="G11" s="10"/>
      <c r="H11" s="11">
        <f>+F11*D11</f>
        <v>3.7332000000000001</v>
      </c>
      <c r="I11" s="12">
        <f t="shared" si="1"/>
        <v>46659.702132219005</v>
      </c>
    </row>
    <row r="12" spans="2:9" x14ac:dyDescent="0.25">
      <c r="B12" s="7" t="s">
        <v>15</v>
      </c>
      <c r="C12" s="8">
        <f>159948/1.19</f>
        <v>134410.08403361344</v>
      </c>
      <c r="D12" s="7">
        <v>1.83</v>
      </c>
      <c r="E12" s="9"/>
      <c r="F12" s="10">
        <v>2.44</v>
      </c>
      <c r="G12" s="10"/>
      <c r="H12" s="11">
        <f t="shared" si="0"/>
        <v>4.4652000000000003</v>
      </c>
      <c r="I12" s="12">
        <f t="shared" si="1"/>
        <v>30101.693996598904</v>
      </c>
    </row>
    <row r="13" spans="2:9" x14ac:dyDescent="0.25">
      <c r="B13" s="7" t="s">
        <v>16</v>
      </c>
      <c r="C13" s="8"/>
      <c r="D13" s="7"/>
      <c r="E13" s="9"/>
      <c r="F13" s="10"/>
      <c r="G13" s="10"/>
      <c r="H13" s="11"/>
      <c r="I13" s="12">
        <v>2517</v>
      </c>
    </row>
    <row r="14" spans="2:9" x14ac:dyDescent="0.25">
      <c r="B14" s="7" t="s">
        <v>17</v>
      </c>
      <c r="C14" s="8"/>
      <c r="D14" s="7"/>
      <c r="E14" s="9"/>
      <c r="F14" s="10"/>
      <c r="G14" s="10"/>
      <c r="H14" s="11"/>
      <c r="I14" s="12">
        <v>1078</v>
      </c>
    </row>
    <row r="15" spans="2:9" x14ac:dyDescent="0.25">
      <c r="B15" s="7" t="s">
        <v>18</v>
      </c>
      <c r="C15" s="8"/>
      <c r="D15" s="7"/>
      <c r="E15" s="9"/>
      <c r="F15" s="10"/>
      <c r="G15" s="10"/>
      <c r="H15" s="11"/>
      <c r="I15" s="12">
        <v>1742</v>
      </c>
    </row>
    <row r="16" spans="2:9" x14ac:dyDescent="0.25">
      <c r="B16" s="7" t="s">
        <v>19</v>
      </c>
      <c r="C16" s="8"/>
      <c r="D16" s="7"/>
      <c r="E16" s="9"/>
      <c r="F16" s="10"/>
      <c r="G16" s="10"/>
      <c r="H16" s="11"/>
      <c r="I16" s="12">
        <v>4681</v>
      </c>
    </row>
    <row r="17" spans="1:10" x14ac:dyDescent="0.25">
      <c r="B17" s="7" t="s">
        <v>20</v>
      </c>
      <c r="C17" s="8">
        <v>320320</v>
      </c>
      <c r="D17" s="7">
        <v>1.22</v>
      </c>
      <c r="E17" s="9"/>
      <c r="F17" s="10">
        <v>3.06</v>
      </c>
      <c r="G17" s="10"/>
      <c r="H17" s="11">
        <f>+F17*D17</f>
        <v>3.7332000000000001</v>
      </c>
      <c r="I17" s="12">
        <f>+C17/H17</f>
        <v>85803.064395156965</v>
      </c>
    </row>
    <row r="18" spans="1:10" x14ac:dyDescent="0.25">
      <c r="B18" s="7" t="s">
        <v>21</v>
      </c>
      <c r="C18" s="8">
        <v>173800</v>
      </c>
      <c r="D18" s="7">
        <v>1.22</v>
      </c>
      <c r="E18" s="9"/>
      <c r="F18" s="10">
        <v>2.44</v>
      </c>
      <c r="G18" s="10"/>
      <c r="H18" s="11">
        <f>+F18*D18</f>
        <v>2.9767999999999999</v>
      </c>
      <c r="I18" s="12">
        <f>+C18/H18</f>
        <v>58384.842784197797</v>
      </c>
    </row>
    <row r="19" spans="1:10" x14ac:dyDescent="0.25">
      <c r="F19" s="15"/>
      <c r="G19" s="15"/>
    </row>
    <row r="20" spans="1:10" s="17" customFormat="1" x14ac:dyDescent="0.25">
      <c r="A20" s="16"/>
      <c r="B20" s="71" t="s">
        <v>22</v>
      </c>
      <c r="C20" s="71"/>
      <c r="D20" s="71"/>
      <c r="E20" s="71"/>
      <c r="F20" s="71"/>
      <c r="G20" s="71"/>
      <c r="H20" s="71"/>
      <c r="I20" s="71"/>
    </row>
    <row r="21" spans="1:10" s="20" customFormat="1" ht="31.5" x14ac:dyDescent="0.25">
      <c r="A21" s="16" t="s">
        <v>23</v>
      </c>
      <c r="B21" s="18" t="s">
        <v>24</v>
      </c>
      <c r="C21" s="18" t="s">
        <v>25</v>
      </c>
      <c r="D21" s="18" t="s">
        <v>26</v>
      </c>
      <c r="E21" s="18" t="s">
        <v>27</v>
      </c>
      <c r="F21" s="19"/>
      <c r="G21" s="19" t="s">
        <v>28</v>
      </c>
      <c r="H21" s="19" t="s">
        <v>29</v>
      </c>
      <c r="I21" s="19" t="s">
        <v>30</v>
      </c>
    </row>
    <row r="22" spans="1:10" s="17" customFormat="1" x14ac:dyDescent="0.25">
      <c r="A22" s="21">
        <v>1</v>
      </c>
      <c r="B22" s="22" t="s">
        <v>31</v>
      </c>
      <c r="C22" s="22" t="s">
        <v>32</v>
      </c>
      <c r="D22" s="22" t="s">
        <v>33</v>
      </c>
      <c r="E22" s="22"/>
      <c r="F22" s="23"/>
      <c r="G22" s="23">
        <f>E22</f>
        <v>0</v>
      </c>
      <c r="H22" s="24">
        <f>C3</f>
        <v>268907.56302521011</v>
      </c>
      <c r="I22" s="24">
        <f>+H22*G22</f>
        <v>0</v>
      </c>
      <c r="J22" s="17">
        <v>2</v>
      </c>
    </row>
    <row r="23" spans="1:10" s="17" customFormat="1" x14ac:dyDescent="0.25">
      <c r="A23" s="21">
        <v>2</v>
      </c>
      <c r="B23" s="22" t="s">
        <v>34</v>
      </c>
      <c r="C23" s="22" t="s">
        <v>35</v>
      </c>
      <c r="D23" s="22" t="s">
        <v>33</v>
      </c>
      <c r="E23" s="22"/>
      <c r="F23" s="23"/>
      <c r="G23" s="23">
        <f>E23</f>
        <v>0</v>
      </c>
      <c r="H23" s="24">
        <f>C3</f>
        <v>268907.56302521011</v>
      </c>
      <c r="I23" s="24">
        <f>+H23*G23</f>
        <v>0</v>
      </c>
      <c r="J23" s="17">
        <v>1</v>
      </c>
    </row>
    <row r="24" spans="1:10" s="17" customFormat="1" x14ac:dyDescent="0.25">
      <c r="A24" s="21">
        <v>2</v>
      </c>
      <c r="B24" s="22" t="s">
        <v>34</v>
      </c>
      <c r="C24" s="22" t="s">
        <v>35</v>
      </c>
      <c r="D24" s="22" t="s">
        <v>33</v>
      </c>
      <c r="E24" s="22"/>
      <c r="F24" s="23"/>
      <c r="G24" s="23">
        <f>+F24*E24</f>
        <v>0</v>
      </c>
      <c r="H24" s="24">
        <f>I3</f>
        <v>60222.960455345805</v>
      </c>
      <c r="I24" s="24">
        <f>+H24*G24</f>
        <v>0</v>
      </c>
    </row>
    <row r="25" spans="1:10" s="17" customFormat="1" x14ac:dyDescent="0.25">
      <c r="A25" s="21"/>
      <c r="B25" s="22" t="s">
        <v>36</v>
      </c>
      <c r="C25" s="22" t="s">
        <v>37</v>
      </c>
      <c r="D25" s="22" t="s">
        <v>33</v>
      </c>
      <c r="E25" s="22"/>
      <c r="F25" s="23"/>
      <c r="G25" s="23">
        <f>+F25*E25</f>
        <v>0</v>
      </c>
      <c r="H25" s="24">
        <f>I7</f>
        <v>32090.370574459288</v>
      </c>
      <c r="I25" s="24">
        <f>+H25*G25</f>
        <v>0</v>
      </c>
    </row>
    <row r="26" spans="1:10" s="26" customFormat="1" x14ac:dyDescent="0.25">
      <c r="A26" s="25"/>
      <c r="B26" s="64" t="s">
        <v>38</v>
      </c>
      <c r="C26" s="64"/>
      <c r="D26" s="64"/>
      <c r="E26" s="64"/>
      <c r="F26" s="64"/>
      <c r="G26" s="64"/>
      <c r="H26" s="64"/>
      <c r="I26" s="64"/>
    </row>
    <row r="27" spans="1:10" s="26" customFormat="1" ht="31.5" x14ac:dyDescent="0.2">
      <c r="A27" s="16" t="s">
        <v>23</v>
      </c>
      <c r="B27" s="68" t="s">
        <v>39</v>
      </c>
      <c r="C27" s="68"/>
      <c r="D27" s="18" t="s">
        <v>26</v>
      </c>
      <c r="E27" s="18" t="s">
        <v>27</v>
      </c>
      <c r="F27" s="16" t="s">
        <v>40</v>
      </c>
      <c r="G27" s="16" t="s">
        <v>28</v>
      </c>
      <c r="H27" s="19" t="s">
        <v>29</v>
      </c>
      <c r="I27" s="19" t="s">
        <v>30</v>
      </c>
    </row>
    <row r="28" spans="1:10" s="26" customFormat="1" ht="15" x14ac:dyDescent="0.2">
      <c r="A28" s="27">
        <v>1</v>
      </c>
      <c r="B28" s="69" t="s">
        <v>41</v>
      </c>
      <c r="C28" s="70"/>
      <c r="D28" s="22" t="s">
        <v>42</v>
      </c>
      <c r="E28" s="22">
        <v>1</v>
      </c>
      <c r="F28" s="23"/>
      <c r="G28" s="23">
        <f>+F28+E28</f>
        <v>1</v>
      </c>
      <c r="H28" s="24">
        <f>I14</f>
        <v>1078</v>
      </c>
      <c r="I28" s="24">
        <f>+H28*G28</f>
        <v>1078</v>
      </c>
    </row>
    <row r="29" spans="1:10" s="26" customFormat="1" ht="15" x14ac:dyDescent="0.2">
      <c r="A29" s="27">
        <v>1</v>
      </c>
      <c r="B29" s="69" t="s">
        <v>43</v>
      </c>
      <c r="C29" s="70"/>
      <c r="D29" s="22" t="s">
        <v>42</v>
      </c>
      <c r="E29" s="22">
        <v>1</v>
      </c>
      <c r="F29" s="23"/>
      <c r="G29" s="23">
        <f>+F29+E29</f>
        <v>1</v>
      </c>
      <c r="H29" s="24">
        <f>I13</f>
        <v>2517</v>
      </c>
      <c r="I29" s="24">
        <f>+H29*G29</f>
        <v>2517</v>
      </c>
    </row>
    <row r="30" spans="1:10" s="26" customFormat="1" ht="15" x14ac:dyDescent="0.2">
      <c r="A30" s="27">
        <v>2</v>
      </c>
      <c r="B30" s="69" t="s">
        <v>44</v>
      </c>
      <c r="C30" s="70"/>
      <c r="D30" s="22" t="s">
        <v>42</v>
      </c>
      <c r="E30" s="22">
        <v>1</v>
      </c>
      <c r="F30" s="23"/>
      <c r="G30" s="23">
        <f t="shared" ref="G30:G32" si="2">+F30+E30</f>
        <v>1</v>
      </c>
      <c r="H30" s="24">
        <f>I14</f>
        <v>1078</v>
      </c>
      <c r="I30" s="24">
        <f>+H30*G30</f>
        <v>1078</v>
      </c>
    </row>
    <row r="31" spans="1:10" s="26" customFormat="1" ht="15" x14ac:dyDescent="0.2">
      <c r="A31" s="27">
        <v>3</v>
      </c>
      <c r="B31" s="69" t="s">
        <v>45</v>
      </c>
      <c r="C31" s="70"/>
      <c r="D31" s="22" t="s">
        <v>42</v>
      </c>
      <c r="E31" s="22">
        <v>1</v>
      </c>
      <c r="F31" s="23"/>
      <c r="G31" s="23">
        <f t="shared" si="2"/>
        <v>1</v>
      </c>
      <c r="H31" s="24">
        <f>I13</f>
        <v>2517</v>
      </c>
      <c r="I31" s="24">
        <f>+H31*G31</f>
        <v>2517</v>
      </c>
    </row>
    <row r="32" spans="1:10" s="26" customFormat="1" ht="15" x14ac:dyDescent="0.2">
      <c r="A32" s="27">
        <v>4</v>
      </c>
      <c r="B32" s="69" t="s">
        <v>46</v>
      </c>
      <c r="C32" s="70"/>
      <c r="D32" s="22" t="s">
        <v>42</v>
      </c>
      <c r="E32" s="22">
        <v>1</v>
      </c>
      <c r="F32" s="23"/>
      <c r="G32" s="23">
        <f t="shared" si="2"/>
        <v>1</v>
      </c>
      <c r="H32" s="24">
        <f>I16</f>
        <v>4681</v>
      </c>
      <c r="I32" s="24">
        <f>+H32*G32</f>
        <v>4681</v>
      </c>
    </row>
    <row r="33" spans="1:11" s="26" customFormat="1" x14ac:dyDescent="0.25">
      <c r="A33" s="25"/>
      <c r="B33" s="64" t="s">
        <v>47</v>
      </c>
      <c r="C33" s="64"/>
      <c r="D33" s="64"/>
      <c r="E33" s="64"/>
      <c r="F33" s="64"/>
      <c r="G33" s="64"/>
      <c r="H33" s="64"/>
      <c r="I33" s="64"/>
    </row>
    <row r="34" spans="1:11" x14ac:dyDescent="0.2">
      <c r="A34" s="16" t="s">
        <v>23</v>
      </c>
      <c r="B34" s="68" t="s">
        <v>48</v>
      </c>
      <c r="C34" s="68"/>
      <c r="D34" s="18" t="s">
        <v>25</v>
      </c>
      <c r="E34" s="18" t="s">
        <v>27</v>
      </c>
      <c r="F34" s="19" t="s">
        <v>49</v>
      </c>
      <c r="G34" s="19" t="s">
        <v>50</v>
      </c>
      <c r="H34" s="19" t="s">
        <v>51</v>
      </c>
      <c r="I34" s="19" t="s">
        <v>30</v>
      </c>
    </row>
    <row r="35" spans="1:11" x14ac:dyDescent="0.25">
      <c r="A35" s="25">
        <v>2</v>
      </c>
      <c r="B35" s="28" t="s">
        <v>52</v>
      </c>
      <c r="C35" s="28"/>
      <c r="D35" s="22" t="s">
        <v>53</v>
      </c>
      <c r="E35" s="22">
        <v>2</v>
      </c>
      <c r="F35" s="23">
        <v>0</v>
      </c>
      <c r="G35" s="23">
        <f>+F35*E35</f>
        <v>0</v>
      </c>
      <c r="H35" s="24">
        <v>12495</v>
      </c>
      <c r="I35" s="24">
        <f t="shared" ref="I35:I47" si="3">+H35*G35</f>
        <v>0</v>
      </c>
      <c r="J35" s="6" t="s">
        <v>54</v>
      </c>
      <c r="K35" s="6" t="s">
        <v>55</v>
      </c>
    </row>
    <row r="36" spans="1:11" x14ac:dyDescent="0.25">
      <c r="A36" s="25">
        <v>3</v>
      </c>
      <c r="B36" s="67" t="s">
        <v>56</v>
      </c>
      <c r="C36" s="67"/>
      <c r="D36" s="22" t="s">
        <v>57</v>
      </c>
      <c r="E36" s="22">
        <v>2</v>
      </c>
      <c r="F36" s="23">
        <v>0</v>
      </c>
      <c r="G36" s="23">
        <f t="shared" ref="G36:G47" si="4">+F36*E36</f>
        <v>0</v>
      </c>
      <c r="H36" s="24">
        <v>12495</v>
      </c>
      <c r="I36" s="24">
        <f t="shared" si="3"/>
        <v>0</v>
      </c>
      <c r="J36" s="6">
        <v>2102</v>
      </c>
      <c r="K36" s="6" t="s">
        <v>55</v>
      </c>
    </row>
    <row r="37" spans="1:11" x14ac:dyDescent="0.25">
      <c r="A37" s="25">
        <v>4</v>
      </c>
      <c r="B37" s="69" t="s">
        <v>58</v>
      </c>
      <c r="C37" s="70"/>
      <c r="D37" s="22" t="s">
        <v>59</v>
      </c>
      <c r="E37" s="22">
        <v>1</v>
      </c>
      <c r="F37" s="23">
        <v>0</v>
      </c>
      <c r="G37" s="23">
        <f t="shared" si="4"/>
        <v>0</v>
      </c>
      <c r="H37" s="24">
        <v>12495</v>
      </c>
      <c r="I37" s="24">
        <f t="shared" si="3"/>
        <v>0</v>
      </c>
      <c r="J37" s="6">
        <v>1252</v>
      </c>
      <c r="K37" s="6" t="s">
        <v>55</v>
      </c>
    </row>
    <row r="38" spans="1:11" x14ac:dyDescent="0.25">
      <c r="A38" s="25">
        <v>5</v>
      </c>
      <c r="B38" s="69" t="s">
        <v>60</v>
      </c>
      <c r="C38" s="70"/>
      <c r="D38" s="22"/>
      <c r="E38" s="22">
        <v>8</v>
      </c>
      <c r="F38" s="23">
        <v>0</v>
      </c>
      <c r="G38" s="23">
        <f t="shared" si="4"/>
        <v>0</v>
      </c>
      <c r="H38" s="24">
        <v>12495</v>
      </c>
      <c r="I38" s="24">
        <f t="shared" si="3"/>
        <v>0</v>
      </c>
      <c r="J38" s="6" t="s">
        <v>61</v>
      </c>
      <c r="K38" s="6" t="s">
        <v>55</v>
      </c>
    </row>
    <row r="39" spans="1:11" x14ac:dyDescent="0.25">
      <c r="A39" s="25">
        <v>6</v>
      </c>
      <c r="B39" s="67" t="s">
        <v>62</v>
      </c>
      <c r="C39" s="67"/>
      <c r="D39" s="22"/>
      <c r="E39" s="22">
        <v>1</v>
      </c>
      <c r="F39" s="23">
        <v>1</v>
      </c>
      <c r="G39" s="23">
        <f t="shared" si="4"/>
        <v>1</v>
      </c>
      <c r="H39" s="24">
        <v>12495</v>
      </c>
      <c r="I39" s="24">
        <f t="shared" si="3"/>
        <v>12495</v>
      </c>
      <c r="J39" s="6">
        <v>1161210081</v>
      </c>
      <c r="K39" s="6" t="s">
        <v>63</v>
      </c>
    </row>
    <row r="40" spans="1:11" x14ac:dyDescent="0.25">
      <c r="A40" s="25">
        <v>7</v>
      </c>
      <c r="B40" s="67" t="s">
        <v>64</v>
      </c>
      <c r="C40" s="67"/>
      <c r="D40" s="22"/>
      <c r="E40" s="22">
        <v>4</v>
      </c>
      <c r="F40" s="23">
        <v>0.25</v>
      </c>
      <c r="G40" s="23">
        <f t="shared" si="4"/>
        <v>1</v>
      </c>
      <c r="H40" s="24">
        <v>12495</v>
      </c>
      <c r="I40" s="24">
        <f t="shared" si="3"/>
        <v>12495</v>
      </c>
      <c r="K40" s="6" t="s">
        <v>65</v>
      </c>
    </row>
    <row r="41" spans="1:11" x14ac:dyDescent="0.25">
      <c r="A41" s="25">
        <v>9</v>
      </c>
      <c r="B41" s="67" t="s">
        <v>66</v>
      </c>
      <c r="C41" s="67"/>
      <c r="D41" s="22" t="s">
        <v>67</v>
      </c>
      <c r="E41" s="22">
        <v>7</v>
      </c>
      <c r="F41" s="23">
        <v>0</v>
      </c>
      <c r="G41" s="23">
        <f t="shared" si="4"/>
        <v>0</v>
      </c>
      <c r="H41" s="24">
        <v>12495</v>
      </c>
      <c r="I41" s="24">
        <f t="shared" si="3"/>
        <v>0</v>
      </c>
      <c r="K41" s="6" t="s">
        <v>68</v>
      </c>
    </row>
    <row r="42" spans="1:11" x14ac:dyDescent="0.25">
      <c r="A42" s="25">
        <v>10</v>
      </c>
      <c r="B42" s="67" t="s">
        <v>69</v>
      </c>
      <c r="C42" s="67"/>
      <c r="D42" s="22" t="s">
        <v>70</v>
      </c>
      <c r="E42" s="22">
        <v>5</v>
      </c>
      <c r="F42" s="23">
        <v>0</v>
      </c>
      <c r="G42" s="23">
        <f t="shared" si="4"/>
        <v>0</v>
      </c>
      <c r="H42" s="24">
        <v>12495</v>
      </c>
      <c r="I42" s="24">
        <f t="shared" si="3"/>
        <v>0</v>
      </c>
      <c r="K42" s="6" t="s">
        <v>68</v>
      </c>
    </row>
    <row r="43" spans="1:11" x14ac:dyDescent="0.25">
      <c r="A43" s="25">
        <v>11</v>
      </c>
      <c r="B43" s="67" t="s">
        <v>71</v>
      </c>
      <c r="C43" s="67"/>
      <c r="D43" s="22">
        <v>1</v>
      </c>
      <c r="E43" s="22">
        <v>1</v>
      </c>
      <c r="F43" s="23">
        <v>0</v>
      </c>
      <c r="G43" s="23">
        <f t="shared" si="4"/>
        <v>0</v>
      </c>
      <c r="H43" s="24">
        <v>12495</v>
      </c>
      <c r="I43" s="24">
        <f t="shared" si="3"/>
        <v>0</v>
      </c>
      <c r="K43" s="6" t="s">
        <v>68</v>
      </c>
    </row>
    <row r="44" spans="1:11" x14ac:dyDescent="0.25">
      <c r="A44" s="25">
        <v>12</v>
      </c>
      <c r="B44" s="67" t="s">
        <v>72</v>
      </c>
      <c r="C44" s="67"/>
      <c r="D44" s="22"/>
      <c r="E44" s="22">
        <v>13</v>
      </c>
      <c r="F44" s="23">
        <v>0</v>
      </c>
      <c r="G44" s="23">
        <f t="shared" si="4"/>
        <v>0</v>
      </c>
      <c r="H44" s="24">
        <v>12495</v>
      </c>
      <c r="I44" s="24">
        <f t="shared" si="3"/>
        <v>0</v>
      </c>
      <c r="K44" s="6" t="s">
        <v>68</v>
      </c>
    </row>
    <row r="45" spans="1:11" x14ac:dyDescent="0.25">
      <c r="A45" s="25">
        <v>13</v>
      </c>
      <c r="B45" s="67" t="s">
        <v>73</v>
      </c>
      <c r="C45" s="67"/>
      <c r="D45" s="22" t="s">
        <v>74</v>
      </c>
      <c r="E45" s="22">
        <v>2</v>
      </c>
      <c r="F45" s="23">
        <v>0</v>
      </c>
      <c r="G45" s="23">
        <f t="shared" si="4"/>
        <v>0</v>
      </c>
      <c r="H45" s="24">
        <v>12495</v>
      </c>
      <c r="I45" s="24">
        <f t="shared" si="3"/>
        <v>0</v>
      </c>
      <c r="K45" s="6" t="s">
        <v>68</v>
      </c>
    </row>
    <row r="46" spans="1:11" x14ac:dyDescent="0.25">
      <c r="A46" s="25">
        <v>14</v>
      </c>
      <c r="B46" s="67" t="s">
        <v>75</v>
      </c>
      <c r="C46" s="67"/>
      <c r="D46" s="22" t="s">
        <v>76</v>
      </c>
      <c r="E46" s="22">
        <v>1</v>
      </c>
      <c r="F46" s="23">
        <v>0</v>
      </c>
      <c r="G46" s="23">
        <f t="shared" si="4"/>
        <v>0</v>
      </c>
      <c r="H46" s="24">
        <v>12495</v>
      </c>
      <c r="I46" s="24">
        <f t="shared" si="3"/>
        <v>0</v>
      </c>
      <c r="K46" s="6" t="s">
        <v>77</v>
      </c>
    </row>
    <row r="47" spans="1:11" x14ac:dyDescent="0.25">
      <c r="A47" s="25">
        <v>15</v>
      </c>
      <c r="B47" s="67" t="s">
        <v>78</v>
      </c>
      <c r="C47" s="67"/>
      <c r="D47" s="22">
        <v>350</v>
      </c>
      <c r="E47" s="22">
        <v>3</v>
      </c>
      <c r="F47" s="23">
        <v>1</v>
      </c>
      <c r="G47" s="23">
        <f t="shared" si="4"/>
        <v>3</v>
      </c>
      <c r="H47" s="24">
        <v>12495</v>
      </c>
      <c r="I47" s="24">
        <f t="shared" si="3"/>
        <v>37485</v>
      </c>
      <c r="J47" s="6" t="s">
        <v>79</v>
      </c>
      <c r="K47" s="6" t="s">
        <v>80</v>
      </c>
    </row>
    <row r="48" spans="1:11" x14ac:dyDescent="0.25">
      <c r="A48" s="25"/>
      <c r="B48" s="64" t="s">
        <v>81</v>
      </c>
      <c r="C48" s="64"/>
      <c r="D48" s="64"/>
      <c r="E48" s="64"/>
      <c r="F48" s="64"/>
      <c r="G48" s="64"/>
      <c r="H48" s="64"/>
      <c r="I48" s="64"/>
    </row>
    <row r="49" spans="1:16" x14ac:dyDescent="0.2">
      <c r="A49" s="16"/>
      <c r="B49" s="68" t="s">
        <v>82</v>
      </c>
      <c r="C49" s="68"/>
      <c r="D49" s="68"/>
      <c r="E49" s="18" t="s">
        <v>27</v>
      </c>
      <c r="F49" s="19"/>
      <c r="G49" s="19"/>
      <c r="H49" s="19" t="s">
        <v>51</v>
      </c>
      <c r="I49" s="19" t="s">
        <v>30</v>
      </c>
    </row>
    <row r="50" spans="1:16" x14ac:dyDescent="0.2">
      <c r="A50" s="16"/>
      <c r="B50" s="65" t="s">
        <v>83</v>
      </c>
      <c r="C50" s="65"/>
      <c r="D50" s="65"/>
      <c r="E50" s="29"/>
      <c r="F50" s="30"/>
      <c r="G50" s="30"/>
      <c r="H50" s="31">
        <v>600000</v>
      </c>
      <c r="I50" s="24">
        <f t="shared" ref="I50:I55" si="5">+H50*E50</f>
        <v>0</v>
      </c>
    </row>
    <row r="51" spans="1:16" x14ac:dyDescent="0.25">
      <c r="A51" s="25"/>
      <c r="B51" s="66" t="s">
        <v>84</v>
      </c>
      <c r="C51" s="66"/>
      <c r="D51" s="66"/>
      <c r="E51" s="29">
        <v>3</v>
      </c>
      <c r="F51" s="30"/>
      <c r="G51" s="30"/>
      <c r="H51" s="24">
        <v>16780</v>
      </c>
      <c r="I51" s="24">
        <f t="shared" si="5"/>
        <v>50340</v>
      </c>
    </row>
    <row r="52" spans="1:16" x14ac:dyDescent="0.25">
      <c r="A52" s="25"/>
      <c r="B52" s="66" t="s">
        <v>85</v>
      </c>
      <c r="C52" s="66"/>
      <c r="D52" s="66"/>
      <c r="E52" s="29">
        <v>2</v>
      </c>
      <c r="F52" s="30"/>
      <c r="G52" s="30"/>
      <c r="H52" s="24">
        <v>16780</v>
      </c>
      <c r="I52" s="24">
        <f t="shared" si="5"/>
        <v>33560</v>
      </c>
    </row>
    <row r="53" spans="1:16" x14ac:dyDescent="0.25">
      <c r="A53" s="25"/>
      <c r="B53" s="66" t="s">
        <v>86</v>
      </c>
      <c r="C53" s="66"/>
      <c r="D53" s="66"/>
      <c r="E53" s="29">
        <v>1</v>
      </c>
      <c r="F53" s="30"/>
      <c r="G53" s="30"/>
      <c r="H53" s="24">
        <v>16780</v>
      </c>
      <c r="I53" s="24">
        <f t="shared" si="5"/>
        <v>16780</v>
      </c>
    </row>
    <row r="54" spans="1:16" x14ac:dyDescent="0.25">
      <c r="A54" s="25"/>
      <c r="B54" s="66" t="s">
        <v>87</v>
      </c>
      <c r="C54" s="66"/>
      <c r="D54" s="66"/>
      <c r="E54" s="32">
        <v>2</v>
      </c>
      <c r="F54" s="30"/>
      <c r="G54" s="30"/>
      <c r="H54" s="24">
        <v>12495</v>
      </c>
      <c r="I54" s="24">
        <f t="shared" si="5"/>
        <v>24990</v>
      </c>
    </row>
    <row r="55" spans="1:16" x14ac:dyDescent="0.25">
      <c r="A55" s="25"/>
      <c r="B55" s="66" t="s">
        <v>88</v>
      </c>
      <c r="C55" s="66"/>
      <c r="D55" s="66"/>
      <c r="E55" s="29">
        <v>3</v>
      </c>
      <c r="F55" s="30"/>
      <c r="G55" s="30"/>
      <c r="H55" s="24">
        <v>16780</v>
      </c>
      <c r="I55" s="24">
        <f t="shared" si="5"/>
        <v>50340</v>
      </c>
    </row>
    <row r="56" spans="1:16" x14ac:dyDescent="0.2">
      <c r="A56" s="16"/>
      <c r="B56" s="64" t="s">
        <v>128</v>
      </c>
      <c r="C56" s="64"/>
      <c r="D56" s="64"/>
      <c r="E56" s="64"/>
      <c r="F56" s="64"/>
      <c r="G56" s="64"/>
      <c r="H56" s="64"/>
      <c r="I56" s="64"/>
      <c r="M56" s="6">
        <f>1.64+0.46</f>
        <v>2.1</v>
      </c>
      <c r="N56" s="6">
        <v>2.08</v>
      </c>
      <c r="O56" s="6">
        <f>+N56*M56</f>
        <v>4.3680000000000003</v>
      </c>
      <c r="P56" s="6">
        <f>2.08-0.35</f>
        <v>1.73</v>
      </c>
    </row>
    <row r="57" spans="1:16" x14ac:dyDescent="0.2">
      <c r="A57" s="16"/>
      <c r="B57" s="18" t="s">
        <v>48</v>
      </c>
      <c r="C57" s="18" t="s">
        <v>89</v>
      </c>
      <c r="D57" s="18" t="s">
        <v>49</v>
      </c>
      <c r="E57" s="18" t="s">
        <v>27</v>
      </c>
      <c r="F57" s="19"/>
      <c r="G57" s="19"/>
      <c r="H57" s="19" t="s">
        <v>51</v>
      </c>
      <c r="I57" s="19" t="s">
        <v>30</v>
      </c>
    </row>
    <row r="58" spans="1:16" x14ac:dyDescent="0.2">
      <c r="A58" s="30"/>
      <c r="B58" s="33" t="s">
        <v>90</v>
      </c>
      <c r="C58" s="30"/>
      <c r="D58" s="30"/>
      <c r="E58" s="18">
        <v>4</v>
      </c>
      <c r="F58" s="19"/>
      <c r="G58" s="19"/>
      <c r="H58" s="24">
        <v>12495</v>
      </c>
      <c r="I58" s="24">
        <f>+H58*E58</f>
        <v>49980</v>
      </c>
    </row>
    <row r="59" spans="1:16" ht="15" x14ac:dyDescent="0.2">
      <c r="A59" s="30"/>
      <c r="B59" s="33" t="s">
        <v>91</v>
      </c>
      <c r="C59" s="30"/>
      <c r="D59" s="30"/>
      <c r="E59" s="32">
        <f>SUM(G28:G32)*0.1</f>
        <v>0.5</v>
      </c>
      <c r="F59" s="30"/>
      <c r="G59" s="30"/>
      <c r="H59" s="24">
        <v>12495</v>
      </c>
      <c r="I59" s="24">
        <f>+H59*E59</f>
        <v>6247.5</v>
      </c>
    </row>
    <row r="60" spans="1:16" ht="15" x14ac:dyDescent="0.2">
      <c r="A60" s="30"/>
      <c r="B60" s="33" t="s">
        <v>92</v>
      </c>
      <c r="C60" s="29">
        <v>0</v>
      </c>
      <c r="D60" s="32">
        <v>1</v>
      </c>
      <c r="E60" s="32"/>
      <c r="F60" s="30"/>
      <c r="G60" s="30"/>
      <c r="H60" s="24">
        <v>12495</v>
      </c>
      <c r="I60" s="24">
        <f>+H60*E60</f>
        <v>0</v>
      </c>
    </row>
    <row r="61" spans="1:16" ht="15" x14ac:dyDescent="0.2">
      <c r="A61" s="30"/>
      <c r="B61" s="34" t="s">
        <v>93</v>
      </c>
      <c r="C61" s="29">
        <v>0</v>
      </c>
      <c r="D61" s="32">
        <v>1</v>
      </c>
      <c r="E61" s="32"/>
      <c r="F61" s="30"/>
      <c r="G61" s="30"/>
      <c r="H61" s="24">
        <v>12495</v>
      </c>
      <c r="I61" s="24">
        <f>+H61*E61</f>
        <v>0</v>
      </c>
    </row>
    <row r="62" spans="1:16" ht="15" x14ac:dyDescent="0.2">
      <c r="A62" s="30"/>
      <c r="B62" s="33" t="s">
        <v>94</v>
      </c>
      <c r="C62" s="29">
        <v>0</v>
      </c>
      <c r="D62" s="32">
        <v>0.8</v>
      </c>
      <c r="E62" s="32"/>
      <c r="F62" s="30"/>
      <c r="G62" s="30"/>
      <c r="H62" s="24">
        <v>12495</v>
      </c>
      <c r="I62" s="24">
        <f>+H62*E62</f>
        <v>0</v>
      </c>
    </row>
    <row r="63" spans="1:16" x14ac:dyDescent="0.2">
      <c r="A63" s="16"/>
      <c r="B63" s="64" t="s">
        <v>129</v>
      </c>
      <c r="C63" s="64"/>
      <c r="D63" s="64"/>
      <c r="E63" s="64"/>
      <c r="F63" s="64"/>
      <c r="G63" s="64"/>
      <c r="H63" s="64"/>
      <c r="I63" s="64"/>
    </row>
    <row r="64" spans="1:16" x14ac:dyDescent="0.25">
      <c r="A64" s="25"/>
      <c r="B64" s="35" t="s">
        <v>0</v>
      </c>
      <c r="C64" s="35" t="s">
        <v>95</v>
      </c>
      <c r="D64" s="36" t="s">
        <v>26</v>
      </c>
      <c r="E64" s="35" t="s">
        <v>96</v>
      </c>
      <c r="F64" s="35" t="s">
        <v>97</v>
      </c>
      <c r="G64" s="35" t="s">
        <v>27</v>
      </c>
      <c r="H64" s="19" t="s">
        <v>51</v>
      </c>
      <c r="I64" s="19" t="s">
        <v>30</v>
      </c>
    </row>
    <row r="65" spans="1:21" ht="15" x14ac:dyDescent="0.2">
      <c r="A65" s="30"/>
      <c r="B65" s="33" t="s">
        <v>98</v>
      </c>
      <c r="C65" s="22">
        <f>1.725*0.35</f>
        <v>0.60375000000000001</v>
      </c>
      <c r="D65" s="22" t="s">
        <v>99</v>
      </c>
      <c r="E65" s="22">
        <v>3</v>
      </c>
      <c r="F65" s="23">
        <v>2</v>
      </c>
      <c r="G65" s="23">
        <f>+F65*E65*C65</f>
        <v>3.6225000000000001</v>
      </c>
      <c r="H65" s="24">
        <v>12495</v>
      </c>
      <c r="I65" s="24">
        <f>+H65*G65</f>
        <v>45263.137499999997</v>
      </c>
      <c r="J65" s="22">
        <v>6</v>
      </c>
    </row>
    <row r="66" spans="1:21" ht="15" x14ac:dyDescent="0.2">
      <c r="A66" s="30"/>
      <c r="B66" s="33" t="s">
        <v>100</v>
      </c>
      <c r="C66" s="22">
        <v>2.08</v>
      </c>
      <c r="D66" s="22" t="s">
        <v>101</v>
      </c>
      <c r="E66" s="22">
        <v>2</v>
      </c>
      <c r="F66" s="23">
        <v>2</v>
      </c>
      <c r="G66" s="23">
        <f>+F66*E66*C66</f>
        <v>8.32</v>
      </c>
      <c r="H66" s="24">
        <v>12495</v>
      </c>
      <c r="I66" s="24">
        <f t="shared" ref="I66:I69" si="6">+H66*G66</f>
        <v>103958.40000000001</v>
      </c>
      <c r="J66" s="22">
        <v>6</v>
      </c>
    </row>
    <row r="67" spans="1:21" ht="15" x14ac:dyDescent="0.2">
      <c r="A67" s="30"/>
      <c r="B67" s="33" t="s">
        <v>102</v>
      </c>
      <c r="C67" s="22">
        <v>1.75</v>
      </c>
      <c r="D67" s="22" t="s">
        <v>101</v>
      </c>
      <c r="E67" s="22">
        <v>1</v>
      </c>
      <c r="F67" s="23">
        <v>2</v>
      </c>
      <c r="G67" s="23">
        <f>+F67*E67*C67</f>
        <v>3.5</v>
      </c>
      <c r="H67" s="24">
        <v>12495</v>
      </c>
      <c r="I67" s="24">
        <f t="shared" si="6"/>
        <v>43732.5</v>
      </c>
      <c r="J67" s="22">
        <v>1</v>
      </c>
    </row>
    <row r="68" spans="1:21" ht="15" x14ac:dyDescent="0.2">
      <c r="A68" s="30"/>
      <c r="B68" s="33" t="s">
        <v>103</v>
      </c>
      <c r="C68" s="22">
        <v>1.5</v>
      </c>
      <c r="D68" s="22" t="s">
        <v>101</v>
      </c>
      <c r="E68" s="22">
        <v>1</v>
      </c>
      <c r="F68" s="23">
        <v>1</v>
      </c>
      <c r="G68" s="23">
        <f t="shared" ref="G68:G70" si="7">+F68*E68*C68</f>
        <v>1.5</v>
      </c>
      <c r="H68" s="24">
        <v>12495</v>
      </c>
      <c r="I68" s="24">
        <f t="shared" si="6"/>
        <v>18742.5</v>
      </c>
      <c r="J68" s="22">
        <v>2</v>
      </c>
    </row>
    <row r="69" spans="1:21" ht="15" x14ac:dyDescent="0.2">
      <c r="A69" s="30"/>
      <c r="B69" s="33" t="s">
        <v>104</v>
      </c>
      <c r="C69" s="22">
        <v>5</v>
      </c>
      <c r="D69" s="22" t="s">
        <v>42</v>
      </c>
      <c r="E69" s="22">
        <v>0.25</v>
      </c>
      <c r="F69" s="23">
        <v>1</v>
      </c>
      <c r="G69" s="23">
        <f t="shared" si="7"/>
        <v>1.25</v>
      </c>
      <c r="H69" s="24">
        <v>12495</v>
      </c>
      <c r="I69" s="24">
        <f t="shared" si="6"/>
        <v>15618.75</v>
      </c>
      <c r="J69" s="22">
        <v>1</v>
      </c>
    </row>
    <row r="70" spans="1:21" ht="15" x14ac:dyDescent="0.2">
      <c r="A70" s="30"/>
      <c r="B70" s="33" t="s">
        <v>105</v>
      </c>
      <c r="C70" s="22">
        <v>1</v>
      </c>
      <c r="D70" s="22" t="s">
        <v>106</v>
      </c>
      <c r="E70" s="22">
        <v>1</v>
      </c>
      <c r="F70" s="23">
        <v>1</v>
      </c>
      <c r="G70" s="23">
        <f t="shared" si="7"/>
        <v>1</v>
      </c>
      <c r="H70" s="24">
        <v>12495</v>
      </c>
      <c r="I70" s="24">
        <f>+H70*G70</f>
        <v>12495</v>
      </c>
    </row>
    <row r="71" spans="1:21" x14ac:dyDescent="0.25">
      <c r="A71" s="25"/>
      <c r="B71" s="30"/>
      <c r="C71" s="30"/>
      <c r="D71" s="30"/>
      <c r="E71" s="32"/>
      <c r="F71" s="37" t="s">
        <v>107</v>
      </c>
      <c r="G71" s="37">
        <f>SUM(G65:G70)/8</f>
        <v>2.3990625000000003</v>
      </c>
      <c r="H71" s="37"/>
      <c r="I71" s="30"/>
      <c r="U71" s="6">
        <f>1.72+1.72+0.35+0.35</f>
        <v>4.1399999999999997</v>
      </c>
    </row>
    <row r="72" spans="1:21" x14ac:dyDescent="0.25">
      <c r="A72" s="25"/>
      <c r="B72" s="64" t="s">
        <v>130</v>
      </c>
      <c r="C72" s="64"/>
      <c r="D72" s="64"/>
      <c r="E72" s="64"/>
      <c r="F72" s="64"/>
      <c r="G72" s="64"/>
      <c r="H72" s="64"/>
      <c r="I72" s="64"/>
      <c r="U72" s="6">
        <f>2.95*2</f>
        <v>5.9</v>
      </c>
    </row>
    <row r="73" spans="1:21" x14ac:dyDescent="0.25">
      <c r="A73" s="25"/>
      <c r="B73" s="35" t="s">
        <v>0</v>
      </c>
      <c r="C73" s="35" t="s">
        <v>95</v>
      </c>
      <c r="D73" s="36" t="s">
        <v>26</v>
      </c>
      <c r="E73" s="35" t="s">
        <v>108</v>
      </c>
      <c r="F73" s="35" t="s">
        <v>97</v>
      </c>
      <c r="G73" s="35" t="s">
        <v>27</v>
      </c>
      <c r="H73" s="19" t="s">
        <v>51</v>
      </c>
      <c r="I73" s="19" t="s">
        <v>30</v>
      </c>
      <c r="U73" s="6">
        <f>+U72-U71</f>
        <v>1.7600000000000007</v>
      </c>
    </row>
    <row r="74" spans="1:21" x14ac:dyDescent="0.25">
      <c r="A74" s="25"/>
      <c r="B74" s="33" t="s">
        <v>109</v>
      </c>
      <c r="C74" s="22">
        <v>1</v>
      </c>
      <c r="D74" s="22"/>
      <c r="E74" s="22">
        <v>1</v>
      </c>
      <c r="F74" s="23">
        <v>1</v>
      </c>
      <c r="G74" s="23">
        <f>+F74*E74*C74</f>
        <v>1</v>
      </c>
      <c r="H74" s="24">
        <v>12495</v>
      </c>
      <c r="I74" s="24">
        <f>+H74*G74</f>
        <v>12495</v>
      </c>
    </row>
    <row r="75" spans="1:21" ht="15" x14ac:dyDescent="0.2">
      <c r="A75" s="30"/>
      <c r="B75" s="33" t="s">
        <v>98</v>
      </c>
      <c r="C75" s="22">
        <f>1.725*0.35</f>
        <v>0.60375000000000001</v>
      </c>
      <c r="D75" s="22" t="s">
        <v>99</v>
      </c>
      <c r="E75" s="22">
        <v>2</v>
      </c>
      <c r="F75" s="23">
        <v>2</v>
      </c>
      <c r="G75" s="23">
        <f>+F75*E75*C75</f>
        <v>2.415</v>
      </c>
      <c r="H75" s="24">
        <v>12495</v>
      </c>
      <c r="I75" s="24">
        <f>+H75*G75</f>
        <v>30175.424999999999</v>
      </c>
    </row>
    <row r="76" spans="1:21" ht="15" x14ac:dyDescent="0.2">
      <c r="A76" s="30"/>
      <c r="B76" s="33" t="s">
        <v>100</v>
      </c>
      <c r="C76" s="22">
        <v>2.08</v>
      </c>
      <c r="D76" s="22" t="s">
        <v>101</v>
      </c>
      <c r="E76" s="22">
        <v>2</v>
      </c>
      <c r="F76" s="23">
        <v>2</v>
      </c>
      <c r="G76" s="23">
        <f t="shared" ref="G76:G81" si="8">+F76*E76*C76</f>
        <v>8.32</v>
      </c>
      <c r="H76" s="24">
        <v>12495</v>
      </c>
      <c r="I76" s="24">
        <f t="shared" ref="I76:I80" si="9">+H76*G76</f>
        <v>103958.40000000001</v>
      </c>
    </row>
    <row r="77" spans="1:21" ht="15" x14ac:dyDescent="0.2">
      <c r="A77" s="30"/>
      <c r="B77" s="33" t="s">
        <v>102</v>
      </c>
      <c r="C77" s="22">
        <v>1.75</v>
      </c>
      <c r="D77" s="22" t="s">
        <v>101</v>
      </c>
      <c r="E77" s="22">
        <v>1</v>
      </c>
      <c r="F77" s="23">
        <v>1</v>
      </c>
      <c r="G77" s="23">
        <f t="shared" si="8"/>
        <v>1.75</v>
      </c>
      <c r="H77" s="24">
        <v>12495</v>
      </c>
      <c r="I77" s="24">
        <f t="shared" si="9"/>
        <v>21866.25</v>
      </c>
    </row>
    <row r="78" spans="1:21" ht="15" x14ac:dyDescent="0.2">
      <c r="A78" s="30"/>
      <c r="B78" s="33" t="s">
        <v>103</v>
      </c>
      <c r="C78" s="22">
        <v>1.5</v>
      </c>
      <c r="D78" s="22" t="s">
        <v>101</v>
      </c>
      <c r="E78" s="22">
        <v>1</v>
      </c>
      <c r="F78" s="23">
        <v>2</v>
      </c>
      <c r="G78" s="23">
        <f t="shared" si="8"/>
        <v>3</v>
      </c>
      <c r="H78" s="24">
        <v>12495</v>
      </c>
      <c r="I78" s="24">
        <f t="shared" si="9"/>
        <v>37485</v>
      </c>
    </row>
    <row r="79" spans="1:21" ht="15" x14ac:dyDescent="0.2">
      <c r="A79" s="30"/>
      <c r="B79" s="33" t="s">
        <v>110</v>
      </c>
      <c r="C79" s="22">
        <f>1.64*0.99</f>
        <v>1.6235999999999999</v>
      </c>
      <c r="D79" s="22" t="s">
        <v>99</v>
      </c>
      <c r="E79" s="22">
        <v>2</v>
      </c>
      <c r="F79" s="23">
        <v>3</v>
      </c>
      <c r="G79" s="23">
        <f t="shared" si="8"/>
        <v>9.7416</v>
      </c>
      <c r="H79" s="24">
        <v>12495</v>
      </c>
      <c r="I79" s="24">
        <f t="shared" si="9"/>
        <v>121721.292</v>
      </c>
    </row>
    <row r="80" spans="1:21" ht="15" x14ac:dyDescent="0.2">
      <c r="A80" s="30"/>
      <c r="B80" s="33" t="s">
        <v>111</v>
      </c>
      <c r="C80" s="22">
        <v>1</v>
      </c>
      <c r="D80" s="22"/>
      <c r="E80" s="22">
        <v>1</v>
      </c>
      <c r="F80" s="23">
        <v>1</v>
      </c>
      <c r="G80" s="23">
        <f t="shared" si="8"/>
        <v>1</v>
      </c>
      <c r="H80" s="24">
        <v>12495</v>
      </c>
      <c r="I80" s="24">
        <f t="shared" si="9"/>
        <v>12495</v>
      </c>
    </row>
    <row r="81" spans="1:9" ht="15" x14ac:dyDescent="0.2">
      <c r="A81" s="30"/>
      <c r="B81" s="33" t="s">
        <v>112</v>
      </c>
      <c r="C81" s="22">
        <v>1</v>
      </c>
      <c r="D81" s="22"/>
      <c r="E81" s="22">
        <v>1</v>
      </c>
      <c r="F81" s="23">
        <v>1</v>
      </c>
      <c r="G81" s="23">
        <f t="shared" si="8"/>
        <v>1</v>
      </c>
      <c r="H81" s="24">
        <v>12495</v>
      </c>
      <c r="I81" s="24">
        <f>+H81*G81</f>
        <v>12495</v>
      </c>
    </row>
    <row r="82" spans="1:9" x14ac:dyDescent="0.25">
      <c r="A82" s="25"/>
      <c r="B82" s="30"/>
      <c r="C82" s="30"/>
      <c r="D82" s="30"/>
      <c r="E82" s="32"/>
      <c r="F82" s="37" t="s">
        <v>113</v>
      </c>
      <c r="G82" s="37">
        <f>SUM(G74:G81)/8/2</f>
        <v>1.7641624999999999</v>
      </c>
      <c r="H82" s="37"/>
      <c r="I82" s="30"/>
    </row>
    <row r="83" spans="1:9" x14ac:dyDescent="0.25">
      <c r="F83" s="6"/>
      <c r="G83" s="6"/>
    </row>
    <row r="84" spans="1:9" ht="20.25" x14ac:dyDescent="0.3">
      <c r="F84" s="38" t="s">
        <v>114</v>
      </c>
      <c r="G84" s="38"/>
      <c r="H84" s="38"/>
      <c r="I84" s="39">
        <f>SUM(I21:I82)</f>
        <v>899085.15450000018</v>
      </c>
    </row>
    <row r="85" spans="1:9" ht="20.25" x14ac:dyDescent="0.3">
      <c r="F85" s="40" t="s">
        <v>115</v>
      </c>
      <c r="G85" s="40"/>
      <c r="H85" s="41">
        <v>0.1</v>
      </c>
      <c r="I85" s="42">
        <f>+I84*H85</f>
        <v>89908.515450000021</v>
      </c>
    </row>
    <row r="86" spans="1:9" ht="20.25" x14ac:dyDescent="0.3">
      <c r="F86" s="40" t="s">
        <v>116</v>
      </c>
      <c r="G86" s="40"/>
      <c r="H86" s="43">
        <v>0.35</v>
      </c>
      <c r="I86" s="42">
        <f>+I84*H86</f>
        <v>314679.80407500005</v>
      </c>
    </row>
    <row r="87" spans="1:9" ht="20.25" x14ac:dyDescent="0.3">
      <c r="F87" s="40" t="s">
        <v>117</v>
      </c>
      <c r="G87" s="40"/>
      <c r="H87" s="43">
        <v>0.32</v>
      </c>
      <c r="I87" s="42">
        <f>+I84*H87</f>
        <v>287707.24944000004</v>
      </c>
    </row>
    <row r="88" spans="1:9" ht="20.25" x14ac:dyDescent="0.3">
      <c r="F88" s="44" t="s">
        <v>28</v>
      </c>
      <c r="G88" s="44"/>
      <c r="H88" s="44"/>
      <c r="I88" s="45">
        <f>SUM(I84:I87)</f>
        <v>1591380.7234650003</v>
      </c>
    </row>
    <row r="89" spans="1:9" ht="20.25" x14ac:dyDescent="0.3">
      <c r="F89" s="44"/>
      <c r="G89" s="44"/>
      <c r="H89" s="46">
        <v>0.19</v>
      </c>
      <c r="I89" s="47">
        <f>SUM(I88:I88)*H89</f>
        <v>302362.33745835006</v>
      </c>
    </row>
    <row r="90" spans="1:9" ht="20.25" x14ac:dyDescent="0.3">
      <c r="F90" s="44"/>
      <c r="G90" s="44"/>
      <c r="H90" s="48" t="s">
        <v>118</v>
      </c>
      <c r="I90" s="47">
        <f>+I88+I89</f>
        <v>1893743.0609233503</v>
      </c>
    </row>
    <row r="91" spans="1:9" ht="20.25" x14ac:dyDescent="0.3">
      <c r="F91" s="44" t="s">
        <v>119</v>
      </c>
      <c r="G91" s="44"/>
      <c r="H91" s="46">
        <v>0.1</v>
      </c>
      <c r="I91" s="49">
        <f>+I90*H91</f>
        <v>189374.30609233503</v>
      </c>
    </row>
    <row r="92" spans="1:9" ht="20.25" x14ac:dyDescent="0.3">
      <c r="F92" s="44" t="s">
        <v>120</v>
      </c>
      <c r="G92" s="44"/>
      <c r="H92" s="48"/>
      <c r="I92" s="50">
        <f>+I91+I90</f>
        <v>2083117.3670156854</v>
      </c>
    </row>
    <row r="93" spans="1:9" x14ac:dyDescent="0.25">
      <c r="F93" s="6"/>
      <c r="G93" s="6"/>
    </row>
    <row r="94" spans="1:9" ht="20.25" x14ac:dyDescent="0.3">
      <c r="F94" s="44" t="s">
        <v>89</v>
      </c>
      <c r="G94" s="44"/>
      <c r="H94" s="48"/>
      <c r="I94" s="50">
        <f>2.08*2.1</f>
        <v>4.3680000000000003</v>
      </c>
    </row>
    <row r="95" spans="1:9" x14ac:dyDescent="0.25">
      <c r="F95" s="6"/>
      <c r="G95" s="6"/>
    </row>
    <row r="96" spans="1:9" ht="20.25" x14ac:dyDescent="0.3">
      <c r="F96" s="44" t="s">
        <v>120</v>
      </c>
      <c r="G96" s="44"/>
      <c r="H96" s="48"/>
      <c r="I96" s="50">
        <f>+I92/I94</f>
        <v>476904.15911531256</v>
      </c>
    </row>
    <row r="97" spans="6:9" x14ac:dyDescent="0.25">
      <c r="F97" s="6"/>
      <c r="G97" s="6"/>
    </row>
    <row r="98" spans="6:9" x14ac:dyDescent="0.25">
      <c r="F98" s="6"/>
      <c r="G98" s="6"/>
    </row>
    <row r="99" spans="6:9" x14ac:dyDescent="0.25">
      <c r="F99" s="6"/>
      <c r="G99" s="6"/>
      <c r="H99" s="6" t="s">
        <v>121</v>
      </c>
      <c r="I99" s="51">
        <f>I91</f>
        <v>189374.30609233503</v>
      </c>
    </row>
    <row r="100" spans="6:9" x14ac:dyDescent="0.25">
      <c r="F100" s="6"/>
      <c r="G100" s="6"/>
      <c r="H100" s="6" t="s">
        <v>89</v>
      </c>
      <c r="I100" s="6">
        <f>[2]M2!I81</f>
        <v>251688.20459710006</v>
      </c>
    </row>
    <row r="101" spans="6:9" x14ac:dyDescent="0.25">
      <c r="F101" s="6"/>
      <c r="G101" s="6"/>
      <c r="H101" s="6" t="s">
        <v>122</v>
      </c>
      <c r="I101" s="6">
        <f>[2]M3!I91</f>
        <v>430182.54475100012</v>
      </c>
    </row>
    <row r="102" spans="6:9" ht="20.25" x14ac:dyDescent="0.3">
      <c r="F102" s="6"/>
      <c r="G102" s="6"/>
      <c r="H102" s="44" t="s">
        <v>28</v>
      </c>
      <c r="I102" s="50">
        <f>SUM(I99:I101)</f>
        <v>871245.05544043519</v>
      </c>
    </row>
    <row r="103" spans="6:9" x14ac:dyDescent="0.25">
      <c r="F103" s="6"/>
      <c r="G103" s="6"/>
    </row>
    <row r="104" spans="6:9" x14ac:dyDescent="0.25">
      <c r="F104" s="6"/>
      <c r="G104" s="6"/>
    </row>
    <row r="105" spans="6:9" x14ac:dyDescent="0.25">
      <c r="F105" s="6"/>
      <c r="G105" s="6"/>
    </row>
    <row r="106" spans="6:9" x14ac:dyDescent="0.25">
      <c r="F106" s="6"/>
      <c r="G106" s="6"/>
    </row>
    <row r="107" spans="6:9" x14ac:dyDescent="0.25">
      <c r="F107" s="6"/>
      <c r="G107" s="6"/>
    </row>
    <row r="108" spans="6:9" x14ac:dyDescent="0.25">
      <c r="F108" s="6"/>
      <c r="G108" s="6"/>
    </row>
    <row r="109" spans="6:9" x14ac:dyDescent="0.25">
      <c r="F109" s="6"/>
      <c r="G109" s="6"/>
    </row>
    <row r="110" spans="6:9" x14ac:dyDescent="0.25">
      <c r="F110" s="6"/>
      <c r="G110" s="6"/>
    </row>
    <row r="111" spans="6:9" x14ac:dyDescent="0.25">
      <c r="F111" s="6"/>
      <c r="G111" s="6"/>
    </row>
    <row r="112" spans="6:9" x14ac:dyDescent="0.25">
      <c r="F112" s="6"/>
      <c r="G112" s="6"/>
    </row>
    <row r="113" spans="6:7" x14ac:dyDescent="0.25">
      <c r="F113" s="6"/>
      <c r="G113" s="6"/>
    </row>
    <row r="114" spans="6:7" x14ac:dyDescent="0.25">
      <c r="F114" s="6"/>
      <c r="G114" s="6"/>
    </row>
    <row r="115" spans="6:7" x14ac:dyDescent="0.25">
      <c r="F115" s="6"/>
      <c r="G115" s="6"/>
    </row>
    <row r="116" spans="6:7" x14ac:dyDescent="0.25">
      <c r="F116" s="6"/>
      <c r="G116" s="6"/>
    </row>
    <row r="117" spans="6:7" x14ac:dyDescent="0.25">
      <c r="F117" s="6"/>
      <c r="G117" s="6"/>
    </row>
    <row r="118" spans="6:7" x14ac:dyDescent="0.25">
      <c r="F118" s="6"/>
      <c r="G118" s="6"/>
    </row>
    <row r="119" spans="6:7" x14ac:dyDescent="0.25">
      <c r="F119" s="6"/>
      <c r="G119" s="6"/>
    </row>
    <row r="120" spans="6:7" x14ac:dyDescent="0.25">
      <c r="F120" s="6"/>
      <c r="G120" s="6"/>
    </row>
    <row r="121" spans="6:7" x14ac:dyDescent="0.25">
      <c r="F121" s="6"/>
      <c r="G121" s="6"/>
    </row>
    <row r="122" spans="6:7" x14ac:dyDescent="0.25">
      <c r="F122" s="6"/>
      <c r="G122" s="6"/>
    </row>
    <row r="123" spans="6:7" x14ac:dyDescent="0.25">
      <c r="F123" s="6"/>
      <c r="G123" s="6"/>
    </row>
    <row r="124" spans="6:7" x14ac:dyDescent="0.25">
      <c r="F124" s="6"/>
      <c r="G124" s="6"/>
    </row>
    <row r="125" spans="6:7" x14ac:dyDescent="0.25">
      <c r="F125" s="6"/>
      <c r="G125" s="6"/>
    </row>
    <row r="126" spans="6:7" x14ac:dyDescent="0.25">
      <c r="F126" s="6"/>
      <c r="G126" s="6"/>
    </row>
    <row r="127" spans="6:7" x14ac:dyDescent="0.25">
      <c r="F127" s="6"/>
      <c r="G127" s="6"/>
    </row>
    <row r="128" spans="6:7" x14ac:dyDescent="0.25">
      <c r="F128" s="6"/>
      <c r="G128" s="6"/>
    </row>
    <row r="129" spans="6:7" x14ac:dyDescent="0.25">
      <c r="F129" s="6"/>
      <c r="G129" s="6"/>
    </row>
    <row r="130" spans="6:7" x14ac:dyDescent="0.25">
      <c r="F130" s="6"/>
      <c r="G130" s="6"/>
    </row>
    <row r="131" spans="6:7" x14ac:dyDescent="0.25">
      <c r="F131" s="6"/>
      <c r="G131" s="6"/>
    </row>
    <row r="132" spans="6:7" x14ac:dyDescent="0.25">
      <c r="F132" s="6"/>
      <c r="G132" s="6"/>
    </row>
    <row r="133" spans="6:7" x14ac:dyDescent="0.25">
      <c r="F133" s="6"/>
      <c r="G133" s="6"/>
    </row>
    <row r="134" spans="6:7" x14ac:dyDescent="0.25">
      <c r="F134" s="6"/>
      <c r="G134" s="6"/>
    </row>
    <row r="135" spans="6:7" x14ac:dyDescent="0.25">
      <c r="F135" s="6"/>
      <c r="G135" s="6"/>
    </row>
    <row r="136" spans="6:7" x14ac:dyDescent="0.25">
      <c r="F136" s="6"/>
      <c r="G136" s="6"/>
    </row>
    <row r="137" spans="6:7" x14ac:dyDescent="0.25">
      <c r="F137" s="6"/>
      <c r="G137" s="6"/>
    </row>
    <row r="138" spans="6:7" x14ac:dyDescent="0.25">
      <c r="F138" s="6"/>
      <c r="G138" s="6"/>
    </row>
    <row r="139" spans="6:7" x14ac:dyDescent="0.25">
      <c r="F139" s="6"/>
      <c r="G139" s="6"/>
    </row>
    <row r="140" spans="6:7" x14ac:dyDescent="0.25">
      <c r="F140" s="6"/>
      <c r="G140" s="6"/>
    </row>
    <row r="141" spans="6:7" x14ac:dyDescent="0.25">
      <c r="F141" s="6"/>
      <c r="G141" s="6"/>
    </row>
    <row r="142" spans="6:7" x14ac:dyDescent="0.25">
      <c r="F142" s="6"/>
      <c r="G142" s="6"/>
    </row>
    <row r="143" spans="6:7" x14ac:dyDescent="0.25">
      <c r="F143" s="6"/>
      <c r="G143" s="6"/>
    </row>
    <row r="144" spans="6:7" x14ac:dyDescent="0.25">
      <c r="F144" s="6"/>
      <c r="G144" s="6"/>
    </row>
    <row r="145" spans="6:7" x14ac:dyDescent="0.25">
      <c r="F145" s="6"/>
      <c r="G145" s="6"/>
    </row>
    <row r="146" spans="6:7" x14ac:dyDescent="0.25">
      <c r="F146" s="6"/>
      <c r="G146" s="6"/>
    </row>
    <row r="147" spans="6:7" x14ac:dyDescent="0.25">
      <c r="F147" s="6"/>
      <c r="G147" s="6"/>
    </row>
    <row r="148" spans="6:7" x14ac:dyDescent="0.25">
      <c r="F148" s="6"/>
      <c r="G148" s="6"/>
    </row>
    <row r="149" spans="6:7" x14ac:dyDescent="0.25">
      <c r="F149" s="6"/>
      <c r="G149" s="6"/>
    </row>
    <row r="150" spans="6:7" x14ac:dyDescent="0.25">
      <c r="F150" s="6"/>
      <c r="G150" s="6"/>
    </row>
    <row r="151" spans="6:7" x14ac:dyDescent="0.25">
      <c r="F151" s="6"/>
      <c r="G151" s="6"/>
    </row>
    <row r="152" spans="6:7" x14ac:dyDescent="0.25">
      <c r="F152" s="6"/>
      <c r="G152" s="6"/>
    </row>
    <row r="153" spans="6:7" x14ac:dyDescent="0.25">
      <c r="F153" s="6"/>
      <c r="G153" s="6"/>
    </row>
    <row r="154" spans="6:7" x14ac:dyDescent="0.25">
      <c r="F154" s="6"/>
      <c r="G154" s="6"/>
    </row>
    <row r="155" spans="6:7" x14ac:dyDescent="0.25">
      <c r="F155" s="6"/>
      <c r="G155" s="6"/>
    </row>
    <row r="156" spans="6:7" x14ac:dyDescent="0.25">
      <c r="F156" s="6"/>
      <c r="G156" s="6"/>
    </row>
    <row r="157" spans="6:7" x14ac:dyDescent="0.25">
      <c r="F157" s="6"/>
      <c r="G157" s="6"/>
    </row>
    <row r="158" spans="6:7" x14ac:dyDescent="0.25">
      <c r="F158" s="6"/>
      <c r="G158" s="6"/>
    </row>
    <row r="159" spans="6:7" x14ac:dyDescent="0.25">
      <c r="F159" s="6"/>
      <c r="G159" s="6"/>
    </row>
    <row r="160" spans="6:7" x14ac:dyDescent="0.25">
      <c r="F160" s="6"/>
      <c r="G160" s="6"/>
    </row>
    <row r="161" spans="6:7" x14ac:dyDescent="0.25">
      <c r="F161" s="6"/>
      <c r="G161" s="6"/>
    </row>
    <row r="162" spans="6:7" x14ac:dyDescent="0.25">
      <c r="F162" s="6"/>
      <c r="G162" s="6"/>
    </row>
    <row r="163" spans="6:7" x14ac:dyDescent="0.25">
      <c r="F163" s="6"/>
      <c r="G163" s="6"/>
    </row>
    <row r="164" spans="6:7" x14ac:dyDescent="0.25">
      <c r="F164" s="6"/>
      <c r="G164" s="6"/>
    </row>
    <row r="165" spans="6:7" x14ac:dyDescent="0.25">
      <c r="F165" s="6"/>
      <c r="G165" s="6"/>
    </row>
    <row r="166" spans="6:7" x14ac:dyDescent="0.25">
      <c r="F166" s="6"/>
      <c r="G166" s="6"/>
    </row>
    <row r="167" spans="6:7" x14ac:dyDescent="0.25">
      <c r="F167" s="6"/>
      <c r="G167" s="6"/>
    </row>
    <row r="168" spans="6:7" x14ac:dyDescent="0.25">
      <c r="F168" s="6"/>
      <c r="G168" s="6"/>
    </row>
    <row r="169" spans="6:7" x14ac:dyDescent="0.25">
      <c r="F169" s="6"/>
      <c r="G169" s="6"/>
    </row>
    <row r="170" spans="6:7" x14ac:dyDescent="0.25">
      <c r="F170" s="6"/>
      <c r="G170" s="6"/>
    </row>
    <row r="171" spans="6:7" x14ac:dyDescent="0.25">
      <c r="F171" s="6"/>
      <c r="G171" s="6"/>
    </row>
    <row r="172" spans="6:7" x14ac:dyDescent="0.25">
      <c r="F172" s="6"/>
      <c r="G172" s="6"/>
    </row>
    <row r="173" spans="6:7" x14ac:dyDescent="0.25">
      <c r="F173" s="6"/>
      <c r="G173" s="6"/>
    </row>
    <row r="174" spans="6:7" x14ac:dyDescent="0.25">
      <c r="F174" s="6"/>
      <c r="G174" s="6"/>
    </row>
    <row r="175" spans="6:7" x14ac:dyDescent="0.25">
      <c r="F175" s="6"/>
      <c r="G175" s="6"/>
    </row>
    <row r="176" spans="6:7" x14ac:dyDescent="0.25">
      <c r="F176" s="6"/>
      <c r="G176" s="6"/>
    </row>
    <row r="177" spans="6:7" x14ac:dyDescent="0.25">
      <c r="F177" s="6"/>
      <c r="G177" s="6"/>
    </row>
    <row r="178" spans="6:7" x14ac:dyDescent="0.25">
      <c r="F178" s="6"/>
      <c r="G178" s="6"/>
    </row>
    <row r="179" spans="6:7" x14ac:dyDescent="0.25">
      <c r="F179" s="6"/>
      <c r="G179" s="6"/>
    </row>
    <row r="180" spans="6:7" x14ac:dyDescent="0.25">
      <c r="F180" s="6"/>
      <c r="G180" s="6"/>
    </row>
    <row r="181" spans="6:7" x14ac:dyDescent="0.25">
      <c r="F181" s="6"/>
      <c r="G181" s="6"/>
    </row>
    <row r="182" spans="6:7" x14ac:dyDescent="0.25">
      <c r="F182" s="6"/>
      <c r="G182" s="6"/>
    </row>
    <row r="183" spans="6:7" x14ac:dyDescent="0.25">
      <c r="F183" s="6"/>
      <c r="G183" s="6"/>
    </row>
    <row r="184" spans="6:7" x14ac:dyDescent="0.25">
      <c r="F184" s="6"/>
      <c r="G184" s="6"/>
    </row>
    <row r="185" spans="6:7" x14ac:dyDescent="0.25">
      <c r="F185" s="6"/>
      <c r="G185" s="6"/>
    </row>
    <row r="186" spans="6:7" x14ac:dyDescent="0.25">
      <c r="F186" s="6"/>
      <c r="G186" s="6"/>
    </row>
    <row r="187" spans="6:7" x14ac:dyDescent="0.25">
      <c r="F187" s="6"/>
      <c r="G187" s="6"/>
    </row>
    <row r="188" spans="6:7" x14ac:dyDescent="0.25">
      <c r="F188" s="6"/>
      <c r="G188" s="6"/>
    </row>
    <row r="189" spans="6:7" x14ac:dyDescent="0.25">
      <c r="F189" s="6"/>
      <c r="G189" s="6"/>
    </row>
    <row r="190" spans="6:7" x14ac:dyDescent="0.25">
      <c r="F190" s="6"/>
      <c r="G190" s="6"/>
    </row>
    <row r="191" spans="6:7" x14ac:dyDescent="0.25">
      <c r="F191" s="6"/>
      <c r="G191" s="6"/>
    </row>
    <row r="192" spans="6:7" x14ac:dyDescent="0.25">
      <c r="F192" s="6"/>
      <c r="G192" s="6"/>
    </row>
    <row r="193" spans="6:7" x14ac:dyDescent="0.25">
      <c r="F193" s="6"/>
      <c r="G193" s="6"/>
    </row>
    <row r="194" spans="6:7" x14ac:dyDescent="0.25">
      <c r="F194" s="6"/>
      <c r="G194" s="6"/>
    </row>
    <row r="195" spans="6:7" x14ac:dyDescent="0.25">
      <c r="F195" s="6"/>
      <c r="G195" s="6"/>
    </row>
    <row r="196" spans="6:7" x14ac:dyDescent="0.25">
      <c r="F196" s="6"/>
      <c r="G196" s="6"/>
    </row>
    <row r="197" spans="6:7" x14ac:dyDescent="0.25">
      <c r="F197" s="6"/>
      <c r="G197" s="6"/>
    </row>
    <row r="198" spans="6:7" x14ac:dyDescent="0.25">
      <c r="F198" s="6"/>
      <c r="G198" s="6"/>
    </row>
    <row r="199" spans="6:7" x14ac:dyDescent="0.25">
      <c r="F199" s="6"/>
      <c r="G199" s="6"/>
    </row>
    <row r="200" spans="6:7" x14ac:dyDescent="0.25">
      <c r="F200" s="6"/>
      <c r="G200" s="6"/>
    </row>
    <row r="201" spans="6:7" x14ac:dyDescent="0.25">
      <c r="F201" s="6"/>
      <c r="G201" s="6"/>
    </row>
    <row r="202" spans="6:7" x14ac:dyDescent="0.25">
      <c r="F202" s="6"/>
      <c r="G202" s="6"/>
    </row>
    <row r="203" spans="6:7" x14ac:dyDescent="0.25">
      <c r="F203" s="6"/>
      <c r="G203" s="6"/>
    </row>
    <row r="204" spans="6:7" x14ac:dyDescent="0.25">
      <c r="F204" s="6"/>
      <c r="G204" s="6"/>
    </row>
    <row r="205" spans="6:7" x14ac:dyDescent="0.25">
      <c r="F205" s="6"/>
      <c r="G205" s="6"/>
    </row>
    <row r="206" spans="6:7" x14ac:dyDescent="0.25">
      <c r="F206" s="6"/>
      <c r="G206" s="6"/>
    </row>
    <row r="207" spans="6:7" x14ac:dyDescent="0.25">
      <c r="F207" s="6"/>
      <c r="G207" s="6"/>
    </row>
    <row r="208" spans="6:7" x14ac:dyDescent="0.25">
      <c r="F208" s="6"/>
      <c r="G208" s="6"/>
    </row>
    <row r="209" spans="6:7" x14ac:dyDescent="0.25">
      <c r="F209" s="6"/>
      <c r="G209" s="6"/>
    </row>
    <row r="210" spans="6:7" x14ac:dyDescent="0.25">
      <c r="F210" s="6"/>
      <c r="G210" s="6"/>
    </row>
    <row r="211" spans="6:7" x14ac:dyDescent="0.25">
      <c r="F211" s="6"/>
      <c r="G211" s="6"/>
    </row>
    <row r="212" spans="6:7" x14ac:dyDescent="0.25">
      <c r="F212" s="6"/>
      <c r="G212" s="6"/>
    </row>
    <row r="213" spans="6:7" x14ac:dyDescent="0.25">
      <c r="F213" s="6"/>
      <c r="G213" s="6"/>
    </row>
    <row r="214" spans="6:7" x14ac:dyDescent="0.25">
      <c r="F214" s="6"/>
      <c r="G214" s="6"/>
    </row>
    <row r="215" spans="6:7" x14ac:dyDescent="0.25">
      <c r="F215" s="6"/>
      <c r="G215" s="6"/>
    </row>
    <row r="216" spans="6:7" x14ac:dyDescent="0.25">
      <c r="F216" s="6"/>
      <c r="G216" s="6"/>
    </row>
    <row r="217" spans="6:7" x14ac:dyDescent="0.25">
      <c r="F217" s="6"/>
      <c r="G217" s="6"/>
    </row>
    <row r="218" spans="6:7" x14ac:dyDescent="0.25">
      <c r="F218" s="6"/>
      <c r="G218" s="6"/>
    </row>
    <row r="219" spans="6:7" x14ac:dyDescent="0.25">
      <c r="F219" s="6"/>
      <c r="G219" s="6"/>
    </row>
    <row r="220" spans="6:7" x14ac:dyDescent="0.25">
      <c r="F220" s="6"/>
      <c r="G220" s="6"/>
    </row>
    <row r="221" spans="6:7" x14ac:dyDescent="0.25">
      <c r="F221" s="6"/>
      <c r="G221" s="6"/>
    </row>
    <row r="222" spans="6:7" x14ac:dyDescent="0.25">
      <c r="F222" s="6"/>
      <c r="G222" s="6"/>
    </row>
    <row r="223" spans="6:7" x14ac:dyDescent="0.25">
      <c r="F223" s="6"/>
      <c r="G223" s="6"/>
    </row>
    <row r="224" spans="6:7" x14ac:dyDescent="0.25">
      <c r="F224" s="6"/>
      <c r="G224" s="6"/>
    </row>
    <row r="225" spans="6:7" x14ac:dyDescent="0.25">
      <c r="F225" s="6"/>
      <c r="G225" s="6"/>
    </row>
    <row r="226" spans="6:7" x14ac:dyDescent="0.25">
      <c r="F226" s="6"/>
      <c r="G226" s="6"/>
    </row>
    <row r="227" spans="6:7" x14ac:dyDescent="0.25">
      <c r="F227" s="6"/>
      <c r="G227" s="6"/>
    </row>
    <row r="228" spans="6:7" x14ac:dyDescent="0.25">
      <c r="F228" s="6"/>
      <c r="G228" s="6"/>
    </row>
    <row r="229" spans="6:7" x14ac:dyDescent="0.25">
      <c r="F229" s="6"/>
      <c r="G229" s="6"/>
    </row>
    <row r="230" spans="6:7" x14ac:dyDescent="0.25">
      <c r="F230" s="6"/>
      <c r="G230" s="6"/>
    </row>
    <row r="231" spans="6:7" x14ac:dyDescent="0.25">
      <c r="F231" s="6"/>
      <c r="G231" s="6"/>
    </row>
    <row r="232" spans="6:7" x14ac:dyDescent="0.25">
      <c r="F232" s="6"/>
      <c r="G232" s="6"/>
    </row>
    <row r="233" spans="6:7" x14ac:dyDescent="0.25">
      <c r="F233" s="6"/>
      <c r="G233" s="6"/>
    </row>
    <row r="234" spans="6:7" x14ac:dyDescent="0.25">
      <c r="F234" s="6"/>
      <c r="G234" s="6"/>
    </row>
    <row r="235" spans="6:7" x14ac:dyDescent="0.25">
      <c r="F235" s="6"/>
      <c r="G235" s="6"/>
    </row>
    <row r="236" spans="6:7" x14ac:dyDescent="0.25">
      <c r="F236" s="6"/>
      <c r="G236" s="6"/>
    </row>
    <row r="237" spans="6:7" x14ac:dyDescent="0.25">
      <c r="F237" s="6"/>
      <c r="G237" s="6"/>
    </row>
    <row r="238" spans="6:7" x14ac:dyDescent="0.25">
      <c r="F238" s="6"/>
      <c r="G238" s="6"/>
    </row>
    <row r="239" spans="6:7" x14ac:dyDescent="0.25">
      <c r="F239" s="6"/>
      <c r="G239" s="6"/>
    </row>
    <row r="240" spans="6:7" x14ac:dyDescent="0.25">
      <c r="F240" s="6"/>
      <c r="G240" s="6"/>
    </row>
    <row r="241" spans="6:7" x14ac:dyDescent="0.25">
      <c r="F241" s="6"/>
      <c r="G241" s="6"/>
    </row>
    <row r="242" spans="6:7" x14ac:dyDescent="0.25">
      <c r="F242" s="6"/>
      <c r="G242" s="6"/>
    </row>
    <row r="243" spans="6:7" x14ac:dyDescent="0.25">
      <c r="F243" s="6"/>
      <c r="G243" s="6"/>
    </row>
    <row r="244" spans="6:7" x14ac:dyDescent="0.25">
      <c r="F244" s="6"/>
      <c r="G244" s="6"/>
    </row>
  </sheetData>
  <autoFilter ref="B34:I82" xr:uid="{C107A43A-FEB1-4E40-A794-96851E691992}">
    <filterColumn colId="0" showButton="0"/>
  </autoFilter>
  <mergeCells count="33">
    <mergeCell ref="B37:C37"/>
    <mergeCell ref="B20:I20"/>
    <mergeCell ref="B26:I26"/>
    <mergeCell ref="B27:C27"/>
    <mergeCell ref="B28:C28"/>
    <mergeCell ref="B29:C29"/>
    <mergeCell ref="B30:C30"/>
    <mergeCell ref="B31:C31"/>
    <mergeCell ref="B32:C32"/>
    <mergeCell ref="B33:I33"/>
    <mergeCell ref="B34:C34"/>
    <mergeCell ref="B36:C36"/>
    <mergeCell ref="B49:D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I48"/>
    <mergeCell ref="B56:I56"/>
    <mergeCell ref="B63:I63"/>
    <mergeCell ref="B72:I72"/>
    <mergeCell ref="B50:D50"/>
    <mergeCell ref="B51:D51"/>
    <mergeCell ref="B52:D52"/>
    <mergeCell ref="B53:D53"/>
    <mergeCell ref="B54:D54"/>
    <mergeCell ref="B55:D55"/>
  </mergeCells>
  <hyperlinks>
    <hyperlink ref="A22" location="DESPIECE!A3" display="DESPIECE!A3" xr:uid="{0BCA9276-0400-4B71-A8F4-09330E59F801}"/>
    <hyperlink ref="A23" location="DESPIECE!A4" display="DESPIECE!A4" xr:uid="{4C1E571D-B89B-4451-B99B-71EEBD40F22F}"/>
    <hyperlink ref="A28" location="DESPIECE!A16" display="DESPIECE!A16" xr:uid="{22109891-FDDC-4D9C-BB91-CBCE4D46F13C}"/>
    <hyperlink ref="A30" location="DESPIECE!A17" display="DESPIECE!A17" xr:uid="{7F45F1B5-EC39-4E41-AB9F-01959290B3D2}"/>
    <hyperlink ref="A31" location="DESPIECE!A18" display="DESPIECE!A18" xr:uid="{4FF6286D-C07C-425B-923E-DA119345F88C}"/>
    <hyperlink ref="A32" location="DESPIECE!A19" display="DESPIECE!A19" xr:uid="{AD8B802D-E3EE-43C6-B069-D1522EF1AAE9}"/>
    <hyperlink ref="A29" location="DESPIECE!A16" display="DESPIECE!A16" xr:uid="{D8465874-4A87-44FA-8273-4D5356ED709B}"/>
    <hyperlink ref="A24" location="DESPIECE!A4" display="DESPIECE!A4" xr:uid="{E5848094-3B5F-4E11-9042-76BE0A2236F2}"/>
  </hyperlinks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>
              <from>
                <xdr:col>9</xdr:col>
                <xdr:colOff>38100</xdr:colOff>
                <xdr:row>57</xdr:row>
                <xdr:rowOff>38100</xdr:rowOff>
              </from>
              <to>
                <xdr:col>18</xdr:col>
                <xdr:colOff>704850</xdr:colOff>
                <xdr:row>96</xdr:row>
                <xdr:rowOff>152400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89E-C91A-489D-8D95-47720D60B1B7}">
  <dimension ref="A1:I25"/>
  <sheetViews>
    <sheetView zoomScaleNormal="100" workbookViewId="0">
      <selection activeCell="I85" sqref="I85"/>
    </sheetView>
  </sheetViews>
  <sheetFormatPr baseColWidth="10" defaultRowHeight="15" x14ac:dyDescent="0.25"/>
  <cols>
    <col min="2" max="2" width="44.42578125" bestFit="1" customWidth="1"/>
    <col min="3" max="6" width="22.28515625" style="63" customWidth="1"/>
    <col min="7" max="9" width="22.28515625" customWidth="1"/>
  </cols>
  <sheetData>
    <row r="1" spans="1:9" ht="15.75" thickBot="1" x14ac:dyDescent="0.3">
      <c r="A1" s="53" t="s">
        <v>123</v>
      </c>
      <c r="B1" s="75" t="s">
        <v>124</v>
      </c>
      <c r="C1" s="76"/>
      <c r="D1" s="76"/>
      <c r="E1" s="76"/>
      <c r="F1" s="76"/>
      <c r="G1" s="76"/>
      <c r="H1" s="76"/>
      <c r="I1" s="76"/>
    </row>
    <row r="2" spans="1:9" x14ac:dyDescent="0.25">
      <c r="A2" s="54" t="s">
        <v>23</v>
      </c>
      <c r="B2" s="55" t="s">
        <v>125</v>
      </c>
      <c r="C2" s="56">
        <v>1</v>
      </c>
      <c r="D2" s="56">
        <v>2</v>
      </c>
      <c r="E2" s="56">
        <v>3</v>
      </c>
      <c r="F2" s="56">
        <v>4</v>
      </c>
      <c r="G2" s="56">
        <v>5</v>
      </c>
      <c r="H2" s="56">
        <v>6</v>
      </c>
      <c r="I2" s="56">
        <v>7</v>
      </c>
    </row>
    <row r="3" spans="1:9" ht="97.5" customHeight="1" x14ac:dyDescent="0.25">
      <c r="A3" s="57">
        <v>1</v>
      </c>
      <c r="B3" s="58" t="str">
        <f>[2]M1!B22</f>
        <v>MELAMINA RH DE 15 MM TAROA</v>
      </c>
      <c r="C3" s="59"/>
      <c r="D3" s="59"/>
      <c r="E3" s="59"/>
      <c r="F3" s="59"/>
      <c r="G3" s="59"/>
      <c r="H3" s="59"/>
      <c r="I3" s="59"/>
    </row>
    <row r="4" spans="1:9" ht="97.5" customHeight="1" x14ac:dyDescent="0.25">
      <c r="A4" s="57">
        <v>2</v>
      </c>
      <c r="B4" s="58" t="str">
        <f>[2]M1!B23</f>
        <v>MELAMINA RH DE 15 MM AMBAR</v>
      </c>
      <c r="C4" s="59"/>
      <c r="D4" s="59"/>
      <c r="E4" s="59"/>
      <c r="F4" s="59"/>
      <c r="G4" s="59"/>
      <c r="H4" s="59"/>
      <c r="I4" s="59"/>
    </row>
    <row r="5" spans="1:9" ht="97.5" customHeight="1" x14ac:dyDescent="0.25">
      <c r="A5" s="57">
        <v>3</v>
      </c>
      <c r="B5" s="58" t="e">
        <f>[2]M1!#REF!</f>
        <v>#REF!</v>
      </c>
      <c r="C5" s="59"/>
      <c r="D5" s="59"/>
      <c r="E5" s="59"/>
      <c r="F5" s="59"/>
      <c r="G5" s="59"/>
      <c r="H5" s="59"/>
      <c r="I5" s="59"/>
    </row>
    <row r="6" spans="1:9" ht="97.5" customHeight="1" x14ac:dyDescent="0.25">
      <c r="A6" s="57">
        <v>4</v>
      </c>
      <c r="B6" s="58" t="e">
        <f>[2]M1!#REF!</f>
        <v>#REF!</v>
      </c>
      <c r="C6" s="59"/>
      <c r="D6" s="59"/>
      <c r="E6" s="59"/>
      <c r="F6" s="59"/>
      <c r="G6" s="59"/>
      <c r="H6" s="59"/>
      <c r="I6" s="59"/>
    </row>
    <row r="7" spans="1:9" ht="97.5" customHeight="1" x14ac:dyDescent="0.25">
      <c r="A7" s="57">
        <v>5</v>
      </c>
      <c r="B7" s="58" t="e">
        <f>[2]M1!#REF!</f>
        <v>#REF!</v>
      </c>
      <c r="C7" s="59"/>
      <c r="D7" s="59"/>
      <c r="E7" s="59"/>
      <c r="F7" s="59"/>
      <c r="G7" s="59"/>
      <c r="H7" s="59"/>
      <c r="I7" s="59"/>
    </row>
    <row r="8" spans="1:9" ht="97.5" customHeight="1" x14ac:dyDescent="0.25">
      <c r="A8" s="60">
        <v>6</v>
      </c>
      <c r="B8" s="58" t="e">
        <f>[2]M1!#REF!</f>
        <v>#REF!</v>
      </c>
      <c r="C8" s="59"/>
      <c r="D8" s="59"/>
      <c r="E8" s="59"/>
      <c r="F8" s="59"/>
      <c r="G8" s="59"/>
      <c r="H8" s="59"/>
      <c r="I8" s="59"/>
    </row>
    <row r="9" spans="1:9" ht="97.5" customHeight="1" x14ac:dyDescent="0.25">
      <c r="A9" s="57">
        <v>7</v>
      </c>
      <c r="B9" s="58" t="e">
        <f>[2]M1!#REF!</f>
        <v>#REF!</v>
      </c>
      <c r="C9" s="59"/>
      <c r="D9" s="59"/>
      <c r="E9" s="59"/>
      <c r="F9" s="59"/>
      <c r="G9" s="59"/>
      <c r="H9" s="59"/>
      <c r="I9" s="59"/>
    </row>
    <row r="10" spans="1:9" ht="97.5" customHeight="1" x14ac:dyDescent="0.25">
      <c r="A10" s="57">
        <v>8</v>
      </c>
      <c r="B10" s="58" t="e">
        <f>[2]M1!#REF!</f>
        <v>#REF!</v>
      </c>
      <c r="C10" s="59"/>
      <c r="D10" s="59"/>
      <c r="E10" s="59"/>
      <c r="F10" s="59"/>
      <c r="G10" s="59"/>
      <c r="H10" s="59"/>
      <c r="I10" s="59"/>
    </row>
    <row r="11" spans="1:9" ht="97.5" customHeight="1" x14ac:dyDescent="0.25">
      <c r="A11" s="57">
        <v>9</v>
      </c>
      <c r="B11" s="58" t="e">
        <f>[2]M1!#REF!</f>
        <v>#REF!</v>
      </c>
      <c r="C11" s="59"/>
      <c r="D11" s="59"/>
      <c r="E11" s="59"/>
      <c r="F11" s="59"/>
      <c r="G11" s="59"/>
      <c r="H11" s="59"/>
      <c r="I11" s="59"/>
    </row>
    <row r="12" spans="1:9" ht="97.5" customHeight="1" x14ac:dyDescent="0.25">
      <c r="A12" s="57">
        <v>10</v>
      </c>
      <c r="B12" s="58" t="e">
        <f>[2]M1!#REF!</f>
        <v>#REF!</v>
      </c>
      <c r="C12" s="59"/>
      <c r="D12" s="59"/>
      <c r="E12" s="59"/>
      <c r="F12" s="59"/>
      <c r="G12" s="59"/>
      <c r="H12" s="59"/>
      <c r="I12" s="59"/>
    </row>
    <row r="14" spans="1:9" ht="16.5" thickBot="1" x14ac:dyDescent="0.3">
      <c r="A14" s="61"/>
      <c r="B14" s="77" t="s">
        <v>126</v>
      </c>
      <c r="C14" s="78"/>
      <c r="D14" s="78"/>
      <c r="E14" s="78"/>
      <c r="F14" s="79"/>
    </row>
    <row r="15" spans="1:9" ht="15.75" x14ac:dyDescent="0.25">
      <c r="A15" s="62" t="s">
        <v>23</v>
      </c>
      <c r="B15" s="80" t="s">
        <v>39</v>
      </c>
      <c r="C15" s="81"/>
      <c r="D15" s="82" t="s">
        <v>127</v>
      </c>
      <c r="E15" s="83"/>
      <c r="F15" s="84"/>
    </row>
    <row r="16" spans="1:9" ht="90" customHeight="1" x14ac:dyDescent="0.25">
      <c r="A16" s="57">
        <v>1</v>
      </c>
      <c r="B16" s="69" t="str">
        <f>[2]M1!B28:C28</f>
        <v xml:space="preserve">CANTO FLEX DE 19 MM X 0.45 TAROA </v>
      </c>
      <c r="C16" s="70"/>
      <c r="D16" s="72"/>
      <c r="E16" s="73"/>
      <c r="F16" s="74"/>
    </row>
    <row r="17" spans="1:6" ht="90" customHeight="1" x14ac:dyDescent="0.25">
      <c r="A17" s="57">
        <v>2</v>
      </c>
      <c r="B17" s="69" t="str">
        <f>[2]M1!B30:C30</f>
        <v>CANTO FLEX DE 19 MM X 0.45 AMBAR</v>
      </c>
      <c r="C17" s="70"/>
      <c r="D17" s="72"/>
      <c r="E17" s="73"/>
      <c r="F17" s="74"/>
    </row>
    <row r="18" spans="1:6" ht="90" customHeight="1" x14ac:dyDescent="0.25">
      <c r="A18" s="57">
        <v>3</v>
      </c>
      <c r="B18" s="69" t="str">
        <f>[2]M1!B31:C31</f>
        <v>CANTO RIGIDO DE 19 MM X 2 AMBAR</v>
      </c>
      <c r="C18" s="70"/>
      <c r="D18" s="72"/>
      <c r="E18" s="73"/>
      <c r="F18" s="74"/>
    </row>
    <row r="19" spans="1:6" ht="90" customHeight="1" x14ac:dyDescent="0.25">
      <c r="A19" s="57">
        <v>4</v>
      </c>
      <c r="B19" s="69" t="str">
        <f>[2]M1!B32:C32</f>
        <v xml:space="preserve">CANTO RIGIDO DE 33 MM X 0.2 TAROA </v>
      </c>
      <c r="C19" s="70"/>
      <c r="D19" s="72"/>
      <c r="E19" s="73"/>
      <c r="F19" s="74"/>
    </row>
    <row r="20" spans="1:6" ht="90" customHeight="1" x14ac:dyDescent="0.25">
      <c r="A20" s="57">
        <v>5</v>
      </c>
      <c r="B20" s="69" t="e">
        <f>[2]M1!#REF!</f>
        <v>#REF!</v>
      </c>
      <c r="C20" s="70"/>
      <c r="D20" s="72"/>
      <c r="E20" s="73"/>
      <c r="F20" s="74"/>
    </row>
    <row r="21" spans="1:6" ht="90" customHeight="1" x14ac:dyDescent="0.25">
      <c r="A21" s="57">
        <v>6</v>
      </c>
      <c r="B21" s="69" t="e">
        <f>[2]M1!#REF!</f>
        <v>#REF!</v>
      </c>
      <c r="C21" s="70"/>
      <c r="D21" s="72"/>
      <c r="E21" s="73"/>
      <c r="F21" s="74"/>
    </row>
    <row r="22" spans="1:6" ht="15.75" x14ac:dyDescent="0.25">
      <c r="A22" s="57">
        <v>7</v>
      </c>
      <c r="B22" s="69"/>
      <c r="C22" s="70"/>
      <c r="D22" s="72"/>
      <c r="E22" s="73"/>
      <c r="F22" s="74"/>
    </row>
    <row r="23" spans="1:6" ht="15.75" x14ac:dyDescent="0.25">
      <c r="A23" s="57">
        <v>8</v>
      </c>
      <c r="B23" s="69"/>
      <c r="C23" s="70"/>
      <c r="D23" s="72"/>
      <c r="E23" s="73"/>
      <c r="F23" s="74"/>
    </row>
    <row r="24" spans="1:6" ht="15.75" x14ac:dyDescent="0.25">
      <c r="A24" s="57">
        <v>9</v>
      </c>
      <c r="B24" s="69"/>
      <c r="C24" s="70"/>
      <c r="D24" s="72"/>
      <c r="E24" s="73"/>
      <c r="F24" s="74"/>
    </row>
    <row r="25" spans="1:6" ht="15.75" x14ac:dyDescent="0.25">
      <c r="A25" s="57">
        <v>10</v>
      </c>
      <c r="B25" s="69"/>
      <c r="C25" s="70"/>
      <c r="D25" s="72"/>
      <c r="E25" s="73"/>
      <c r="F25" s="74"/>
    </row>
  </sheetData>
  <mergeCells count="24">
    <mergeCell ref="B1:I1"/>
    <mergeCell ref="B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</mergeCells>
  <hyperlinks>
    <hyperlink ref="A1" location="'M O'!A21" display="M O" xr:uid="{F3AB9C47-804E-4EA3-ADDA-F9A97BBF2C7F}"/>
    <hyperlink ref="A3" location="'M O'!A22" display="'M O'!A22" xr:uid="{A891205F-38D9-48CE-8E57-1670F40687C4}"/>
    <hyperlink ref="A4" location="'M O'!A23" display="'M O'!A23" xr:uid="{780B7730-AFAF-4600-81AA-1A47B964A522}"/>
    <hyperlink ref="A5" location="'M O'!A24" display="'M O'!A24" xr:uid="{31DE14FD-30CE-43D8-9E88-C3766B76F8DB}"/>
    <hyperlink ref="A6" location="'M O'!A25" display="'M O'!A25" xr:uid="{4F94CB25-C256-4A2B-BB85-7E2B7A8E95BC}"/>
    <hyperlink ref="A7" location="'M O'!A26" display="'M O'!A26" xr:uid="{A34CDC7B-6862-48BD-9C11-5895E93B6D9B}"/>
    <hyperlink ref="A16" location="'M O'!A30" display="'M O'!A30" xr:uid="{AB194FD8-1A75-43E7-A0B1-CC4AAB4DF863}"/>
    <hyperlink ref="A17" location="'M O'!A31" display="'M O'!A31" xr:uid="{96C95A70-C7DE-4495-A2DB-143DCEE9FD8D}"/>
    <hyperlink ref="A18" location="'M O'!A32" display="'M O'!A32" xr:uid="{2289293E-361B-46DA-A182-E7FF7E874629}"/>
    <hyperlink ref="A19" location="'M O'!A33" display="'M O'!A33" xr:uid="{EE8CBA17-DFFF-4480-9524-610EEE8DA44F}"/>
    <hyperlink ref="A20" location="'M O'!A34" display="'M O'!A34" xr:uid="{6370A3F8-2E5A-4C3E-A56F-C184FDBD9FCB}"/>
    <hyperlink ref="A8" location="'M O'!A27" display="'M O'!A27" xr:uid="{0F7E2F2A-A74F-4C35-AB35-A7B8982E4004}"/>
    <hyperlink ref="A9" location="'M O'!A26" display="'M O'!A26" xr:uid="{A3B9B7EF-4361-4A01-904D-5D7090501998}"/>
    <hyperlink ref="A10" location="'M O'!A26" display="'M O'!A26" xr:uid="{5FDB465D-F433-4060-9B76-A66DB9009250}"/>
    <hyperlink ref="A11" location="'M O'!A26" display="'M O'!A26" xr:uid="{477B3873-FF64-4864-B050-749D74A85A98}"/>
    <hyperlink ref="A12" location="'M O'!A26" display="'M O'!A26" xr:uid="{0590996D-2311-4BE8-B667-0B77875215A4}"/>
    <hyperlink ref="A21" location="'M O'!A34" display="'M O'!A34" xr:uid="{95A0DA80-F948-4333-8067-2E106371EDD2}"/>
    <hyperlink ref="A22" location="'M O'!A34" display="'M O'!A34" xr:uid="{147045AB-8815-4D94-BBD4-325AAD7843B6}"/>
    <hyperlink ref="A23" location="'M O'!A34" display="'M O'!A34" xr:uid="{4B1ABA2E-7433-4F12-82F8-1583D6068715}"/>
    <hyperlink ref="A24" location="'M O'!A34" display="'M O'!A34" xr:uid="{231DF695-2DD0-4747-ACFF-165D65723005}"/>
    <hyperlink ref="A25" location="'M O'!A34" display="'M O'!A34" xr:uid="{E554E9FF-6791-4853-8AE8-7D29CB8CF3E1}"/>
  </hyperlink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>
              <from>
                <xdr:col>2</xdr:col>
                <xdr:colOff>142875</xdr:colOff>
                <xdr:row>3</xdr:row>
                <xdr:rowOff>200025</xdr:rowOff>
              </from>
              <to>
                <xdr:col>2</xdr:col>
                <xdr:colOff>1295400</xdr:colOff>
                <xdr:row>3</xdr:row>
                <xdr:rowOff>1066800</xdr:rowOff>
              </to>
            </anchor>
          </objectPr>
        </oleObject>
      </mc:Choice>
      <mc:Fallback>
        <oleObject shapeId="2049" r:id="rId3"/>
      </mc:Fallback>
    </mc:AlternateContent>
    <mc:AlternateContent xmlns:mc="http://schemas.openxmlformats.org/markup-compatibility/2006">
      <mc:Choice Requires="x14">
        <oleObject shapeId="2050" r:id="rId5">
          <objectPr defaultSize="0" autoPict="0" r:id="rId6">
            <anchor moveWithCells="1">
              <from>
                <xdr:col>3</xdr:col>
                <xdr:colOff>219075</xdr:colOff>
                <xdr:row>3</xdr:row>
                <xdr:rowOff>209550</xdr:rowOff>
              </from>
              <to>
                <xdr:col>3</xdr:col>
                <xdr:colOff>1209675</xdr:colOff>
                <xdr:row>3</xdr:row>
                <xdr:rowOff>971550</xdr:rowOff>
              </to>
            </anchor>
          </objectPr>
        </oleObject>
      </mc:Choice>
      <mc:Fallback>
        <oleObject shapeId="2050" r:id="rId5"/>
      </mc:Fallback>
    </mc:AlternateContent>
    <mc:AlternateContent xmlns:mc="http://schemas.openxmlformats.org/markup-compatibility/2006">
      <mc:Choice Requires="x14">
        <oleObject shapeId="2051" r:id="rId7">
          <objectPr defaultSize="0" autoPict="0" r:id="rId8">
            <anchor moveWithCells="1">
              <from>
                <xdr:col>0</xdr:col>
                <xdr:colOff>0</xdr:colOff>
                <xdr:row>16</xdr:row>
                <xdr:rowOff>38100</xdr:rowOff>
              </from>
              <to>
                <xdr:col>6</xdr:col>
                <xdr:colOff>1333500</xdr:colOff>
                <xdr:row>16</xdr:row>
                <xdr:rowOff>676275</xdr:rowOff>
              </to>
            </anchor>
          </objectPr>
        </oleObject>
      </mc:Choice>
      <mc:Fallback>
        <oleObject shapeId="2051" r:id="rId7"/>
      </mc:Fallback>
    </mc:AlternateContent>
    <mc:AlternateContent xmlns:mc="http://schemas.openxmlformats.org/markup-compatibility/2006">
      <mc:Choice Requires="x14">
        <oleObject shapeId="2052" r:id="rId9">
          <objectPr defaultSize="0" autoPict="0" r:id="rId10">
            <anchor moveWithCells="1">
              <from>
                <xdr:col>2</xdr:col>
                <xdr:colOff>57150</xdr:colOff>
                <xdr:row>2</xdr:row>
                <xdr:rowOff>133350</xdr:rowOff>
              </from>
              <to>
                <xdr:col>2</xdr:col>
                <xdr:colOff>1390650</xdr:colOff>
                <xdr:row>2</xdr:row>
                <xdr:rowOff>1114425</xdr:rowOff>
              </to>
            </anchor>
          </objectPr>
        </oleObject>
      </mc:Choice>
      <mc:Fallback>
        <oleObject shapeId="2052" r:id="rId9"/>
      </mc:Fallback>
    </mc:AlternateContent>
    <mc:AlternateContent xmlns:mc="http://schemas.openxmlformats.org/markup-compatibility/2006">
      <mc:Choice Requires="x14">
        <oleObject shapeId="2053" r:id="rId11">
          <objectPr defaultSize="0" autoPict="0" r:id="rId12">
            <anchor moveWithCells="1">
              <from>
                <xdr:col>3</xdr:col>
                <xdr:colOff>66675</xdr:colOff>
                <xdr:row>2</xdr:row>
                <xdr:rowOff>123825</xdr:rowOff>
              </from>
              <to>
                <xdr:col>3</xdr:col>
                <xdr:colOff>1343025</xdr:colOff>
                <xdr:row>2</xdr:row>
                <xdr:rowOff>1066800</xdr:rowOff>
              </to>
            </anchor>
          </objectPr>
        </oleObject>
      </mc:Choice>
      <mc:Fallback>
        <oleObject shapeId="2053" r:id="rId11"/>
      </mc:Fallback>
    </mc:AlternateContent>
    <mc:AlternateContent xmlns:mc="http://schemas.openxmlformats.org/markup-compatibility/2006">
      <mc:Choice Requires="x14">
        <oleObject shapeId="2054" r:id="rId13">
          <objectPr defaultSize="0" autoPict="0" r:id="rId14">
            <anchor moveWithCells="1">
              <from>
                <xdr:col>0</xdr:col>
                <xdr:colOff>0</xdr:colOff>
                <xdr:row>15</xdr:row>
                <xdr:rowOff>180975</xdr:rowOff>
              </from>
              <to>
                <xdr:col>6</xdr:col>
                <xdr:colOff>1333500</xdr:colOff>
                <xdr:row>15</xdr:row>
                <xdr:rowOff>819150</xdr:rowOff>
              </to>
            </anchor>
          </objectPr>
        </oleObject>
      </mc:Choice>
      <mc:Fallback>
        <oleObject shapeId="2054" r:id="rId13"/>
      </mc:Fallback>
    </mc:AlternateContent>
    <mc:AlternateContent xmlns:mc="http://schemas.openxmlformats.org/markup-compatibility/2006">
      <mc:Choice Requires="x14">
        <oleObject shapeId="2055" r:id="rId15">
          <objectPr defaultSize="0" autoPict="0" r:id="rId16">
            <anchor moveWithCells="1">
              <from>
                <xdr:col>0</xdr:col>
                <xdr:colOff>0</xdr:colOff>
                <xdr:row>17</xdr:row>
                <xdr:rowOff>9525</xdr:rowOff>
              </from>
              <to>
                <xdr:col>6</xdr:col>
                <xdr:colOff>1333500</xdr:colOff>
                <xdr:row>17</xdr:row>
                <xdr:rowOff>342900</xdr:rowOff>
              </to>
            </anchor>
          </objectPr>
        </oleObject>
      </mc:Choice>
      <mc:Fallback>
        <oleObject shapeId="2055" r:id="rId1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DESPIECE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Miguel Angel</cp:lastModifiedBy>
  <dcterms:created xsi:type="dcterms:W3CDTF">2026-05-20T19:41:03Z</dcterms:created>
  <dcterms:modified xsi:type="dcterms:W3CDTF">2026-05-25T16:52:33Z</dcterms:modified>
</cp:coreProperties>
</file>