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ologyDrive\TEC\Tesis\Experimentos\"/>
    </mc:Choice>
  </mc:AlternateContent>
  <xr:revisionPtr revIDLastSave="0" documentId="13_ncr:1_{52D74AD8-EFDA-4675-8C06-3067B28DAED0}" xr6:coauthVersionLast="47" xr6:coauthVersionMax="47" xr10:uidLastSave="{00000000-0000-0000-0000-000000000000}"/>
  <bookViews>
    <workbookView xWindow="-120" yWindow="-120" windowWidth="29040" windowHeight="17520" activeTab="7" xr2:uid="{38B16421-A27D-4C5A-9E2C-E1190ABF1997}"/>
  </bookViews>
  <sheets>
    <sheet name="MiniFE Strong" sheetId="1" r:id="rId1"/>
    <sheet name="MiniFE Weak" sheetId="2" r:id="rId2"/>
    <sheet name="MiniMD Strong" sheetId="3" r:id="rId3"/>
    <sheet name="MiniMD Weak" sheetId="4" r:id="rId4"/>
    <sheet name="MiniXyce Strong" sheetId="5" r:id="rId5"/>
    <sheet name="MiniXyce Weak" sheetId="6" r:id="rId6"/>
    <sheet name="CloverLeaf Strong" sheetId="7" r:id="rId7"/>
    <sheet name="CloverLeaf Weak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8" l="1"/>
  <c r="D38" i="6"/>
  <c r="D38" i="4"/>
  <c r="D38" i="2"/>
  <c r="D38" i="7"/>
  <c r="D38" i="5"/>
  <c r="D38" i="3"/>
  <c r="D38" i="1"/>
  <c r="C33" i="8"/>
  <c r="C34" i="6"/>
  <c r="C31" i="6"/>
  <c r="C36" i="7"/>
  <c r="C30" i="7"/>
  <c r="C36" i="5"/>
  <c r="C36" i="3"/>
  <c r="C34" i="3"/>
  <c r="D29" i="2"/>
  <c r="D30" i="2"/>
  <c r="D31" i="2"/>
  <c r="D32" i="2"/>
  <c r="D33" i="2"/>
  <c r="D34" i="2"/>
  <c r="D35" i="2"/>
  <c r="D36" i="2"/>
  <c r="D28" i="2"/>
  <c r="C29" i="2"/>
  <c r="C30" i="2"/>
  <c r="C31" i="2"/>
  <c r="C32" i="2"/>
  <c r="C33" i="2"/>
  <c r="C34" i="2"/>
  <c r="C35" i="2"/>
  <c r="C36" i="2"/>
  <c r="C28" i="2"/>
  <c r="B29" i="2"/>
  <c r="B30" i="2"/>
  <c r="B31" i="2"/>
  <c r="B32" i="2"/>
  <c r="B33" i="2"/>
  <c r="B34" i="2"/>
  <c r="B35" i="2"/>
  <c r="B36" i="2"/>
  <c r="B28" i="2"/>
  <c r="L23" i="8"/>
  <c r="L22" i="8"/>
  <c r="L21" i="8"/>
  <c r="L20" i="8"/>
  <c r="J20" i="8"/>
  <c r="L19" i="8"/>
  <c r="L18" i="8"/>
  <c r="L17" i="8"/>
  <c r="L16" i="8"/>
  <c r="L15" i="8"/>
  <c r="O10" i="8"/>
  <c r="N10" i="8"/>
  <c r="C36" i="8" s="1"/>
  <c r="O9" i="8"/>
  <c r="N9" i="8"/>
  <c r="M9" i="8" s="1"/>
  <c r="O8" i="8"/>
  <c r="N8" i="8"/>
  <c r="M8" i="8" s="1"/>
  <c r="O7" i="8"/>
  <c r="N7" i="8"/>
  <c r="M7" i="8" s="1"/>
  <c r="O6" i="8"/>
  <c r="N6" i="8"/>
  <c r="J19" i="8" s="1"/>
  <c r="O5" i="8"/>
  <c r="N5" i="8"/>
  <c r="C31" i="8" s="1"/>
  <c r="O4" i="8"/>
  <c r="N4" i="8"/>
  <c r="M4" i="8" s="1"/>
  <c r="O3" i="8"/>
  <c r="N3" i="8"/>
  <c r="C29" i="8" s="1"/>
  <c r="O2" i="8"/>
  <c r="N2" i="8"/>
  <c r="J15" i="8" s="1"/>
  <c r="M10" i="7"/>
  <c r="L10" i="7" s="1"/>
  <c r="M9" i="7"/>
  <c r="C35" i="7" s="1"/>
  <c r="M8" i="7"/>
  <c r="C34" i="7" s="1"/>
  <c r="M7" i="7"/>
  <c r="C33" i="7" s="1"/>
  <c r="M6" i="7"/>
  <c r="L6" i="7" s="1"/>
  <c r="M5" i="7"/>
  <c r="L5" i="7" s="1"/>
  <c r="M4" i="7"/>
  <c r="L4" i="7" s="1"/>
  <c r="M3" i="7"/>
  <c r="C29" i="7" s="1"/>
  <c r="M2" i="7"/>
  <c r="L2" i="7" s="1"/>
  <c r="L23" i="6"/>
  <c r="L22" i="6"/>
  <c r="L21" i="6"/>
  <c r="L20" i="6"/>
  <c r="L19" i="6"/>
  <c r="L18" i="6"/>
  <c r="J18" i="6"/>
  <c r="L17" i="6"/>
  <c r="J17" i="6"/>
  <c r="L16" i="6"/>
  <c r="L15" i="6"/>
  <c r="N10" i="6"/>
  <c r="M10" i="6" s="1"/>
  <c r="O9" i="6"/>
  <c r="N9" i="6"/>
  <c r="C35" i="6" s="1"/>
  <c r="O8" i="6"/>
  <c r="N8" i="6"/>
  <c r="J21" i="6" s="1"/>
  <c r="O7" i="6"/>
  <c r="N7" i="6"/>
  <c r="C33" i="6" s="1"/>
  <c r="N6" i="6"/>
  <c r="M6" i="6" s="1"/>
  <c r="O5" i="6"/>
  <c r="N5" i="6"/>
  <c r="M5" i="6" s="1"/>
  <c r="N4" i="6"/>
  <c r="C30" i="6" s="1"/>
  <c r="N3" i="6"/>
  <c r="J16" i="6" s="1"/>
  <c r="N2" i="6"/>
  <c r="M2" i="6" s="1"/>
  <c r="I20" i="5"/>
  <c r="M10" i="5"/>
  <c r="L10" i="5" s="1"/>
  <c r="M9" i="5"/>
  <c r="L9" i="5" s="1"/>
  <c r="M8" i="5"/>
  <c r="L8" i="5" s="1"/>
  <c r="M7" i="5"/>
  <c r="C33" i="5" s="1"/>
  <c r="M6" i="5"/>
  <c r="L6" i="5" s="1"/>
  <c r="M5" i="5"/>
  <c r="I18" i="5" s="1"/>
  <c r="M4" i="5"/>
  <c r="C30" i="5" s="1"/>
  <c r="M3" i="5"/>
  <c r="I16" i="5" s="1"/>
  <c r="M2" i="5"/>
  <c r="C28" i="5" s="1"/>
  <c r="L23" i="4"/>
  <c r="L22" i="4"/>
  <c r="L21" i="4"/>
  <c r="L20" i="4"/>
  <c r="L19" i="4"/>
  <c r="J19" i="4"/>
  <c r="L18" i="4"/>
  <c r="L17" i="4"/>
  <c r="L16" i="4"/>
  <c r="L15" i="4"/>
  <c r="O10" i="4"/>
  <c r="N10" i="4"/>
  <c r="C36" i="4" s="1"/>
  <c r="O9" i="4"/>
  <c r="N9" i="4"/>
  <c r="J22" i="4" s="1"/>
  <c r="O8" i="4"/>
  <c r="N8" i="4"/>
  <c r="M8" i="4" s="1"/>
  <c r="O7" i="4"/>
  <c r="N7" i="4"/>
  <c r="J20" i="4" s="1"/>
  <c r="O6" i="4"/>
  <c r="N6" i="4"/>
  <c r="M6" i="4" s="1"/>
  <c r="O5" i="4"/>
  <c r="N5" i="4"/>
  <c r="J18" i="4" s="1"/>
  <c r="O4" i="4"/>
  <c r="N4" i="4"/>
  <c r="M4" i="4" s="1"/>
  <c r="O3" i="4"/>
  <c r="N3" i="4"/>
  <c r="M3" i="4" s="1"/>
  <c r="O2" i="4"/>
  <c r="N2" i="4"/>
  <c r="C28" i="4" s="1"/>
  <c r="I19" i="3"/>
  <c r="M10" i="3"/>
  <c r="L10" i="3" s="1"/>
  <c r="M9" i="3"/>
  <c r="I22" i="3" s="1"/>
  <c r="M8" i="3"/>
  <c r="I21" i="3" s="1"/>
  <c r="M7" i="3"/>
  <c r="C33" i="3" s="1"/>
  <c r="M6" i="3"/>
  <c r="L6" i="3" s="1"/>
  <c r="M5" i="3"/>
  <c r="L5" i="3" s="1"/>
  <c r="M4" i="3"/>
  <c r="L4" i="3" s="1"/>
  <c r="M3" i="3"/>
  <c r="C29" i="3" s="1"/>
  <c r="M2" i="3"/>
  <c r="I15" i="3" s="1"/>
  <c r="G10" i="8"/>
  <c r="G9" i="8"/>
  <c r="G8" i="8"/>
  <c r="G7" i="8"/>
  <c r="G6" i="8"/>
  <c r="G5" i="8"/>
  <c r="G4" i="8"/>
  <c r="G3" i="8"/>
  <c r="G2" i="8"/>
  <c r="G9" i="6"/>
  <c r="G8" i="6"/>
  <c r="G7" i="6"/>
  <c r="G5" i="6"/>
  <c r="G10" i="4"/>
  <c r="G9" i="4"/>
  <c r="G8" i="4"/>
  <c r="G7" i="4"/>
  <c r="G6" i="4"/>
  <c r="G5" i="4"/>
  <c r="G4" i="4"/>
  <c r="G3" i="4"/>
  <c r="G2" i="4"/>
  <c r="M10" i="8" l="1"/>
  <c r="J23" i="8"/>
  <c r="K23" i="8" s="1"/>
  <c r="J22" i="8"/>
  <c r="C35" i="8"/>
  <c r="J21" i="8"/>
  <c r="C34" i="8"/>
  <c r="M6" i="8"/>
  <c r="C32" i="8"/>
  <c r="J18" i="8"/>
  <c r="M5" i="8"/>
  <c r="C30" i="8"/>
  <c r="J17" i="8"/>
  <c r="C28" i="8"/>
  <c r="J16" i="8"/>
  <c r="M3" i="8"/>
  <c r="K22" i="8"/>
  <c r="K16" i="8"/>
  <c r="M2" i="8"/>
  <c r="K20" i="8"/>
  <c r="K18" i="8"/>
  <c r="K17" i="8"/>
  <c r="K21" i="8"/>
  <c r="I23" i="7"/>
  <c r="I22" i="7"/>
  <c r="L9" i="7"/>
  <c r="I20" i="7"/>
  <c r="I21" i="7"/>
  <c r="L8" i="7"/>
  <c r="L7" i="7"/>
  <c r="I19" i="7"/>
  <c r="C32" i="7"/>
  <c r="I18" i="7"/>
  <c r="C31" i="7"/>
  <c r="I17" i="7"/>
  <c r="I16" i="7"/>
  <c r="L3" i="7"/>
  <c r="C28" i="7"/>
  <c r="I15" i="7"/>
  <c r="K23" i="7" s="1"/>
  <c r="K20" i="7"/>
  <c r="K16" i="7"/>
  <c r="K17" i="7"/>
  <c r="K21" i="7"/>
  <c r="C36" i="6"/>
  <c r="J23" i="6"/>
  <c r="J22" i="6"/>
  <c r="M9" i="6"/>
  <c r="M8" i="6"/>
  <c r="M7" i="6"/>
  <c r="J20" i="6"/>
  <c r="C32" i="6"/>
  <c r="J19" i="6"/>
  <c r="M4" i="6"/>
  <c r="C29" i="6"/>
  <c r="M3" i="6"/>
  <c r="J15" i="6"/>
  <c r="K20" i="6"/>
  <c r="C28" i="6"/>
  <c r="K21" i="6"/>
  <c r="K16" i="6"/>
  <c r="K22" i="6"/>
  <c r="K17" i="6"/>
  <c r="I23" i="5"/>
  <c r="C35" i="5"/>
  <c r="I22" i="5"/>
  <c r="C34" i="5"/>
  <c r="I21" i="5"/>
  <c r="L7" i="5"/>
  <c r="I19" i="5"/>
  <c r="C32" i="5"/>
  <c r="L5" i="5"/>
  <c r="C31" i="5"/>
  <c r="I17" i="5"/>
  <c r="L4" i="5"/>
  <c r="L3" i="5"/>
  <c r="C29" i="5"/>
  <c r="L2" i="5"/>
  <c r="I15" i="5"/>
  <c r="K16" i="5"/>
  <c r="K17" i="5"/>
  <c r="K18" i="5"/>
  <c r="J23" i="4"/>
  <c r="M10" i="4"/>
  <c r="M9" i="4"/>
  <c r="C35" i="4"/>
  <c r="C34" i="4"/>
  <c r="J21" i="4"/>
  <c r="M7" i="4"/>
  <c r="C33" i="4"/>
  <c r="C32" i="4"/>
  <c r="M5" i="4"/>
  <c r="C31" i="4"/>
  <c r="C30" i="4"/>
  <c r="J17" i="4"/>
  <c r="C29" i="4"/>
  <c r="J16" i="4"/>
  <c r="M2" i="4"/>
  <c r="J15" i="4"/>
  <c r="K23" i="4" s="1"/>
  <c r="K18" i="4"/>
  <c r="I23" i="3"/>
  <c r="C35" i="3"/>
  <c r="L9" i="3"/>
  <c r="L8" i="3"/>
  <c r="I20" i="3"/>
  <c r="L7" i="3"/>
  <c r="C32" i="3"/>
  <c r="I18" i="3"/>
  <c r="C31" i="3"/>
  <c r="I17" i="3"/>
  <c r="C30" i="3"/>
  <c r="L3" i="3"/>
  <c r="I16" i="3"/>
  <c r="K23" i="3"/>
  <c r="K20" i="3"/>
  <c r="J20" i="3"/>
  <c r="K21" i="3"/>
  <c r="K22" i="3"/>
  <c r="L2" i="3"/>
  <c r="C28" i="3"/>
  <c r="K16" i="3"/>
  <c r="J17" i="3"/>
  <c r="K18" i="3"/>
  <c r="K19" i="8"/>
  <c r="J20" i="7"/>
  <c r="J21" i="7"/>
  <c r="J16" i="7"/>
  <c r="K18" i="7"/>
  <c r="J19" i="7"/>
  <c r="J23" i="7"/>
  <c r="J17" i="7"/>
  <c r="J22" i="7"/>
  <c r="K19" i="6"/>
  <c r="J20" i="5"/>
  <c r="J19" i="5"/>
  <c r="J23" i="5"/>
  <c r="K19" i="5"/>
  <c r="J16" i="3"/>
  <c r="J21" i="3"/>
  <c r="K17" i="3"/>
  <c r="J18" i="3"/>
  <c r="J19" i="3"/>
  <c r="J23" i="3"/>
  <c r="J22" i="3"/>
  <c r="K19" i="3"/>
  <c r="D35" i="1"/>
  <c r="D29" i="1"/>
  <c r="D30" i="1"/>
  <c r="D31" i="1"/>
  <c r="D32" i="1"/>
  <c r="D33" i="1"/>
  <c r="D34" i="1"/>
  <c r="D36" i="1"/>
  <c r="D28" i="1"/>
  <c r="C29" i="1"/>
  <c r="C30" i="1"/>
  <c r="C31" i="1"/>
  <c r="C32" i="1"/>
  <c r="C33" i="1"/>
  <c r="C34" i="1"/>
  <c r="C35" i="1"/>
  <c r="C36" i="1"/>
  <c r="C28" i="1"/>
  <c r="B29" i="1"/>
  <c r="B30" i="1"/>
  <c r="B31" i="1"/>
  <c r="B32" i="1"/>
  <c r="B33" i="1"/>
  <c r="B34" i="1"/>
  <c r="B35" i="1"/>
  <c r="B36" i="1"/>
  <c r="B28" i="1"/>
  <c r="J18" i="7" l="1"/>
  <c r="K19" i="7"/>
  <c r="K22" i="7"/>
  <c r="K23" i="6"/>
  <c r="K18" i="6"/>
  <c r="K21" i="5"/>
  <c r="K22" i="5"/>
  <c r="K23" i="5"/>
  <c r="J21" i="5"/>
  <c r="J18" i="5"/>
  <c r="J22" i="5"/>
  <c r="J17" i="5"/>
  <c r="J16" i="5"/>
  <c r="K20" i="5"/>
  <c r="K17" i="4"/>
  <c r="K16" i="4"/>
  <c r="K22" i="4"/>
  <c r="K19" i="4"/>
  <c r="K21" i="4"/>
  <c r="K20" i="4"/>
  <c r="O10" i="2"/>
  <c r="O9" i="2"/>
  <c r="O8" i="2"/>
  <c r="O7" i="2"/>
  <c r="O6" i="2"/>
  <c r="O5" i="2"/>
  <c r="O4" i="2"/>
  <c r="O3" i="2"/>
  <c r="O2" i="2"/>
  <c r="G10" i="2"/>
  <c r="G9" i="2"/>
  <c r="G8" i="2"/>
  <c r="G7" i="2"/>
  <c r="G6" i="2"/>
  <c r="G5" i="2"/>
  <c r="G4" i="2"/>
  <c r="G3" i="2"/>
  <c r="G2" i="2"/>
  <c r="L23" i="2" l="1"/>
  <c r="L22" i="2"/>
  <c r="J22" i="2"/>
  <c r="L21" i="2"/>
  <c r="L20" i="2"/>
  <c r="L19" i="2"/>
  <c r="L18" i="2"/>
  <c r="L17" i="2"/>
  <c r="L16" i="2"/>
  <c r="L15" i="2"/>
  <c r="N10" i="2"/>
  <c r="M10" i="2" s="1"/>
  <c r="N9" i="2"/>
  <c r="M9" i="2" s="1"/>
  <c r="N8" i="2"/>
  <c r="M8" i="2" s="1"/>
  <c r="N7" i="2"/>
  <c r="J20" i="2" s="1"/>
  <c r="N6" i="2"/>
  <c r="M6" i="2" s="1"/>
  <c r="N5" i="2"/>
  <c r="M5" i="2" s="1"/>
  <c r="N4" i="2"/>
  <c r="M4" i="2" s="1"/>
  <c r="N3" i="2"/>
  <c r="J16" i="2" s="1"/>
  <c r="N2" i="2"/>
  <c r="M2" i="2" s="1"/>
  <c r="I22" i="1"/>
  <c r="D23" i="1"/>
  <c r="D17" i="1"/>
  <c r="C17" i="1"/>
  <c r="D16" i="1"/>
  <c r="C16" i="1"/>
  <c r="M10" i="1"/>
  <c r="L10" i="1" s="1"/>
  <c r="M9" i="1"/>
  <c r="L9" i="1" s="1"/>
  <c r="M8" i="1"/>
  <c r="I21" i="1" s="1"/>
  <c r="M7" i="1"/>
  <c r="I20" i="1" s="1"/>
  <c r="M6" i="1"/>
  <c r="I19" i="1" s="1"/>
  <c r="M5" i="1"/>
  <c r="I18" i="1" s="1"/>
  <c r="M4" i="1"/>
  <c r="L4" i="1" s="1"/>
  <c r="M3" i="1"/>
  <c r="I16" i="1" s="1"/>
  <c r="M2" i="1"/>
  <c r="L2" i="1" s="1"/>
  <c r="D23" i="8"/>
  <c r="D22" i="8"/>
  <c r="D21" i="8"/>
  <c r="D20" i="8"/>
  <c r="D19" i="8"/>
  <c r="D18" i="8"/>
  <c r="D17" i="8"/>
  <c r="D16" i="8"/>
  <c r="D15" i="8"/>
  <c r="F10" i="8"/>
  <c r="F9" i="8"/>
  <c r="E9" i="8" s="1"/>
  <c r="F8" i="8"/>
  <c r="B34" i="8" s="1"/>
  <c r="D34" i="8" s="1"/>
  <c r="F7" i="8"/>
  <c r="E7" i="8" s="1"/>
  <c r="F6" i="8"/>
  <c r="E6" i="8" s="1"/>
  <c r="F5" i="8"/>
  <c r="B18" i="8" s="1"/>
  <c r="F4" i="8"/>
  <c r="F3" i="8"/>
  <c r="E3" i="8" s="1"/>
  <c r="F2" i="8"/>
  <c r="D23" i="6"/>
  <c r="D22" i="6"/>
  <c r="D21" i="6"/>
  <c r="D20" i="6"/>
  <c r="D19" i="6"/>
  <c r="D18" i="6"/>
  <c r="D17" i="6"/>
  <c r="D16" i="6"/>
  <c r="D15" i="6"/>
  <c r="F10" i="6"/>
  <c r="F9" i="6"/>
  <c r="F8" i="6"/>
  <c r="F7" i="6"/>
  <c r="B20" i="6" s="1"/>
  <c r="F6" i="6"/>
  <c r="E6" i="6" s="1"/>
  <c r="F5" i="6"/>
  <c r="F4" i="6"/>
  <c r="F3" i="6"/>
  <c r="F2" i="6"/>
  <c r="D23" i="4"/>
  <c r="D22" i="4"/>
  <c r="D21" i="4"/>
  <c r="D20" i="4"/>
  <c r="D19" i="4"/>
  <c r="D18" i="4"/>
  <c r="D17" i="4"/>
  <c r="D16" i="4"/>
  <c r="D15" i="4"/>
  <c r="F10" i="4"/>
  <c r="F9" i="4"/>
  <c r="E9" i="4" s="1"/>
  <c r="F8" i="4"/>
  <c r="F7" i="4"/>
  <c r="B33" i="4" s="1"/>
  <c r="D33" i="4" s="1"/>
  <c r="F6" i="4"/>
  <c r="E6" i="4" s="1"/>
  <c r="F5" i="4"/>
  <c r="F4" i="4"/>
  <c r="F3" i="4"/>
  <c r="B29" i="4" s="1"/>
  <c r="D29" i="4" s="1"/>
  <c r="F2" i="4"/>
  <c r="E2" i="4" s="1"/>
  <c r="D15" i="2"/>
  <c r="B16" i="2"/>
  <c r="E4" i="2"/>
  <c r="E5" i="2"/>
  <c r="F3" i="2"/>
  <c r="E3" i="2" s="1"/>
  <c r="F4" i="2"/>
  <c r="F5" i="2"/>
  <c r="F6" i="2"/>
  <c r="B19" i="2" s="1"/>
  <c r="F7" i="2"/>
  <c r="E7" i="2" s="1"/>
  <c r="F8" i="2"/>
  <c r="B21" i="2" s="1"/>
  <c r="F9" i="2"/>
  <c r="B22" i="2" s="1"/>
  <c r="F10" i="2"/>
  <c r="B23" i="2" s="1"/>
  <c r="F2" i="2"/>
  <c r="B15" i="2" s="1"/>
  <c r="F10" i="7"/>
  <c r="F9" i="7"/>
  <c r="F8" i="7"/>
  <c r="B34" i="7" s="1"/>
  <c r="D34" i="7" s="1"/>
  <c r="F7" i="7"/>
  <c r="F6" i="7"/>
  <c r="F5" i="7"/>
  <c r="F4" i="7"/>
  <c r="F3" i="7"/>
  <c r="B16" i="7" s="1"/>
  <c r="F2" i="7"/>
  <c r="F10" i="5"/>
  <c r="E10" i="5" s="1"/>
  <c r="F9" i="5"/>
  <c r="B35" i="5" s="1"/>
  <c r="D35" i="5" s="1"/>
  <c r="F8" i="5"/>
  <c r="F7" i="5"/>
  <c r="F6" i="5"/>
  <c r="F5" i="5"/>
  <c r="F4" i="5"/>
  <c r="F3" i="5"/>
  <c r="F2" i="5"/>
  <c r="F10" i="3"/>
  <c r="F9" i="3"/>
  <c r="F8" i="3"/>
  <c r="B34" i="3" s="1"/>
  <c r="D34" i="3" s="1"/>
  <c r="F7" i="3"/>
  <c r="F6" i="3"/>
  <c r="F5" i="3"/>
  <c r="F4" i="3"/>
  <c r="E4" i="3" s="1"/>
  <c r="F3" i="3"/>
  <c r="F2" i="3"/>
  <c r="E2" i="3" s="1"/>
  <c r="E10" i="1"/>
  <c r="F3" i="1"/>
  <c r="B16" i="1" s="1"/>
  <c r="F4" i="1"/>
  <c r="B17" i="1" s="1"/>
  <c r="F5" i="1"/>
  <c r="B18" i="1" s="1"/>
  <c r="C18" i="1" s="1"/>
  <c r="F6" i="1"/>
  <c r="E6" i="1" s="1"/>
  <c r="F7" i="1"/>
  <c r="B20" i="1" s="1"/>
  <c r="D20" i="1" s="1"/>
  <c r="F8" i="1"/>
  <c r="B21" i="1" s="1"/>
  <c r="F9" i="1"/>
  <c r="B22" i="1" s="1"/>
  <c r="D22" i="1" s="1"/>
  <c r="F10" i="1"/>
  <c r="B23" i="1" s="1"/>
  <c r="C23" i="1" s="1"/>
  <c r="F2" i="1"/>
  <c r="E2" i="1" s="1"/>
  <c r="D16" i="2"/>
  <c r="D17" i="2"/>
  <c r="D18" i="2"/>
  <c r="D19" i="2"/>
  <c r="D20" i="2"/>
  <c r="D21" i="2"/>
  <c r="D22" i="2"/>
  <c r="D23" i="2"/>
  <c r="B17" i="2"/>
  <c r="B23" i="8" l="1"/>
  <c r="B36" i="8"/>
  <c r="D36" i="8" s="1"/>
  <c r="B22" i="8"/>
  <c r="B35" i="8"/>
  <c r="D35" i="8" s="1"/>
  <c r="B21" i="8"/>
  <c r="E8" i="8"/>
  <c r="B20" i="8"/>
  <c r="B33" i="8"/>
  <c r="D33" i="8" s="1"/>
  <c r="B19" i="8"/>
  <c r="B32" i="8"/>
  <c r="D32" i="8" s="1"/>
  <c r="E5" i="8"/>
  <c r="B31" i="8"/>
  <c r="D31" i="8" s="1"/>
  <c r="E4" i="8"/>
  <c r="B30" i="8"/>
  <c r="D30" i="8" s="1"/>
  <c r="B17" i="8"/>
  <c r="B16" i="8"/>
  <c r="C16" i="8" s="1"/>
  <c r="B29" i="8"/>
  <c r="D29" i="8" s="1"/>
  <c r="B15" i="8"/>
  <c r="B28" i="8"/>
  <c r="D28" i="8" s="1"/>
  <c r="B23" i="7"/>
  <c r="B36" i="7"/>
  <c r="D36" i="7" s="1"/>
  <c r="E9" i="7"/>
  <c r="B35" i="7"/>
  <c r="D35" i="7" s="1"/>
  <c r="E8" i="7"/>
  <c r="B21" i="7"/>
  <c r="E7" i="7"/>
  <c r="B33" i="7"/>
  <c r="D33" i="7" s="1"/>
  <c r="B19" i="7"/>
  <c r="B32" i="7"/>
  <c r="D32" i="7" s="1"/>
  <c r="E6" i="7"/>
  <c r="E5" i="7"/>
  <c r="B31" i="7"/>
  <c r="D31" i="7" s="1"/>
  <c r="E4" i="7"/>
  <c r="B30" i="7"/>
  <c r="D30" i="7" s="1"/>
  <c r="E3" i="7"/>
  <c r="B29" i="7"/>
  <c r="D29" i="7" s="1"/>
  <c r="B15" i="7"/>
  <c r="B28" i="7"/>
  <c r="D28" i="7" s="1"/>
  <c r="B23" i="6"/>
  <c r="B36" i="6"/>
  <c r="D36" i="6" s="1"/>
  <c r="B22" i="6"/>
  <c r="B35" i="6"/>
  <c r="D35" i="6" s="1"/>
  <c r="E8" i="6"/>
  <c r="B34" i="6"/>
  <c r="D34" i="6" s="1"/>
  <c r="E7" i="6"/>
  <c r="B33" i="6"/>
  <c r="D33" i="6" s="1"/>
  <c r="B19" i="6"/>
  <c r="B32" i="6"/>
  <c r="D32" i="6" s="1"/>
  <c r="E5" i="6"/>
  <c r="B31" i="6"/>
  <c r="D31" i="6" s="1"/>
  <c r="B17" i="6"/>
  <c r="B30" i="6"/>
  <c r="D30" i="6" s="1"/>
  <c r="E3" i="6"/>
  <c r="B29" i="6"/>
  <c r="D29" i="6" s="1"/>
  <c r="B15" i="6"/>
  <c r="B28" i="6"/>
  <c r="D28" i="6" s="1"/>
  <c r="B23" i="5"/>
  <c r="B36" i="5"/>
  <c r="D36" i="5" s="1"/>
  <c r="E9" i="5"/>
  <c r="B22" i="5"/>
  <c r="E8" i="5"/>
  <c r="B34" i="5"/>
  <c r="D34" i="5" s="1"/>
  <c r="E7" i="5"/>
  <c r="B33" i="5"/>
  <c r="D33" i="5" s="1"/>
  <c r="B19" i="5"/>
  <c r="B32" i="5"/>
  <c r="D32" i="5" s="1"/>
  <c r="E5" i="5"/>
  <c r="B31" i="5"/>
  <c r="D31" i="5" s="1"/>
  <c r="E4" i="5"/>
  <c r="B30" i="5"/>
  <c r="D30" i="5" s="1"/>
  <c r="B16" i="5"/>
  <c r="B29" i="5"/>
  <c r="D29" i="5" s="1"/>
  <c r="E3" i="5"/>
  <c r="B15" i="5"/>
  <c r="B28" i="5"/>
  <c r="D28" i="5" s="1"/>
  <c r="E2" i="5"/>
  <c r="B23" i="4"/>
  <c r="B36" i="4"/>
  <c r="D36" i="4" s="1"/>
  <c r="B22" i="4"/>
  <c r="B35" i="4"/>
  <c r="D35" i="4" s="1"/>
  <c r="B21" i="4"/>
  <c r="B34" i="4"/>
  <c r="D34" i="4" s="1"/>
  <c r="E8" i="4"/>
  <c r="E7" i="4"/>
  <c r="B20" i="4"/>
  <c r="B19" i="4"/>
  <c r="B32" i="4"/>
  <c r="D32" i="4" s="1"/>
  <c r="E5" i="4"/>
  <c r="B31" i="4"/>
  <c r="D31" i="4" s="1"/>
  <c r="E4" i="4"/>
  <c r="B30" i="4"/>
  <c r="D30" i="4" s="1"/>
  <c r="E3" i="4"/>
  <c r="B16" i="4"/>
  <c r="B15" i="4"/>
  <c r="C16" i="4" s="1"/>
  <c r="B28" i="4"/>
  <c r="D28" i="4" s="1"/>
  <c r="E10" i="3"/>
  <c r="B36" i="3"/>
  <c r="D36" i="3" s="1"/>
  <c r="E9" i="3"/>
  <c r="B35" i="3"/>
  <c r="D35" i="3" s="1"/>
  <c r="B22" i="3"/>
  <c r="E8" i="3"/>
  <c r="B21" i="3"/>
  <c r="E7" i="3"/>
  <c r="B33" i="3"/>
  <c r="D33" i="3" s="1"/>
  <c r="B20" i="3"/>
  <c r="B19" i="3"/>
  <c r="B32" i="3"/>
  <c r="D32" i="3" s="1"/>
  <c r="E5" i="3"/>
  <c r="B31" i="3"/>
  <c r="D31" i="3" s="1"/>
  <c r="B17" i="3"/>
  <c r="B30" i="3"/>
  <c r="D30" i="3" s="1"/>
  <c r="E3" i="3"/>
  <c r="B29" i="3"/>
  <c r="D29" i="3" s="1"/>
  <c r="B15" i="3"/>
  <c r="B28" i="3"/>
  <c r="D28" i="3" s="1"/>
  <c r="J23" i="2"/>
  <c r="J21" i="2"/>
  <c r="M7" i="2"/>
  <c r="J19" i="2"/>
  <c r="K19" i="2" s="1"/>
  <c r="J18" i="2"/>
  <c r="J17" i="2"/>
  <c r="M3" i="2"/>
  <c r="J15" i="2"/>
  <c r="K23" i="2" s="1"/>
  <c r="K18" i="2"/>
  <c r="K21" i="2"/>
  <c r="K17" i="2"/>
  <c r="I23" i="1"/>
  <c r="L8" i="1"/>
  <c r="L7" i="1"/>
  <c r="L6" i="1"/>
  <c r="I15" i="1"/>
  <c r="J16" i="1"/>
  <c r="J23" i="1"/>
  <c r="L3" i="1"/>
  <c r="L5" i="1"/>
  <c r="I17" i="1"/>
  <c r="K17" i="1" s="1"/>
  <c r="K18" i="1"/>
  <c r="J19" i="1"/>
  <c r="K20" i="1"/>
  <c r="J20" i="1"/>
  <c r="K21" i="1"/>
  <c r="J22" i="1"/>
  <c r="E10" i="2"/>
  <c r="E9" i="2"/>
  <c r="E2" i="2"/>
  <c r="C19" i="2"/>
  <c r="C23" i="2"/>
  <c r="C17" i="2"/>
  <c r="C21" i="2"/>
  <c r="C22" i="2"/>
  <c r="C20" i="2"/>
  <c r="E9" i="1"/>
  <c r="C22" i="1"/>
  <c r="C21" i="1"/>
  <c r="D21" i="1"/>
  <c r="E7" i="1"/>
  <c r="C20" i="1"/>
  <c r="B19" i="1"/>
  <c r="D18" i="1"/>
  <c r="K22" i="1"/>
  <c r="K16" i="1"/>
  <c r="J18" i="1"/>
  <c r="J21" i="1"/>
  <c r="K19" i="1"/>
  <c r="E5" i="1"/>
  <c r="E4" i="1"/>
  <c r="E3" i="1"/>
  <c r="B15" i="1"/>
  <c r="B16" i="3"/>
  <c r="D16" i="3" s="1"/>
  <c r="B20" i="5"/>
  <c r="E8" i="1"/>
  <c r="E6" i="5"/>
  <c r="B21" i="5"/>
  <c r="B17" i="4"/>
  <c r="E10" i="6"/>
  <c r="B21" i="6"/>
  <c r="B20" i="2"/>
  <c r="E6" i="3"/>
  <c r="E2" i="7"/>
  <c r="B18" i="4"/>
  <c r="E4" i="6"/>
  <c r="B16" i="6"/>
  <c r="B23" i="3"/>
  <c r="B17" i="7"/>
  <c r="E2" i="8"/>
  <c r="B20" i="7"/>
  <c r="E8" i="2"/>
  <c r="E10" i="4"/>
  <c r="B18" i="6"/>
  <c r="B17" i="5"/>
  <c r="E6" i="2"/>
  <c r="E10" i="8"/>
  <c r="E9" i="6"/>
  <c r="E2" i="6"/>
  <c r="C16" i="7"/>
  <c r="B18" i="7"/>
  <c r="B22" i="7"/>
  <c r="E10" i="7"/>
  <c r="C16" i="5"/>
  <c r="B18" i="5"/>
  <c r="B18" i="3"/>
  <c r="C16" i="2"/>
  <c r="B18" i="2"/>
  <c r="C18" i="2" s="1"/>
  <c r="C17" i="8" l="1"/>
  <c r="C23" i="8"/>
  <c r="C22" i="8"/>
  <c r="C21" i="8"/>
  <c r="C18" i="8"/>
  <c r="C19" i="8"/>
  <c r="C20" i="8"/>
  <c r="C20" i="7"/>
  <c r="C18" i="7"/>
  <c r="D17" i="7"/>
  <c r="D23" i="7"/>
  <c r="C19" i="7"/>
  <c r="D21" i="7"/>
  <c r="D20" i="7"/>
  <c r="D19" i="7"/>
  <c r="D22" i="7"/>
  <c r="D18" i="7"/>
  <c r="D16" i="7"/>
  <c r="C23" i="7"/>
  <c r="C22" i="7"/>
  <c r="C21" i="7"/>
  <c r="C17" i="7"/>
  <c r="C17" i="6"/>
  <c r="C23" i="6"/>
  <c r="C20" i="6"/>
  <c r="C18" i="6"/>
  <c r="C16" i="6"/>
  <c r="C21" i="6"/>
  <c r="C22" i="6"/>
  <c r="C19" i="6"/>
  <c r="C21" i="5"/>
  <c r="C20" i="5"/>
  <c r="D23" i="5"/>
  <c r="D22" i="5"/>
  <c r="C18" i="5"/>
  <c r="D21" i="5"/>
  <c r="D20" i="5"/>
  <c r="D19" i="5"/>
  <c r="D17" i="5"/>
  <c r="C23" i="5"/>
  <c r="C19" i="5"/>
  <c r="D18" i="5"/>
  <c r="D16" i="5"/>
  <c r="C17" i="5"/>
  <c r="C22" i="5"/>
  <c r="C22" i="4"/>
  <c r="C20" i="4"/>
  <c r="C18" i="4"/>
  <c r="C23" i="4"/>
  <c r="C21" i="4"/>
  <c r="C19" i="4"/>
  <c r="C17" i="4"/>
  <c r="D19" i="3"/>
  <c r="D21" i="3"/>
  <c r="D18" i="3"/>
  <c r="C21" i="3"/>
  <c r="D23" i="3"/>
  <c r="D17" i="3"/>
  <c r="C22" i="3"/>
  <c r="C20" i="3"/>
  <c r="C19" i="3"/>
  <c r="C18" i="3"/>
  <c r="D22" i="3"/>
  <c r="C23" i="3"/>
  <c r="C17" i="3"/>
  <c r="D20" i="3"/>
  <c r="K22" i="2"/>
  <c r="K16" i="2"/>
  <c r="K20" i="2"/>
  <c r="K23" i="1"/>
  <c r="J17" i="1"/>
  <c r="D19" i="1"/>
  <c r="C19" i="1"/>
  <c r="C16" i="3"/>
</calcChain>
</file>

<file path=xl/sharedStrings.xml><?xml version="1.0" encoding="utf-8"?>
<sst xmlns="http://schemas.openxmlformats.org/spreadsheetml/2006/main" count="208" uniqueCount="15">
  <si>
    <t>T1</t>
  </si>
  <si>
    <t>T2</t>
  </si>
  <si>
    <t>T3</t>
  </si>
  <si>
    <t>T-Avg</t>
  </si>
  <si>
    <t>T-De</t>
  </si>
  <si>
    <t>SpeedUp</t>
  </si>
  <si>
    <t>Eficiencia</t>
  </si>
  <si>
    <t>P-Size</t>
  </si>
  <si>
    <t>Ranks</t>
  </si>
  <si>
    <t>Ranks Vultr</t>
  </si>
  <si>
    <t>Ranks K8S</t>
  </si>
  <si>
    <t>T-Avg-WN</t>
  </si>
  <si>
    <t>T-Avg-CT</t>
  </si>
  <si>
    <t>R-CT</t>
  </si>
  <si>
    <t>R-Avg-CT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</si>
</sst>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0CB2-BFDC-4E46-8D59-BF35C017BD6F}">
  <dimension ref="A1:M38"/>
  <sheetViews>
    <sheetView workbookViewId="0">
      <selection activeCell="A38" sqref="A38:D38"/>
    </sheetView>
  </sheetViews>
  <sheetFormatPr baseColWidth="10" defaultRowHeight="15" x14ac:dyDescent="0.25"/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H1" t="s">
        <v>10</v>
      </c>
      <c r="I1" t="s">
        <v>0</v>
      </c>
      <c r="J1" t="s">
        <v>1</v>
      </c>
      <c r="K1" t="s">
        <v>2</v>
      </c>
      <c r="L1" t="s">
        <v>4</v>
      </c>
      <c r="M1" t="s">
        <v>3</v>
      </c>
    </row>
    <row r="2" spans="1:13" x14ac:dyDescent="0.25">
      <c r="A2">
        <v>1</v>
      </c>
      <c r="B2">
        <v>249.68</v>
      </c>
      <c r="C2">
        <v>245.363</v>
      </c>
      <c r="D2">
        <v>246.166</v>
      </c>
      <c r="E2">
        <f>SQRT(((B2-F2)^2+(C2-F2)^2+(D2-F2)^2)/3)</f>
        <v>1.8746701635813796</v>
      </c>
      <c r="F2">
        <f>(B2+C2+D2)/3</f>
        <v>247.06966666666668</v>
      </c>
      <c r="H2">
        <v>1</v>
      </c>
      <c r="I2">
        <v>248.61799999999999</v>
      </c>
      <c r="J2">
        <v>245.95</v>
      </c>
      <c r="K2">
        <v>245.56</v>
      </c>
      <c r="L2">
        <f>SQRT(((I2-M2)^2+(J2-M2)^2+(K2-M2)^2)/3)</f>
        <v>1.3589901479489173</v>
      </c>
      <c r="M2">
        <f>(I2+J2+K2)/3</f>
        <v>246.70933333333332</v>
      </c>
    </row>
    <row r="3" spans="1:13" x14ac:dyDescent="0.25">
      <c r="A3">
        <v>14</v>
      </c>
      <c r="B3">
        <v>32.687899999999999</v>
      </c>
      <c r="C3">
        <v>33.309199999999997</v>
      </c>
      <c r="D3">
        <v>30.7608</v>
      </c>
      <c r="E3">
        <f t="shared" ref="E3:E10" si="0">SQRT(((B3-F3)^2+(C3-F3)^2+(D3-F3)^2)/3)</f>
        <v>1.0849511335641897</v>
      </c>
      <c r="F3">
        <f t="shared" ref="F3:F10" si="1">(B3+C3+D3)/3</f>
        <v>32.252633333333328</v>
      </c>
      <c r="H3">
        <v>14</v>
      </c>
      <c r="I3">
        <v>26.990500000000001</v>
      </c>
      <c r="J3">
        <v>27.391200000000001</v>
      </c>
      <c r="K3">
        <v>26.087599999999998</v>
      </c>
      <c r="L3">
        <f t="shared" ref="L3:L10" si="2">SQRT(((I3-M3)^2+(J3-M3)^2+(K3-M3)^2)/3)</f>
        <v>0.54519740155898411</v>
      </c>
      <c r="M3">
        <f t="shared" ref="M3:M10" si="3">(I3+J3+K3)/3</f>
        <v>26.8231</v>
      </c>
    </row>
    <row r="4" spans="1:13" x14ac:dyDescent="0.25">
      <c r="A4">
        <v>30</v>
      </c>
      <c r="B4">
        <v>14.9999</v>
      </c>
      <c r="C4">
        <v>16.242999999999999</v>
      </c>
      <c r="D4">
        <v>16.923100000000002</v>
      </c>
      <c r="E4">
        <f t="shared" si="0"/>
        <v>0.79627827771172821</v>
      </c>
      <c r="F4">
        <f t="shared" si="1"/>
        <v>16.055333333333333</v>
      </c>
      <c r="H4">
        <v>30</v>
      </c>
      <c r="I4">
        <v>16.3065</v>
      </c>
      <c r="J4">
        <v>16.786200000000001</v>
      </c>
      <c r="K4">
        <v>15.919600000000001</v>
      </c>
      <c r="L4">
        <f t="shared" si="2"/>
        <v>0.35446348503368058</v>
      </c>
      <c r="M4">
        <f t="shared" si="3"/>
        <v>16.337433333333333</v>
      </c>
    </row>
    <row r="5" spans="1:13" x14ac:dyDescent="0.25">
      <c r="A5">
        <v>45</v>
      </c>
      <c r="B5">
        <v>13.4663</v>
      </c>
      <c r="C5">
        <v>12.8001</v>
      </c>
      <c r="D5">
        <v>13.285500000000001</v>
      </c>
      <c r="E5">
        <f t="shared" si="0"/>
        <v>0.28129151347944281</v>
      </c>
      <c r="F5">
        <f t="shared" si="1"/>
        <v>13.183966666666668</v>
      </c>
      <c r="H5">
        <v>45</v>
      </c>
      <c r="I5">
        <v>14.252599999999999</v>
      </c>
      <c r="J5">
        <v>14.2982</v>
      </c>
      <c r="K5">
        <v>15.565</v>
      </c>
      <c r="L5">
        <f t="shared" si="2"/>
        <v>0.60820823919297762</v>
      </c>
      <c r="M5">
        <f t="shared" si="3"/>
        <v>14.705266666666667</v>
      </c>
    </row>
    <row r="6" spans="1:13" x14ac:dyDescent="0.25">
      <c r="A6">
        <v>60</v>
      </c>
      <c r="B6">
        <v>8.75319</v>
      </c>
      <c r="C6">
        <v>9.4698899999999995</v>
      </c>
      <c r="D6">
        <v>9.7432300000000005</v>
      </c>
      <c r="E6">
        <f t="shared" si="0"/>
        <v>0.41747293288174864</v>
      </c>
      <c r="F6">
        <f t="shared" si="1"/>
        <v>9.3221033333333327</v>
      </c>
      <c r="H6">
        <v>60</v>
      </c>
      <c r="I6">
        <v>8.7001399999999993</v>
      </c>
      <c r="J6">
        <v>9.8262</v>
      </c>
      <c r="K6">
        <v>9.5970899999999997</v>
      </c>
      <c r="L6">
        <f t="shared" si="2"/>
        <v>0.48591515242432587</v>
      </c>
      <c r="M6">
        <f t="shared" si="3"/>
        <v>9.3744766666666663</v>
      </c>
    </row>
    <row r="7" spans="1:13" x14ac:dyDescent="0.25">
      <c r="A7">
        <v>75</v>
      </c>
      <c r="B7">
        <v>7.9390599999999996</v>
      </c>
      <c r="C7">
        <v>8.2798700000000007</v>
      </c>
      <c r="D7">
        <v>8.0799000000000003</v>
      </c>
      <c r="E7">
        <f t="shared" si="0"/>
        <v>0.13983139156379301</v>
      </c>
      <c r="F7">
        <f t="shared" si="1"/>
        <v>8.0996100000000002</v>
      </c>
      <c r="H7">
        <v>75</v>
      </c>
      <c r="I7">
        <v>9.8457600000000003</v>
      </c>
      <c r="J7">
        <v>8.8999400000000009</v>
      </c>
      <c r="K7">
        <v>8.7388399999999997</v>
      </c>
      <c r="L7">
        <f t="shared" si="2"/>
        <v>0.48828504525760597</v>
      </c>
      <c r="M7">
        <f t="shared" si="3"/>
        <v>9.1615133333333336</v>
      </c>
    </row>
    <row r="8" spans="1:13" x14ac:dyDescent="0.25">
      <c r="A8">
        <v>90</v>
      </c>
      <c r="B8">
        <v>8.2126000000000001</v>
      </c>
      <c r="C8">
        <v>8.2516599999999993</v>
      </c>
      <c r="D8">
        <v>8.9698200000000003</v>
      </c>
      <c r="E8">
        <f t="shared" si="0"/>
        <v>0.34811581687070148</v>
      </c>
      <c r="F8">
        <f t="shared" si="1"/>
        <v>8.4780266666666666</v>
      </c>
      <c r="H8">
        <v>90</v>
      </c>
      <c r="I8">
        <v>10.3498</v>
      </c>
      <c r="J8">
        <v>8.8159600000000005</v>
      </c>
      <c r="K8">
        <v>8.2415699999999994</v>
      </c>
      <c r="L8">
        <f t="shared" si="2"/>
        <v>0.88989529662514566</v>
      </c>
      <c r="M8">
        <f t="shared" si="3"/>
        <v>9.1357766666666667</v>
      </c>
    </row>
    <row r="9" spans="1:13" x14ac:dyDescent="0.25">
      <c r="A9">
        <v>105</v>
      </c>
      <c r="B9">
        <v>7.3115699999999997</v>
      </c>
      <c r="C9">
        <v>6.9323499999999996</v>
      </c>
      <c r="D9">
        <v>7.2388399999999997</v>
      </c>
      <c r="E9">
        <f t="shared" si="0"/>
        <v>0.16432812074221101</v>
      </c>
      <c r="F9">
        <f t="shared" si="1"/>
        <v>7.16092</v>
      </c>
      <c r="H9">
        <v>105</v>
      </c>
      <c r="I9">
        <v>7.64621</v>
      </c>
      <c r="J9">
        <v>7.8535599999999999</v>
      </c>
      <c r="K9">
        <v>6.9799899999999999</v>
      </c>
      <c r="L9">
        <f t="shared" si="2"/>
        <v>0.37267317463011596</v>
      </c>
      <c r="M9">
        <f t="shared" si="3"/>
        <v>7.4932533333333327</v>
      </c>
    </row>
    <row r="10" spans="1:13" x14ac:dyDescent="0.25">
      <c r="A10">
        <v>120</v>
      </c>
      <c r="B10">
        <v>5.4263000000000003</v>
      </c>
      <c r="C10">
        <v>5.2723399999999998</v>
      </c>
      <c r="D10">
        <v>5.6581000000000001</v>
      </c>
      <c r="E10">
        <f t="shared" si="0"/>
        <v>0.15855097294631232</v>
      </c>
      <c r="F10">
        <f t="shared" si="1"/>
        <v>5.4522466666666674</v>
      </c>
      <c r="H10">
        <v>120</v>
      </c>
      <c r="I10">
        <v>5.2329499999999998</v>
      </c>
      <c r="J10">
        <v>5.7055499999999997</v>
      </c>
      <c r="K10">
        <v>5.4514300000000002</v>
      </c>
      <c r="L10">
        <f t="shared" si="2"/>
        <v>0.19312093067988939</v>
      </c>
      <c r="M10">
        <f t="shared" si="3"/>
        <v>5.4633099999999999</v>
      </c>
    </row>
    <row r="14" spans="1:13" x14ac:dyDescent="0.25">
      <c r="A14" t="s">
        <v>9</v>
      </c>
      <c r="B14" t="s">
        <v>3</v>
      </c>
      <c r="C14" t="s">
        <v>5</v>
      </c>
      <c r="D14" t="s">
        <v>6</v>
      </c>
      <c r="H14" t="s">
        <v>10</v>
      </c>
      <c r="I14" t="s">
        <v>3</v>
      </c>
      <c r="J14" t="s">
        <v>5</v>
      </c>
      <c r="K14" t="s">
        <v>6</v>
      </c>
    </row>
    <row r="15" spans="1:13" x14ac:dyDescent="0.25">
      <c r="A15">
        <v>1</v>
      </c>
      <c r="B15">
        <f t="shared" ref="B15:B23" si="4">F2</f>
        <v>247.06966666666668</v>
      </c>
      <c r="C15">
        <v>1</v>
      </c>
      <c r="D15">
        <v>1</v>
      </c>
      <c r="H15">
        <v>1</v>
      </c>
      <c r="I15">
        <f t="shared" ref="I15:I23" si="5">M2</f>
        <v>246.70933333333332</v>
      </c>
      <c r="J15">
        <v>1</v>
      </c>
      <c r="K15">
        <v>1</v>
      </c>
    </row>
    <row r="16" spans="1:13" x14ac:dyDescent="0.25">
      <c r="A16">
        <v>14</v>
      </c>
      <c r="B16">
        <f t="shared" si="4"/>
        <v>32.252633333333328</v>
      </c>
      <c r="C16">
        <f>B15/B16</f>
        <v>7.6604494310025348</v>
      </c>
      <c r="D16">
        <f>B15/(B16*A16)</f>
        <v>0.54717495935732396</v>
      </c>
      <c r="H16">
        <v>14</v>
      </c>
      <c r="I16">
        <f t="shared" si="5"/>
        <v>26.8231</v>
      </c>
      <c r="J16">
        <f>I15/I16</f>
        <v>9.1976443190135857</v>
      </c>
      <c r="K16">
        <f>I15/(I16*H16)</f>
        <v>0.65697459421525617</v>
      </c>
    </row>
    <row r="17" spans="1:11" x14ac:dyDescent="0.25">
      <c r="A17">
        <v>30</v>
      </c>
      <c r="B17">
        <f t="shared" si="4"/>
        <v>16.055333333333333</v>
      </c>
      <c r="C17">
        <f>B15/B17</f>
        <v>15.388635136818504</v>
      </c>
      <c r="D17">
        <f>B15/(B17*A17)</f>
        <v>0.51295450456061675</v>
      </c>
      <c r="H17">
        <v>30</v>
      </c>
      <c r="I17">
        <f t="shared" si="5"/>
        <v>16.337433333333333</v>
      </c>
      <c r="J17">
        <f>I15/I17</f>
        <v>15.100862436572044</v>
      </c>
      <c r="K17">
        <f>I15/(I17*H17)</f>
        <v>0.50336208121906811</v>
      </c>
    </row>
    <row r="18" spans="1:11" x14ac:dyDescent="0.25">
      <c r="A18">
        <v>45</v>
      </c>
      <c r="B18">
        <f t="shared" si="4"/>
        <v>13.183966666666668</v>
      </c>
      <c r="C18">
        <f>B15/B18</f>
        <v>18.740161661007434</v>
      </c>
      <c r="D18">
        <f>B15/(B18*A18)</f>
        <v>0.4164480369112763</v>
      </c>
      <c r="H18">
        <v>45</v>
      </c>
      <c r="I18">
        <f t="shared" si="5"/>
        <v>14.705266666666667</v>
      </c>
      <c r="J18">
        <f>I15/I18</f>
        <v>16.776937061098291</v>
      </c>
      <c r="K18">
        <f>I15/(I18*H18)</f>
        <v>0.37282082357996205</v>
      </c>
    </row>
    <row r="19" spans="1:11" x14ac:dyDescent="0.25">
      <c r="A19">
        <v>60</v>
      </c>
      <c r="B19">
        <f t="shared" si="4"/>
        <v>9.3221033333333327</v>
      </c>
      <c r="C19">
        <f>B15/B19</f>
        <v>26.503639557739298</v>
      </c>
      <c r="D19">
        <f>B15/(B19*A19)</f>
        <v>0.44172732596232162</v>
      </c>
      <c r="H19">
        <v>60</v>
      </c>
      <c r="I19">
        <f t="shared" si="5"/>
        <v>9.3744766666666663</v>
      </c>
      <c r="J19">
        <f>I15/I19</f>
        <v>26.317131302974069</v>
      </c>
      <c r="K19">
        <f>I15/(I19*H19)</f>
        <v>0.43861885504956782</v>
      </c>
    </row>
    <row r="20" spans="1:11" x14ac:dyDescent="0.25">
      <c r="A20">
        <v>75</v>
      </c>
      <c r="B20">
        <f t="shared" si="4"/>
        <v>8.0996100000000002</v>
      </c>
      <c r="C20">
        <f>B15/B20</f>
        <v>30.503896689676004</v>
      </c>
      <c r="D20">
        <f>B15/(B20*A20)</f>
        <v>0.40671862252901336</v>
      </c>
      <c r="H20">
        <v>75</v>
      </c>
      <c r="I20">
        <f t="shared" si="5"/>
        <v>9.1615133333333336</v>
      </c>
      <c r="J20">
        <f>I15/I20</f>
        <v>26.928884383729905</v>
      </c>
      <c r="K20">
        <f>I15/(I20*H20)</f>
        <v>0.3590517917830654</v>
      </c>
    </row>
    <row r="21" spans="1:11" x14ac:dyDescent="0.25">
      <c r="A21">
        <v>90</v>
      </c>
      <c r="B21">
        <f t="shared" si="4"/>
        <v>8.4780266666666666</v>
      </c>
      <c r="C21">
        <f>B15/B21</f>
        <v>29.142355453784845</v>
      </c>
      <c r="D21">
        <f>B15/(B21*A21)</f>
        <v>0.32380394948649827</v>
      </c>
      <c r="H21">
        <v>90</v>
      </c>
      <c r="I21">
        <f t="shared" si="5"/>
        <v>9.1357766666666667</v>
      </c>
      <c r="J21">
        <f>I15/I21</f>
        <v>27.004746540432794</v>
      </c>
      <c r="K21">
        <f>I15/(I21*H21)</f>
        <v>0.30005273933814214</v>
      </c>
    </row>
    <row r="22" spans="1:11" x14ac:dyDescent="0.25">
      <c r="A22">
        <v>105</v>
      </c>
      <c r="B22">
        <f t="shared" si="4"/>
        <v>7.16092</v>
      </c>
      <c r="C22">
        <f>B15/B22</f>
        <v>34.502503402728514</v>
      </c>
      <c r="D22">
        <f>B15/(B22*A22)</f>
        <v>0.3285952705021763</v>
      </c>
      <c r="H22">
        <v>105</v>
      </c>
      <c r="I22">
        <f t="shared" si="5"/>
        <v>7.4932533333333327</v>
      </c>
      <c r="J22">
        <f>I15/I22</f>
        <v>32.92419492023047</v>
      </c>
      <c r="K22">
        <f>I15/(I22*H22)</f>
        <v>0.31356376114505208</v>
      </c>
    </row>
    <row r="23" spans="1:11" x14ac:dyDescent="0.25">
      <c r="A23">
        <v>120</v>
      </c>
      <c r="B23">
        <f t="shared" si="4"/>
        <v>5.4522466666666674</v>
      </c>
      <c r="C23">
        <f>B15/B23</f>
        <v>45.315203396275784</v>
      </c>
      <c r="D23">
        <f>B15/(B23*A23)</f>
        <v>0.37762669496896484</v>
      </c>
      <c r="H23">
        <v>120</v>
      </c>
      <c r="I23">
        <f t="shared" si="5"/>
        <v>5.4633099999999999</v>
      </c>
      <c r="J23">
        <f>I15/I23</f>
        <v>45.157483894073984</v>
      </c>
      <c r="K23">
        <f>I15/(I23*H23)</f>
        <v>0.37631236578394989</v>
      </c>
    </row>
    <row r="27" spans="1:11" x14ac:dyDescent="0.25">
      <c r="A27" t="s">
        <v>8</v>
      </c>
      <c r="B27" t="s">
        <v>11</v>
      </c>
      <c r="C27" t="s">
        <v>12</v>
      </c>
      <c r="D27" t="s">
        <v>13</v>
      </c>
    </row>
    <row r="28" spans="1:11" x14ac:dyDescent="0.25">
      <c r="A28">
        <v>1</v>
      </c>
      <c r="B28">
        <f t="shared" ref="B28:B36" si="6">F2</f>
        <v>247.06966666666668</v>
      </c>
      <c r="C28">
        <f t="shared" ref="C28:C36" si="7">M2</f>
        <v>246.70933333333332</v>
      </c>
      <c r="D28">
        <f>200-((100/B28)*C28)</f>
        <v>100.14584280547052</v>
      </c>
    </row>
    <row r="29" spans="1:11" x14ac:dyDescent="0.25">
      <c r="A29">
        <v>14</v>
      </c>
      <c r="B29">
        <f t="shared" si="6"/>
        <v>32.252633333333328</v>
      </c>
      <c r="C29">
        <f t="shared" si="7"/>
        <v>26.8231</v>
      </c>
      <c r="D29">
        <f t="shared" ref="D29:D36" si="8">200-((100/B29)*C29)</f>
        <v>116.83438768307289</v>
      </c>
    </row>
    <row r="30" spans="1:11" x14ac:dyDescent="0.25">
      <c r="A30">
        <v>30</v>
      </c>
      <c r="B30">
        <f t="shared" si="6"/>
        <v>16.055333333333333</v>
      </c>
      <c r="C30">
        <f t="shared" si="7"/>
        <v>16.337433333333333</v>
      </c>
      <c r="D30">
        <f t="shared" si="8"/>
        <v>98.242951459535774</v>
      </c>
    </row>
    <row r="31" spans="1:11" x14ac:dyDescent="0.25">
      <c r="A31">
        <v>45</v>
      </c>
      <c r="B31">
        <f t="shared" si="6"/>
        <v>13.183966666666668</v>
      </c>
      <c r="C31">
        <f t="shared" si="7"/>
        <v>14.705266666666667</v>
      </c>
      <c r="D31">
        <f t="shared" si="8"/>
        <v>88.460984175222947</v>
      </c>
    </row>
    <row r="32" spans="1:11" x14ac:dyDescent="0.25">
      <c r="A32">
        <v>60</v>
      </c>
      <c r="B32">
        <f t="shared" si="6"/>
        <v>9.3221033333333327</v>
      </c>
      <c r="C32">
        <f t="shared" si="7"/>
        <v>9.3744766666666663</v>
      </c>
      <c r="D32">
        <f t="shared" si="8"/>
        <v>99.438181154396133</v>
      </c>
    </row>
    <row r="33" spans="1:4" x14ac:dyDescent="0.25">
      <c r="A33">
        <v>75</v>
      </c>
      <c r="B33">
        <f t="shared" si="6"/>
        <v>8.0996100000000002</v>
      </c>
      <c r="C33">
        <f t="shared" si="7"/>
        <v>9.1615133333333336</v>
      </c>
      <c r="D33">
        <f t="shared" si="8"/>
        <v>86.889451055873877</v>
      </c>
    </row>
    <row r="34" spans="1:4" x14ac:dyDescent="0.25">
      <c r="A34">
        <v>90</v>
      </c>
      <c r="B34">
        <f t="shared" si="6"/>
        <v>8.4780266666666666</v>
      </c>
      <c r="C34">
        <f t="shared" si="7"/>
        <v>9.1357766666666667</v>
      </c>
      <c r="D34">
        <f t="shared" si="8"/>
        <v>92.241708762416408</v>
      </c>
    </row>
    <row r="35" spans="1:4" x14ac:dyDescent="0.25">
      <c r="A35">
        <v>105</v>
      </c>
      <c r="B35">
        <f t="shared" si="6"/>
        <v>7.16092</v>
      </c>
      <c r="C35">
        <f t="shared" si="7"/>
        <v>7.4932533333333327</v>
      </c>
      <c r="D35">
        <f>200-((100/B35)*C35)</f>
        <v>95.359069318839872</v>
      </c>
    </row>
    <row r="36" spans="1:4" x14ac:dyDescent="0.25">
      <c r="A36">
        <v>120</v>
      </c>
      <c r="B36">
        <f t="shared" si="6"/>
        <v>5.4522466666666674</v>
      </c>
      <c r="C36">
        <f t="shared" si="7"/>
        <v>5.4633099999999999</v>
      </c>
      <c r="D36">
        <f t="shared" si="8"/>
        <v>99.797086705541574</v>
      </c>
    </row>
    <row r="38" spans="1:4" x14ac:dyDescent="0.25">
      <c r="A38" t="s">
        <v>14</v>
      </c>
      <c r="D38">
        <f>SUM(D28:D36)/9</f>
        <v>97.489962568930011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5CB6-A580-463B-B2AC-093839231905}">
  <dimension ref="A1:O38"/>
  <sheetViews>
    <sheetView workbookViewId="0">
      <selection activeCell="A38" sqref="A38:D38"/>
    </sheetView>
  </sheetViews>
  <sheetFormatPr baseColWidth="10" defaultRowHeight="15" x14ac:dyDescent="0.25"/>
  <sheetData>
    <row r="1" spans="1:15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I1" t="s">
        <v>10</v>
      </c>
      <c r="J1" t="s">
        <v>0</v>
      </c>
      <c r="K1" t="s">
        <v>1</v>
      </c>
      <c r="L1" t="s">
        <v>2</v>
      </c>
      <c r="M1" t="s">
        <v>4</v>
      </c>
      <c r="N1" t="s">
        <v>3</v>
      </c>
      <c r="O1" t="s">
        <v>7</v>
      </c>
    </row>
    <row r="2" spans="1:15" x14ac:dyDescent="0.25">
      <c r="A2">
        <v>1</v>
      </c>
      <c r="B2">
        <v>6.2202400000000004</v>
      </c>
      <c r="C2">
        <v>5.8904300000000003</v>
      </c>
      <c r="D2">
        <v>6.8129</v>
      </c>
      <c r="E2">
        <f>SQRT(((B2-F2)^2+(C2-F2)^2+(D2-F2)^2)/3)</f>
        <v>0.38165886638317309</v>
      </c>
      <c r="F2">
        <f>(B2+C2+D2)/3</f>
        <v>6.3078566666666669</v>
      </c>
      <c r="G2">
        <f>500*266*10</f>
        <v>1330000</v>
      </c>
      <c r="I2">
        <v>1</v>
      </c>
      <c r="J2">
        <v>5.69686</v>
      </c>
      <c r="K2">
        <v>5.69015</v>
      </c>
      <c r="L2">
        <v>5.6705699999999997</v>
      </c>
      <c r="M2">
        <f>SQRT(((J2-N2)^2+(K2-N2)^2+(L2-N2)^2)/3)</f>
        <v>1.1153298465775514E-2</v>
      </c>
      <c r="N2">
        <f>(J2+K2+L2)/3</f>
        <v>5.6858600000000008</v>
      </c>
      <c r="O2">
        <f>500*266*10</f>
        <v>1330000</v>
      </c>
    </row>
    <row r="3" spans="1:15" x14ac:dyDescent="0.25">
      <c r="A3">
        <v>14</v>
      </c>
      <c r="B3">
        <v>14.548500000000001</v>
      </c>
      <c r="C3">
        <v>13.5746</v>
      </c>
      <c r="D3">
        <v>14.3329</v>
      </c>
      <c r="E3">
        <f t="shared" ref="E3:E10" si="0">SQRT(((B3-F3)^2+(C3-F3)^2+(D3-F3)^2)/3)</f>
        <v>0.41766326947274979</v>
      </c>
      <c r="F3">
        <f t="shared" ref="F3:F10" si="1">(B3+C3+D3)/3</f>
        <v>14.152000000000001</v>
      </c>
      <c r="G3">
        <f>2000*1000*10</f>
        <v>20000000</v>
      </c>
      <c r="I3">
        <v>14</v>
      </c>
      <c r="J3">
        <v>14.918900000000001</v>
      </c>
      <c r="K3">
        <v>13.6419</v>
      </c>
      <c r="L3">
        <v>15.0222</v>
      </c>
      <c r="M3">
        <f t="shared" ref="M3:M10" si="2">SQRT(((J3-N3)^2+(K3-N3)^2+(L3-N3)^2)/3)</f>
        <v>0.62774977145002275</v>
      </c>
      <c r="N3">
        <f t="shared" ref="N3:N10" si="3">(J3+K3+L3)/3</f>
        <v>14.527666666666667</v>
      </c>
      <c r="O3">
        <f>2000*1000*10</f>
        <v>20000000</v>
      </c>
    </row>
    <row r="4" spans="1:15" x14ac:dyDescent="0.25">
      <c r="A4">
        <v>30</v>
      </c>
      <c r="B4">
        <v>15.320499999999999</v>
      </c>
      <c r="C4">
        <v>14.7827</v>
      </c>
      <c r="D4">
        <v>14.2006</v>
      </c>
      <c r="E4">
        <f t="shared" si="0"/>
        <v>0.45731647928127633</v>
      </c>
      <c r="F4">
        <f t="shared" si="1"/>
        <v>14.767933333333334</v>
      </c>
      <c r="G4">
        <f>2000*2000*10</f>
        <v>40000000</v>
      </c>
      <c r="I4">
        <v>30</v>
      </c>
      <c r="J4">
        <v>19.239599999999999</v>
      </c>
      <c r="K4">
        <v>18.2026</v>
      </c>
      <c r="L4">
        <v>17.4177</v>
      </c>
      <c r="M4">
        <f t="shared" si="2"/>
        <v>0.74615731287413856</v>
      </c>
      <c r="N4">
        <f t="shared" si="3"/>
        <v>18.286633333333331</v>
      </c>
      <c r="O4">
        <f>2000*2000*10</f>
        <v>40000000</v>
      </c>
    </row>
    <row r="5" spans="1:15" x14ac:dyDescent="0.25">
      <c r="A5">
        <v>45</v>
      </c>
      <c r="B5">
        <v>21.9</v>
      </c>
      <c r="C5">
        <v>20.849</v>
      </c>
      <c r="D5">
        <v>20.600999999999999</v>
      </c>
      <c r="E5">
        <f t="shared" si="0"/>
        <v>0.56307745668089193</v>
      </c>
      <c r="F5">
        <f t="shared" si="1"/>
        <v>21.116666666666664</v>
      </c>
      <c r="G5">
        <f>3000*2000*10</f>
        <v>60000000</v>
      </c>
      <c r="I5">
        <v>45</v>
      </c>
      <c r="J5">
        <v>24.820699999999999</v>
      </c>
      <c r="K5">
        <v>26.288900000000002</v>
      </c>
      <c r="L5">
        <v>26.4483</v>
      </c>
      <c r="M5">
        <f t="shared" si="2"/>
        <v>0.73258305255369527</v>
      </c>
      <c r="N5">
        <f t="shared" si="3"/>
        <v>25.852633333333333</v>
      </c>
      <c r="O5">
        <f>3000*2000*10</f>
        <v>60000000</v>
      </c>
    </row>
    <row r="6" spans="1:15" x14ac:dyDescent="0.25">
      <c r="A6">
        <v>60</v>
      </c>
      <c r="B6">
        <v>22.434100000000001</v>
      </c>
      <c r="C6">
        <v>19.430399999999999</v>
      </c>
      <c r="D6">
        <v>18.867799999999999</v>
      </c>
      <c r="E6">
        <f t="shared" si="0"/>
        <v>1.5655041126316689</v>
      </c>
      <c r="F6">
        <f t="shared" si="1"/>
        <v>20.2441</v>
      </c>
      <c r="G6">
        <f>4000*2000*10</f>
        <v>80000000</v>
      </c>
      <c r="I6">
        <v>60</v>
      </c>
      <c r="J6">
        <v>23.258299999999998</v>
      </c>
      <c r="K6">
        <v>20.873699999999999</v>
      </c>
      <c r="L6">
        <v>21.501300000000001</v>
      </c>
      <c r="M6">
        <f t="shared" si="2"/>
        <v>1.00924878113487</v>
      </c>
      <c r="N6">
        <f t="shared" si="3"/>
        <v>21.877766666666663</v>
      </c>
      <c r="O6">
        <f>4000*2000*10</f>
        <v>80000000</v>
      </c>
    </row>
    <row r="7" spans="1:15" x14ac:dyDescent="0.25">
      <c r="A7">
        <v>75</v>
      </c>
      <c r="B7">
        <v>27.779599999999999</v>
      </c>
      <c r="C7">
        <v>26.8032</v>
      </c>
      <c r="D7">
        <v>26.991599999999998</v>
      </c>
      <c r="E7">
        <f t="shared" si="0"/>
        <v>0.42292572502614267</v>
      </c>
      <c r="F7">
        <f t="shared" si="1"/>
        <v>27.191466666666667</v>
      </c>
      <c r="G7">
        <f>4000*2500*10</f>
        <v>100000000</v>
      </c>
      <c r="I7">
        <v>75</v>
      </c>
      <c r="J7">
        <v>31.1844</v>
      </c>
      <c r="K7">
        <v>31.709599999999998</v>
      </c>
      <c r="L7">
        <v>30.6953</v>
      </c>
      <c r="M7">
        <f t="shared" si="2"/>
        <v>0.41417365386460192</v>
      </c>
      <c r="N7">
        <f t="shared" si="3"/>
        <v>31.196433333333331</v>
      </c>
      <c r="O7">
        <f>4000*2500*10</f>
        <v>100000000</v>
      </c>
    </row>
    <row r="8" spans="1:15" x14ac:dyDescent="0.25">
      <c r="A8">
        <v>90</v>
      </c>
      <c r="B8">
        <v>31.6845</v>
      </c>
      <c r="C8">
        <v>31.4359</v>
      </c>
      <c r="D8">
        <v>30.425699999999999</v>
      </c>
      <c r="E8">
        <f t="shared" si="0"/>
        <v>0.54435317783790216</v>
      </c>
      <c r="F8">
        <f t="shared" si="1"/>
        <v>31.182033333333333</v>
      </c>
      <c r="G8">
        <f>4000*3000*10</f>
        <v>120000000</v>
      </c>
      <c r="I8">
        <v>90</v>
      </c>
      <c r="J8">
        <v>36.147300000000001</v>
      </c>
      <c r="K8">
        <v>34.797400000000003</v>
      </c>
      <c r="L8">
        <v>36.805599999999998</v>
      </c>
      <c r="M8">
        <f t="shared" si="2"/>
        <v>0.83589314442031748</v>
      </c>
      <c r="N8">
        <f t="shared" si="3"/>
        <v>35.916766666666668</v>
      </c>
      <c r="O8">
        <f>4000*3000*10</f>
        <v>120000000</v>
      </c>
    </row>
    <row r="9" spans="1:15" x14ac:dyDescent="0.25">
      <c r="A9">
        <v>105</v>
      </c>
      <c r="B9">
        <v>34.722499999999997</v>
      </c>
      <c r="C9">
        <v>32.696800000000003</v>
      </c>
      <c r="D9">
        <v>32.433100000000003</v>
      </c>
      <c r="E9">
        <f t="shared" si="0"/>
        <v>1.0227604552821168</v>
      </c>
      <c r="F9">
        <f t="shared" si="1"/>
        <v>33.28413333333333</v>
      </c>
      <c r="G9">
        <f>4000*3500*10</f>
        <v>140000000</v>
      </c>
      <c r="I9">
        <v>105</v>
      </c>
      <c r="J9">
        <v>36.0852</v>
      </c>
      <c r="K9">
        <v>35.557899999999997</v>
      </c>
      <c r="L9">
        <v>36.104199999999999</v>
      </c>
      <c r="M9">
        <f t="shared" si="2"/>
        <v>0.25316880183431556</v>
      </c>
      <c r="N9">
        <f t="shared" si="3"/>
        <v>35.915766666666663</v>
      </c>
      <c r="O9">
        <f>4000*3500*10</f>
        <v>140000000</v>
      </c>
    </row>
    <row r="10" spans="1:15" x14ac:dyDescent="0.25">
      <c r="A10">
        <v>120</v>
      </c>
      <c r="B10">
        <v>28.090299999999999</v>
      </c>
      <c r="C10">
        <v>28.646000000000001</v>
      </c>
      <c r="D10">
        <v>30.119199999999999</v>
      </c>
      <c r="E10">
        <f t="shared" si="0"/>
        <v>0.85606048202734408</v>
      </c>
      <c r="F10">
        <f t="shared" si="1"/>
        <v>28.951833333333337</v>
      </c>
      <c r="G10">
        <f>4000*4000*10</f>
        <v>160000000</v>
      </c>
      <c r="I10">
        <v>120</v>
      </c>
      <c r="J10">
        <v>27.5748</v>
      </c>
      <c r="K10">
        <v>26.000499999999999</v>
      </c>
      <c r="L10">
        <v>29.770399999999999</v>
      </c>
      <c r="M10">
        <f t="shared" si="2"/>
        <v>1.5460065351306465</v>
      </c>
      <c r="N10">
        <f t="shared" si="3"/>
        <v>27.781899999999997</v>
      </c>
      <c r="O10">
        <f>4000*4000*10</f>
        <v>160000000</v>
      </c>
    </row>
    <row r="14" spans="1:15" x14ac:dyDescent="0.25">
      <c r="A14" t="s">
        <v>9</v>
      </c>
      <c r="B14" t="s">
        <v>3</v>
      </c>
      <c r="C14" t="s">
        <v>6</v>
      </c>
      <c r="D14" t="s">
        <v>7</v>
      </c>
      <c r="I14" t="s">
        <v>10</v>
      </c>
      <c r="J14" t="s">
        <v>3</v>
      </c>
      <c r="K14" t="s">
        <v>6</v>
      </c>
      <c r="L14" t="s">
        <v>7</v>
      </c>
    </row>
    <row r="15" spans="1:15" x14ac:dyDescent="0.25">
      <c r="A15">
        <v>1</v>
      </c>
      <c r="B15">
        <f t="shared" ref="B15:B23" si="4">F2</f>
        <v>6.3078566666666669</v>
      </c>
      <c r="C15">
        <v>1</v>
      </c>
      <c r="D15">
        <f>G2</f>
        <v>1330000</v>
      </c>
      <c r="I15">
        <v>1</v>
      </c>
      <c r="J15">
        <f t="shared" ref="J15:J23" si="5">N2</f>
        <v>5.6858600000000008</v>
      </c>
      <c r="K15">
        <v>1</v>
      </c>
      <c r="L15">
        <f>O2</f>
        <v>1330000</v>
      </c>
    </row>
    <row r="16" spans="1:15" x14ac:dyDescent="0.25">
      <c r="A16">
        <v>14</v>
      </c>
      <c r="B16">
        <f t="shared" si="4"/>
        <v>14.152000000000001</v>
      </c>
      <c r="C16">
        <f t="shared" ref="C16" si="6">B15/B16</f>
        <v>0.44572192387412851</v>
      </c>
      <c r="D16">
        <f t="shared" ref="D16:D23" si="7">G3</f>
        <v>20000000</v>
      </c>
      <c r="I16">
        <v>14</v>
      </c>
      <c r="J16">
        <f t="shared" si="5"/>
        <v>14.527666666666667</v>
      </c>
      <c r="K16">
        <f t="shared" ref="K16" si="8">J15/J16</f>
        <v>0.39138150196177413</v>
      </c>
      <c r="L16">
        <f t="shared" ref="L16:L23" si="9">O3</f>
        <v>20000000</v>
      </c>
    </row>
    <row r="17" spans="1:12" x14ac:dyDescent="0.25">
      <c r="A17">
        <v>30</v>
      </c>
      <c r="B17">
        <f t="shared" si="4"/>
        <v>14.767933333333334</v>
      </c>
      <c r="C17">
        <f>B15/B17</f>
        <v>0.42713198416388665</v>
      </c>
      <c r="D17">
        <f t="shared" si="7"/>
        <v>40000000</v>
      </c>
      <c r="I17">
        <v>30</v>
      </c>
      <c r="J17">
        <f t="shared" si="5"/>
        <v>18.286633333333331</v>
      </c>
      <c r="K17">
        <f>J15/J17</f>
        <v>0.31092984128662293</v>
      </c>
      <c r="L17">
        <f t="shared" si="9"/>
        <v>40000000</v>
      </c>
    </row>
    <row r="18" spans="1:12" x14ac:dyDescent="0.25">
      <c r="A18">
        <v>45</v>
      </c>
      <c r="B18">
        <f t="shared" si="4"/>
        <v>21.116666666666664</v>
      </c>
      <c r="C18">
        <f>B15/B18</f>
        <v>0.29871460142067885</v>
      </c>
      <c r="D18">
        <f t="shared" si="7"/>
        <v>60000000</v>
      </c>
      <c r="I18">
        <v>45</v>
      </c>
      <c r="J18">
        <f t="shared" si="5"/>
        <v>25.852633333333333</v>
      </c>
      <c r="K18">
        <f>J15/J18</f>
        <v>0.21993349484707558</v>
      </c>
      <c r="L18">
        <f t="shared" si="9"/>
        <v>60000000</v>
      </c>
    </row>
    <row r="19" spans="1:12" x14ac:dyDescent="0.25">
      <c r="A19">
        <v>60</v>
      </c>
      <c r="B19">
        <f t="shared" si="4"/>
        <v>20.2441</v>
      </c>
      <c r="C19">
        <f>B15/B19</f>
        <v>0.31158987886182477</v>
      </c>
      <c r="D19">
        <f t="shared" si="7"/>
        <v>80000000</v>
      </c>
      <c r="I19">
        <v>60</v>
      </c>
      <c r="J19">
        <f t="shared" si="5"/>
        <v>21.877766666666663</v>
      </c>
      <c r="K19">
        <f>J15/J19</f>
        <v>0.25989215840129942</v>
      </c>
      <c r="L19">
        <f t="shared" si="9"/>
        <v>80000000</v>
      </c>
    </row>
    <row r="20" spans="1:12" x14ac:dyDescent="0.25">
      <c r="A20">
        <v>75</v>
      </c>
      <c r="B20">
        <f t="shared" si="4"/>
        <v>27.191466666666667</v>
      </c>
      <c r="C20">
        <f>B15/B20</f>
        <v>0.23197927290914797</v>
      </c>
      <c r="D20">
        <f t="shared" si="7"/>
        <v>100000000</v>
      </c>
      <c r="I20">
        <v>75</v>
      </c>
      <c r="J20">
        <f t="shared" si="5"/>
        <v>31.196433333333331</v>
      </c>
      <c r="K20">
        <f>J15/J20</f>
        <v>0.18225993783477387</v>
      </c>
      <c r="L20">
        <f t="shared" si="9"/>
        <v>100000000</v>
      </c>
    </row>
    <row r="21" spans="1:12" x14ac:dyDescent="0.25">
      <c r="A21">
        <v>90</v>
      </c>
      <c r="B21">
        <f t="shared" si="4"/>
        <v>31.182033333333333</v>
      </c>
      <c r="C21">
        <f>B15/B21</f>
        <v>0.20229138360658541</v>
      </c>
      <c r="D21">
        <f t="shared" si="7"/>
        <v>120000000</v>
      </c>
      <c r="I21">
        <v>90</v>
      </c>
      <c r="J21">
        <f t="shared" si="5"/>
        <v>35.916766666666668</v>
      </c>
      <c r="K21">
        <f>J15/J21</f>
        <v>0.1583065661998157</v>
      </c>
      <c r="L21">
        <f t="shared" si="9"/>
        <v>120000000</v>
      </c>
    </row>
    <row r="22" spans="1:12" x14ac:dyDescent="0.25">
      <c r="A22">
        <v>105</v>
      </c>
      <c r="B22">
        <f t="shared" si="4"/>
        <v>33.28413333333333</v>
      </c>
      <c r="C22">
        <f>B15/B22</f>
        <v>0.18951542476695604</v>
      </c>
      <c r="D22">
        <f t="shared" si="7"/>
        <v>140000000</v>
      </c>
      <c r="I22">
        <v>105</v>
      </c>
      <c r="J22">
        <f t="shared" si="5"/>
        <v>35.915766666666663</v>
      </c>
      <c r="K22">
        <f>J15/J22</f>
        <v>0.15831097391767593</v>
      </c>
      <c r="L22">
        <f t="shared" si="9"/>
        <v>140000000</v>
      </c>
    </row>
    <row r="23" spans="1:12" x14ac:dyDescent="0.25">
      <c r="A23">
        <v>120</v>
      </c>
      <c r="B23">
        <f t="shared" si="4"/>
        <v>28.951833333333337</v>
      </c>
      <c r="C23">
        <f>B15/B23</f>
        <v>0.21787417031736619</v>
      </c>
      <c r="D23">
        <f t="shared" si="7"/>
        <v>160000000</v>
      </c>
      <c r="I23">
        <v>120</v>
      </c>
      <c r="J23">
        <f t="shared" si="5"/>
        <v>27.781899999999997</v>
      </c>
      <c r="K23">
        <f>J15/J23</f>
        <v>0.20466058836868614</v>
      </c>
      <c r="L23">
        <f t="shared" si="9"/>
        <v>160000000</v>
      </c>
    </row>
    <row r="27" spans="1:12" x14ac:dyDescent="0.25">
      <c r="A27" t="s">
        <v>8</v>
      </c>
      <c r="B27" t="s">
        <v>11</v>
      </c>
      <c r="C27" t="s">
        <v>12</v>
      </c>
      <c r="D27" t="s">
        <v>13</v>
      </c>
    </row>
    <row r="28" spans="1:12" x14ac:dyDescent="0.25">
      <c r="A28">
        <v>1</v>
      </c>
      <c r="B28">
        <f>F2</f>
        <v>6.3078566666666669</v>
      </c>
      <c r="C28">
        <f>N2</f>
        <v>5.6858600000000008</v>
      </c>
      <c r="D28">
        <f>200-((100/B28)*C28)</f>
        <v>109.86066582574006</v>
      </c>
    </row>
    <row r="29" spans="1:12" x14ac:dyDescent="0.25">
      <c r="A29">
        <v>14</v>
      </c>
      <c r="B29">
        <f t="shared" ref="B29:B36" si="10">F3</f>
        <v>14.152000000000001</v>
      </c>
      <c r="C29">
        <f t="shared" ref="C29:C36" si="11">N3</f>
        <v>14.527666666666667</v>
      </c>
      <c r="D29">
        <f t="shared" ref="D29:D36" si="12">200-((100/B29)*C29)</f>
        <v>97.345487092519321</v>
      </c>
    </row>
    <row r="30" spans="1:12" x14ac:dyDescent="0.25">
      <c r="A30">
        <v>30</v>
      </c>
      <c r="B30">
        <f t="shared" si="10"/>
        <v>14.767933333333334</v>
      </c>
      <c r="C30">
        <f t="shared" si="11"/>
        <v>18.286633333333331</v>
      </c>
      <c r="D30">
        <f t="shared" si="12"/>
        <v>76.173375647235687</v>
      </c>
    </row>
    <row r="31" spans="1:12" x14ac:dyDescent="0.25">
      <c r="A31">
        <v>45</v>
      </c>
      <c r="B31">
        <f t="shared" si="10"/>
        <v>21.116666666666664</v>
      </c>
      <c r="C31">
        <f t="shared" si="11"/>
        <v>25.852633333333333</v>
      </c>
      <c r="D31">
        <f t="shared" si="12"/>
        <v>77.572375690607714</v>
      </c>
    </row>
    <row r="32" spans="1:12" x14ac:dyDescent="0.25">
      <c r="A32">
        <v>60</v>
      </c>
      <c r="B32">
        <f t="shared" si="10"/>
        <v>20.2441</v>
      </c>
      <c r="C32">
        <f t="shared" si="11"/>
        <v>21.877766666666663</v>
      </c>
      <c r="D32">
        <f t="shared" si="12"/>
        <v>91.930159075154421</v>
      </c>
    </row>
    <row r="33" spans="1:4" x14ac:dyDescent="0.25">
      <c r="A33">
        <v>75</v>
      </c>
      <c r="B33">
        <f t="shared" si="10"/>
        <v>27.191466666666667</v>
      </c>
      <c r="C33">
        <f t="shared" si="11"/>
        <v>31.196433333333331</v>
      </c>
      <c r="D33">
        <f t="shared" si="12"/>
        <v>85.271237054762281</v>
      </c>
    </row>
    <row r="34" spans="1:4" x14ac:dyDescent="0.25">
      <c r="A34">
        <v>90</v>
      </c>
      <c r="B34">
        <f t="shared" si="10"/>
        <v>31.182033333333333</v>
      </c>
      <c r="C34">
        <f t="shared" si="11"/>
        <v>35.916766666666668</v>
      </c>
      <c r="D34">
        <f t="shared" si="12"/>
        <v>84.815828773193118</v>
      </c>
    </row>
    <row r="35" spans="1:4" x14ac:dyDescent="0.25">
      <c r="A35">
        <v>105</v>
      </c>
      <c r="B35">
        <f t="shared" si="10"/>
        <v>33.28413333333333</v>
      </c>
      <c r="C35">
        <f t="shared" si="11"/>
        <v>35.915766666666663</v>
      </c>
      <c r="D35">
        <f t="shared" si="12"/>
        <v>92.09342990253613</v>
      </c>
    </row>
    <row r="36" spans="1:4" x14ac:dyDescent="0.25">
      <c r="A36">
        <v>120</v>
      </c>
      <c r="B36">
        <f t="shared" si="10"/>
        <v>28.951833333333337</v>
      </c>
      <c r="C36">
        <f t="shared" si="11"/>
        <v>27.781899999999997</v>
      </c>
      <c r="D36">
        <f t="shared" si="12"/>
        <v>104.04096459061317</v>
      </c>
    </row>
    <row r="38" spans="1:4" x14ac:dyDescent="0.25">
      <c r="A38" t="s">
        <v>14</v>
      </c>
      <c r="D38">
        <f>SUM(D28:D36)/9</f>
        <v>91.011502628040205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03F8-7C87-4423-AD5F-D1D73E71B018}">
  <dimension ref="A1:M38"/>
  <sheetViews>
    <sheetView workbookViewId="0">
      <selection activeCell="A38" sqref="A38:D38"/>
    </sheetView>
  </sheetViews>
  <sheetFormatPr baseColWidth="10" defaultRowHeight="15" x14ac:dyDescent="0.25"/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H1" t="s">
        <v>10</v>
      </c>
      <c r="I1" t="s">
        <v>0</v>
      </c>
      <c r="J1" t="s">
        <v>1</v>
      </c>
      <c r="K1" t="s">
        <v>2</v>
      </c>
      <c r="L1" t="s">
        <v>4</v>
      </c>
      <c r="M1" t="s">
        <v>3</v>
      </c>
    </row>
    <row r="2" spans="1:13" x14ac:dyDescent="0.25">
      <c r="A2">
        <v>1</v>
      </c>
      <c r="B2">
        <v>127.102</v>
      </c>
      <c r="C2">
        <v>126.892</v>
      </c>
      <c r="D2">
        <v>130.261</v>
      </c>
      <c r="E2">
        <f>SQRT(((B2-F2)^2+(C2-F2)^2+(D2-F2)^2)/3)</f>
        <v>1.5410509401054835</v>
      </c>
      <c r="F2">
        <f>(B2+C2+D2)/3</f>
        <v>128.08500000000001</v>
      </c>
      <c r="H2">
        <v>1</v>
      </c>
      <c r="I2">
        <v>124.602</v>
      </c>
      <c r="J2">
        <v>127.684</v>
      </c>
      <c r="K2">
        <v>125.91800000000001</v>
      </c>
      <c r="L2">
        <f>SQRT(((I2-M2)^2+(J2-M2)^2+(K2-M2)^2)/3)</f>
        <v>1.262683913996951</v>
      </c>
      <c r="M2">
        <f>(I2+J2+K2)/3</f>
        <v>126.068</v>
      </c>
    </row>
    <row r="3" spans="1:13" x14ac:dyDescent="0.25">
      <c r="A3">
        <v>14</v>
      </c>
      <c r="B3">
        <v>10.736000000000001</v>
      </c>
      <c r="C3">
        <v>10.885999999999999</v>
      </c>
      <c r="D3">
        <v>10.622999999999999</v>
      </c>
      <c r="E3">
        <f t="shared" ref="E3:E10" si="0">SQRT(((B3-F3)^2+(C3-F3)^2+(D3-F3)^2)/3)</f>
        <v>0.10772289553396809</v>
      </c>
      <c r="F3">
        <f t="shared" ref="F3:F10" si="1">(B3+C3+D3)/3</f>
        <v>10.748333333333333</v>
      </c>
      <c r="H3">
        <v>14</v>
      </c>
      <c r="I3">
        <v>9.952</v>
      </c>
      <c r="J3">
        <v>9.9909999999999997</v>
      </c>
      <c r="K3">
        <v>9.6690000000000005</v>
      </c>
      <c r="L3">
        <f t="shared" ref="L3:L10" si="2">SQRT(((I3-M3)^2+(J3-M3)^2+(K3-M3)^2)/3)</f>
        <v>0.14348596524476576</v>
      </c>
      <c r="M3">
        <f t="shared" ref="M3:M10" si="3">(I3+J3+K3)/3</f>
        <v>9.8706666666666667</v>
      </c>
    </row>
    <row r="4" spans="1:13" x14ac:dyDescent="0.25">
      <c r="A4">
        <v>30</v>
      </c>
      <c r="B4">
        <v>5.6660000000000004</v>
      </c>
      <c r="C4">
        <v>5.46</v>
      </c>
      <c r="D4">
        <v>5.3559999999999999</v>
      </c>
      <c r="E4">
        <f t="shared" si="0"/>
        <v>0.12882028825719463</v>
      </c>
      <c r="F4">
        <f t="shared" si="1"/>
        <v>5.4939999999999998</v>
      </c>
      <c r="H4">
        <v>30</v>
      </c>
      <c r="I4">
        <v>6.6139999999999999</v>
      </c>
      <c r="J4">
        <v>7.056</v>
      </c>
      <c r="K4">
        <v>7.6639999999999997</v>
      </c>
      <c r="L4">
        <f t="shared" si="2"/>
        <v>0.43044266620409372</v>
      </c>
      <c r="M4">
        <f t="shared" si="3"/>
        <v>7.1113333333333335</v>
      </c>
    </row>
    <row r="5" spans="1:13" x14ac:dyDescent="0.25">
      <c r="A5">
        <v>45</v>
      </c>
      <c r="B5">
        <v>3.835</v>
      </c>
      <c r="C5">
        <v>4.032</v>
      </c>
      <c r="D5">
        <v>3.9420000000000002</v>
      </c>
      <c r="E5">
        <f t="shared" si="0"/>
        <v>8.0524668408024053E-2</v>
      </c>
      <c r="F5">
        <f t="shared" si="1"/>
        <v>3.9363333333333337</v>
      </c>
      <c r="H5">
        <v>45</v>
      </c>
      <c r="I5">
        <v>5.3460000000000001</v>
      </c>
      <c r="J5">
        <v>5.4530000000000003</v>
      </c>
      <c r="K5">
        <v>5.1070000000000002</v>
      </c>
      <c r="L5">
        <f t="shared" si="2"/>
        <v>0.14463978244821399</v>
      </c>
      <c r="M5">
        <f t="shared" si="3"/>
        <v>5.3019999999999996</v>
      </c>
    </row>
    <row r="6" spans="1:13" x14ac:dyDescent="0.25">
      <c r="A6">
        <v>60</v>
      </c>
      <c r="B6">
        <v>3.1869999999999998</v>
      </c>
      <c r="C6">
        <v>3.0819999999999999</v>
      </c>
      <c r="D6">
        <v>3.0419999999999998</v>
      </c>
      <c r="E6">
        <f t="shared" si="0"/>
        <v>6.1146454426147141E-2</v>
      </c>
      <c r="F6">
        <f t="shared" si="1"/>
        <v>3.1036666666666668</v>
      </c>
      <c r="H6">
        <v>60</v>
      </c>
      <c r="I6">
        <v>3.9220000000000002</v>
      </c>
      <c r="J6">
        <v>4.05</v>
      </c>
      <c r="K6">
        <v>3.641</v>
      </c>
      <c r="L6">
        <f t="shared" si="2"/>
        <v>0.17082349565170082</v>
      </c>
      <c r="M6">
        <f t="shared" si="3"/>
        <v>3.871</v>
      </c>
    </row>
    <row r="7" spans="1:13" x14ac:dyDescent="0.25">
      <c r="A7">
        <v>75</v>
      </c>
      <c r="B7">
        <v>2.681</v>
      </c>
      <c r="C7">
        <v>2.6829999999999998</v>
      </c>
      <c r="D7">
        <v>2.71</v>
      </c>
      <c r="E7">
        <f t="shared" si="0"/>
        <v>1.3224556283251587E-2</v>
      </c>
      <c r="F7">
        <f t="shared" si="1"/>
        <v>2.6913333333333331</v>
      </c>
      <c r="H7">
        <v>75</v>
      </c>
      <c r="I7">
        <v>2.948</v>
      </c>
      <c r="J7">
        <v>3.0019999999999998</v>
      </c>
      <c r="K7">
        <v>3.3929999999999998</v>
      </c>
      <c r="L7">
        <f t="shared" si="2"/>
        <v>0.19827646243453997</v>
      </c>
      <c r="M7">
        <f t="shared" si="3"/>
        <v>3.1143333333333332</v>
      </c>
    </row>
    <row r="8" spans="1:13" x14ac:dyDescent="0.25">
      <c r="A8">
        <v>90</v>
      </c>
      <c r="B8">
        <v>2.407</v>
      </c>
      <c r="C8">
        <v>2.5070000000000001</v>
      </c>
      <c r="D8">
        <v>2.492</v>
      </c>
      <c r="E8">
        <f t="shared" si="0"/>
        <v>4.4032816045409713E-2</v>
      </c>
      <c r="F8">
        <f t="shared" si="1"/>
        <v>2.4686666666666666</v>
      </c>
      <c r="H8">
        <v>90</v>
      </c>
      <c r="I8">
        <v>2.6669999999999998</v>
      </c>
      <c r="J8">
        <v>2.6890000000000001</v>
      </c>
      <c r="K8">
        <v>2.718</v>
      </c>
      <c r="L8">
        <f t="shared" si="2"/>
        <v>2.0885933597094113E-2</v>
      </c>
      <c r="M8">
        <f t="shared" si="3"/>
        <v>2.6913333333333331</v>
      </c>
    </row>
    <row r="9" spans="1:13" x14ac:dyDescent="0.25">
      <c r="A9">
        <v>105</v>
      </c>
      <c r="B9">
        <v>2.2959999999999998</v>
      </c>
      <c r="C9">
        <v>2.2909999999999999</v>
      </c>
      <c r="D9">
        <v>2.1190000000000002</v>
      </c>
      <c r="E9">
        <f t="shared" si="0"/>
        <v>8.2285411154644314E-2</v>
      </c>
      <c r="F9">
        <f t="shared" si="1"/>
        <v>2.2353333333333332</v>
      </c>
      <c r="H9">
        <v>105</v>
      </c>
      <c r="I9">
        <v>2.8359999999999999</v>
      </c>
      <c r="J9">
        <v>2.68</v>
      </c>
      <c r="K9">
        <v>2.6269999999999998</v>
      </c>
      <c r="L9">
        <f t="shared" si="2"/>
        <v>8.8710515473395563E-2</v>
      </c>
      <c r="M9">
        <f t="shared" si="3"/>
        <v>2.7143333333333337</v>
      </c>
    </row>
    <row r="10" spans="1:13" x14ac:dyDescent="0.25">
      <c r="A10">
        <v>120</v>
      </c>
      <c r="B10">
        <v>2.2829999999999999</v>
      </c>
      <c r="C10">
        <v>2.1160000000000001</v>
      </c>
      <c r="D10">
        <v>2.1</v>
      </c>
      <c r="E10">
        <f t="shared" si="0"/>
        <v>8.2753986140984212E-2</v>
      </c>
      <c r="F10">
        <f t="shared" si="1"/>
        <v>2.1663333333333337</v>
      </c>
      <c r="H10">
        <v>120</v>
      </c>
      <c r="I10">
        <v>2.4649999999999999</v>
      </c>
      <c r="J10">
        <v>2.41</v>
      </c>
      <c r="K10">
        <v>2.391</v>
      </c>
      <c r="L10">
        <f t="shared" si="2"/>
        <v>3.1379398762032731E-2</v>
      </c>
      <c r="M10">
        <f t="shared" si="3"/>
        <v>2.4220000000000002</v>
      </c>
    </row>
    <row r="14" spans="1:13" x14ac:dyDescent="0.25">
      <c r="A14" t="s">
        <v>9</v>
      </c>
      <c r="B14" t="s">
        <v>3</v>
      </c>
      <c r="C14" t="s">
        <v>5</v>
      </c>
      <c r="D14" t="s">
        <v>6</v>
      </c>
      <c r="H14" t="s">
        <v>10</v>
      </c>
      <c r="I14" t="s">
        <v>3</v>
      </c>
      <c r="J14" t="s">
        <v>5</v>
      </c>
      <c r="K14" t="s">
        <v>6</v>
      </c>
    </row>
    <row r="15" spans="1:13" x14ac:dyDescent="0.25">
      <c r="A15">
        <v>1</v>
      </c>
      <c r="B15">
        <f t="shared" ref="B15:B23" si="4">F2</f>
        <v>128.08500000000001</v>
      </c>
      <c r="C15">
        <v>1</v>
      </c>
      <c r="D15">
        <v>1</v>
      </c>
      <c r="H15">
        <v>1</v>
      </c>
      <c r="I15">
        <f t="shared" ref="I15:I23" si="5">M2</f>
        <v>126.068</v>
      </c>
      <c r="J15">
        <v>1</v>
      </c>
      <c r="K15">
        <v>1</v>
      </c>
    </row>
    <row r="16" spans="1:13" x14ac:dyDescent="0.25">
      <c r="A16">
        <v>14</v>
      </c>
      <c r="B16">
        <f t="shared" si="4"/>
        <v>10.748333333333333</v>
      </c>
      <c r="C16">
        <f t="shared" ref="C16" si="6">B15/B16</f>
        <v>11.916731276166848</v>
      </c>
      <c r="D16">
        <f>B15/(B16*A16)</f>
        <v>0.85119509115477487</v>
      </c>
      <c r="H16">
        <v>14</v>
      </c>
      <c r="I16">
        <f t="shared" si="5"/>
        <v>9.8706666666666667</v>
      </c>
      <c r="J16">
        <f t="shared" ref="J16" si="7">I15/I16</f>
        <v>12.771984330676752</v>
      </c>
      <c r="K16">
        <f>I15/(I16*H16)</f>
        <v>0.91228459504833948</v>
      </c>
    </row>
    <row r="17" spans="1:11" x14ac:dyDescent="0.25">
      <c r="A17">
        <v>30</v>
      </c>
      <c r="B17">
        <f t="shared" si="4"/>
        <v>5.4939999999999998</v>
      </c>
      <c r="C17">
        <f>B15/B17</f>
        <v>23.313614852566438</v>
      </c>
      <c r="D17">
        <f>B15/(B17*A17)</f>
        <v>0.77712049508554792</v>
      </c>
      <c r="H17">
        <v>30</v>
      </c>
      <c r="I17">
        <f t="shared" si="5"/>
        <v>7.1113333333333335</v>
      </c>
      <c r="J17">
        <f>I15/I17</f>
        <v>17.727758507546639</v>
      </c>
      <c r="K17">
        <f>I15/(I17*H17)</f>
        <v>0.59092528358488794</v>
      </c>
    </row>
    <row r="18" spans="1:11" x14ac:dyDescent="0.25">
      <c r="A18">
        <v>45</v>
      </c>
      <c r="B18">
        <f t="shared" si="4"/>
        <v>3.9363333333333337</v>
      </c>
      <c r="C18">
        <f>B15/B18</f>
        <v>32.539165043610808</v>
      </c>
      <c r="D18">
        <f>B15/(B18*A18)</f>
        <v>0.72309255652468452</v>
      </c>
      <c r="H18">
        <v>45</v>
      </c>
      <c r="I18">
        <f t="shared" si="5"/>
        <v>5.3019999999999996</v>
      </c>
      <c r="J18">
        <f>I15/I18</f>
        <v>23.77744247453791</v>
      </c>
      <c r="K18">
        <f>I15/(I18*H18)</f>
        <v>0.52838761054528693</v>
      </c>
    </row>
    <row r="19" spans="1:11" x14ac:dyDescent="0.25">
      <c r="A19">
        <v>60</v>
      </c>
      <c r="B19">
        <f t="shared" si="4"/>
        <v>3.1036666666666668</v>
      </c>
      <c r="C19">
        <f>B15/B19</f>
        <v>41.268929223499086</v>
      </c>
      <c r="D19">
        <f>B15/(B19*A19)</f>
        <v>0.68781548705831819</v>
      </c>
      <c r="H19">
        <v>60</v>
      </c>
      <c r="I19">
        <f t="shared" si="5"/>
        <v>3.871</v>
      </c>
      <c r="J19">
        <f>I15/I19</f>
        <v>32.567295272539397</v>
      </c>
      <c r="K19">
        <f>I15/(I19*H19)</f>
        <v>0.54278825454232327</v>
      </c>
    </row>
    <row r="20" spans="1:11" x14ac:dyDescent="0.25">
      <c r="A20">
        <v>75</v>
      </c>
      <c r="B20">
        <f t="shared" si="4"/>
        <v>2.6913333333333331</v>
      </c>
      <c r="C20">
        <f>B15/B20</f>
        <v>47.59165221699282</v>
      </c>
      <c r="D20">
        <f>B15/(B20*A20)</f>
        <v>0.63455536289323766</v>
      </c>
      <c r="H20">
        <v>75</v>
      </c>
      <c r="I20">
        <f t="shared" si="5"/>
        <v>3.1143333333333332</v>
      </c>
      <c r="J20">
        <f>I15/I20</f>
        <v>40.479931499518358</v>
      </c>
      <c r="K20">
        <f>I15/(I20*H20)</f>
        <v>0.53973241999357813</v>
      </c>
    </row>
    <row r="21" spans="1:11" x14ac:dyDescent="0.25">
      <c r="A21">
        <v>90</v>
      </c>
      <c r="B21">
        <f t="shared" si="4"/>
        <v>2.4686666666666666</v>
      </c>
      <c r="C21">
        <f>B15/B21</f>
        <v>51.884283013772624</v>
      </c>
      <c r="D21">
        <f>B15/(B21*A21)</f>
        <v>0.57649203348636247</v>
      </c>
      <c r="H21">
        <v>90</v>
      </c>
      <c r="I21">
        <f t="shared" si="5"/>
        <v>2.6913333333333331</v>
      </c>
      <c r="J21">
        <f>I15/I21</f>
        <v>46.842209561555613</v>
      </c>
      <c r="K21">
        <f>I15/(I21*H21)</f>
        <v>0.52046899512839573</v>
      </c>
    </row>
    <row r="22" spans="1:11" x14ac:dyDescent="0.25">
      <c r="A22">
        <v>105</v>
      </c>
      <c r="B22">
        <f t="shared" si="4"/>
        <v>2.2353333333333332</v>
      </c>
      <c r="C22">
        <f>B15/B22</f>
        <v>57.300178944229053</v>
      </c>
      <c r="D22">
        <f>B15/(B22*A22)</f>
        <v>0.54571598994503867</v>
      </c>
      <c r="H22">
        <v>105</v>
      </c>
      <c r="I22">
        <f t="shared" si="5"/>
        <v>2.7143333333333337</v>
      </c>
      <c r="J22">
        <f>I15/I22</f>
        <v>46.445290433501157</v>
      </c>
      <c r="K22">
        <f>I15/(I22*H22)</f>
        <v>0.44233609936667767</v>
      </c>
    </row>
    <row r="23" spans="1:11" x14ac:dyDescent="0.25">
      <c r="A23">
        <v>120</v>
      </c>
      <c r="B23">
        <f t="shared" si="4"/>
        <v>2.1663333333333337</v>
      </c>
      <c r="C23">
        <f>B15/B23</f>
        <v>59.125250038467449</v>
      </c>
      <c r="D23">
        <f>B15/(B23*A23)</f>
        <v>0.49271041698722878</v>
      </c>
      <c r="H23">
        <v>120</v>
      </c>
      <c r="I23">
        <f t="shared" si="5"/>
        <v>2.4220000000000002</v>
      </c>
      <c r="J23">
        <f>I15/I23</f>
        <v>52.051197357555736</v>
      </c>
      <c r="K23">
        <f>I15/(I23*H23)</f>
        <v>0.43375997797963106</v>
      </c>
    </row>
    <row r="27" spans="1:11" x14ac:dyDescent="0.25">
      <c r="A27" t="s">
        <v>8</v>
      </c>
      <c r="B27" t="s">
        <v>11</v>
      </c>
      <c r="C27" t="s">
        <v>12</v>
      </c>
      <c r="D27" t="s">
        <v>13</v>
      </c>
    </row>
    <row r="28" spans="1:11" x14ac:dyDescent="0.25">
      <c r="A28">
        <v>1</v>
      </c>
      <c r="B28">
        <f t="shared" ref="B28:B36" si="8">F2</f>
        <v>128.08500000000001</v>
      </c>
      <c r="C28">
        <f t="shared" ref="C28:C36" si="9">M2</f>
        <v>126.068</v>
      </c>
      <c r="D28">
        <f>200-((100/B28)*C28)</f>
        <v>101.57473552718898</v>
      </c>
    </row>
    <row r="29" spans="1:11" x14ac:dyDescent="0.25">
      <c r="A29">
        <v>14</v>
      </c>
      <c r="B29">
        <f t="shared" si="8"/>
        <v>10.748333333333333</v>
      </c>
      <c r="C29">
        <f t="shared" si="9"/>
        <v>9.8706666666666667</v>
      </c>
      <c r="D29">
        <f t="shared" ref="D29:D36" si="10">200-((100/B29)*C29)</f>
        <v>108.1656070708637</v>
      </c>
    </row>
    <row r="30" spans="1:11" x14ac:dyDescent="0.25">
      <c r="A30">
        <v>30</v>
      </c>
      <c r="B30">
        <f t="shared" si="8"/>
        <v>5.4939999999999998</v>
      </c>
      <c r="C30">
        <f t="shared" si="9"/>
        <v>7.1113333333333335</v>
      </c>
      <c r="D30">
        <f t="shared" si="10"/>
        <v>70.561825021235279</v>
      </c>
    </row>
    <row r="31" spans="1:11" x14ac:dyDescent="0.25">
      <c r="A31">
        <v>45</v>
      </c>
      <c r="B31">
        <f t="shared" si="8"/>
        <v>3.9363333333333337</v>
      </c>
      <c r="C31">
        <f t="shared" si="9"/>
        <v>5.3019999999999996</v>
      </c>
      <c r="D31">
        <f t="shared" si="10"/>
        <v>65.306122448979607</v>
      </c>
    </row>
    <row r="32" spans="1:11" x14ac:dyDescent="0.25">
      <c r="A32">
        <v>60</v>
      </c>
      <c r="B32">
        <f t="shared" si="8"/>
        <v>3.1036666666666668</v>
      </c>
      <c r="C32">
        <f t="shared" si="9"/>
        <v>3.871</v>
      </c>
      <c r="D32">
        <f t="shared" si="10"/>
        <v>75.276554612823546</v>
      </c>
    </row>
    <row r="33" spans="1:4" x14ac:dyDescent="0.25">
      <c r="A33">
        <v>75</v>
      </c>
      <c r="B33">
        <f t="shared" si="8"/>
        <v>2.6913333333333331</v>
      </c>
      <c r="C33">
        <f t="shared" si="9"/>
        <v>3.1143333333333332</v>
      </c>
      <c r="D33">
        <f t="shared" si="10"/>
        <v>84.28288332920485</v>
      </c>
    </row>
    <row r="34" spans="1:4" x14ac:dyDescent="0.25">
      <c r="A34">
        <v>90</v>
      </c>
      <c r="B34">
        <f t="shared" si="8"/>
        <v>2.4686666666666666</v>
      </c>
      <c r="C34">
        <f t="shared" si="9"/>
        <v>2.6913333333333331</v>
      </c>
      <c r="D34">
        <f t="shared" si="10"/>
        <v>90.980286254388346</v>
      </c>
    </row>
    <row r="35" spans="1:4" x14ac:dyDescent="0.25">
      <c r="A35">
        <v>105</v>
      </c>
      <c r="B35">
        <f t="shared" si="8"/>
        <v>2.2353333333333332</v>
      </c>
      <c r="C35">
        <f t="shared" si="9"/>
        <v>2.7143333333333337</v>
      </c>
      <c r="D35">
        <f>200-((100/B35)*C35)</f>
        <v>78.571428571428555</v>
      </c>
    </row>
    <row r="36" spans="1:4" x14ac:dyDescent="0.25">
      <c r="A36">
        <v>120</v>
      </c>
      <c r="B36">
        <f t="shared" si="8"/>
        <v>2.1663333333333337</v>
      </c>
      <c r="C36">
        <f t="shared" si="9"/>
        <v>2.4220000000000002</v>
      </c>
      <c r="D36">
        <f t="shared" si="10"/>
        <v>88.19818433605171</v>
      </c>
    </row>
    <row r="38" spans="1:4" x14ac:dyDescent="0.25">
      <c r="A38" t="s">
        <v>14</v>
      </c>
      <c r="D38">
        <f>SUM(D28:D36)/9</f>
        <v>84.768625241351614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C1E9-6E28-415E-84C1-58963173C5ED}">
  <dimension ref="A1:O38"/>
  <sheetViews>
    <sheetView workbookViewId="0">
      <selection activeCell="A38" sqref="A38:D38"/>
    </sheetView>
  </sheetViews>
  <sheetFormatPr baseColWidth="10" defaultRowHeight="15" x14ac:dyDescent="0.25"/>
  <sheetData>
    <row r="1" spans="1:15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I1" t="s">
        <v>10</v>
      </c>
      <c r="J1" t="s">
        <v>0</v>
      </c>
      <c r="K1" t="s">
        <v>1</v>
      </c>
      <c r="L1" t="s">
        <v>2</v>
      </c>
      <c r="M1" t="s">
        <v>4</v>
      </c>
      <c r="N1" t="s">
        <v>3</v>
      </c>
      <c r="O1" t="s">
        <v>7</v>
      </c>
    </row>
    <row r="2" spans="1:15" x14ac:dyDescent="0.25">
      <c r="A2">
        <v>1</v>
      </c>
      <c r="B2">
        <v>23.591000000000001</v>
      </c>
      <c r="C2">
        <v>24.846</v>
      </c>
      <c r="D2">
        <v>23.513000000000002</v>
      </c>
      <c r="E2">
        <f>SQRT(((B2-F2)^2+(C2-F2)^2+(D2-F2)^2)/3)</f>
        <v>0.61082803544769304</v>
      </c>
      <c r="F2">
        <f>(B2+C2+D2)/3</f>
        <v>23.983333333333334</v>
      </c>
      <c r="G2">
        <f>64*34*64</f>
        <v>139264</v>
      </c>
      <c r="I2">
        <v>1</v>
      </c>
      <c r="J2">
        <v>23.283000000000001</v>
      </c>
      <c r="K2">
        <v>22.838999999999999</v>
      </c>
      <c r="L2">
        <v>22.99</v>
      </c>
      <c r="M2">
        <f>SQRT(((J2-N2)^2+(K2-N2)^2+(L2-N2)^2)/3)</f>
        <v>0.1843264013163135</v>
      </c>
      <c r="N2">
        <f>(J2+K2+L2)/3</f>
        <v>23.037333333333333</v>
      </c>
      <c r="O2">
        <f>64*34*64</f>
        <v>139264</v>
      </c>
    </row>
    <row r="3" spans="1:15" x14ac:dyDescent="0.25">
      <c r="A3">
        <v>14</v>
      </c>
      <c r="B3">
        <v>28.783999999999999</v>
      </c>
      <c r="C3">
        <v>32.582999999999998</v>
      </c>
      <c r="D3">
        <v>29.341000000000001</v>
      </c>
      <c r="E3">
        <f t="shared" ref="E3:E10" si="0">SQRT(((B3-F3)^2+(C3-F3)^2+(D3-F3)^2)/3)</f>
        <v>1.6750858684457535</v>
      </c>
      <c r="F3">
        <f t="shared" ref="F3:F10" si="1">(B3+C3+D3)/3</f>
        <v>30.236000000000001</v>
      </c>
      <c r="G3">
        <f>256*128*64</f>
        <v>2097152</v>
      </c>
      <c r="I3">
        <v>14</v>
      </c>
      <c r="J3">
        <v>28.192</v>
      </c>
      <c r="K3">
        <v>28.228999999999999</v>
      </c>
      <c r="L3">
        <v>28.18</v>
      </c>
      <c r="M3">
        <f t="shared" ref="M3:M10" si="2">SQRT(((J3-N3)^2+(K3-N3)^2+(L3-N3)^2)/3)</f>
        <v>2.0853989759489107E-2</v>
      </c>
      <c r="N3">
        <f t="shared" ref="N3:N10" si="3">(J3+K3+L3)/3</f>
        <v>28.200333333333333</v>
      </c>
      <c r="O3">
        <f>256*128*64</f>
        <v>2097152</v>
      </c>
    </row>
    <row r="4" spans="1:15" x14ac:dyDescent="0.25">
      <c r="A4">
        <v>30</v>
      </c>
      <c r="B4">
        <v>27.928000000000001</v>
      </c>
      <c r="C4">
        <v>28.33</v>
      </c>
      <c r="D4">
        <v>28.204000000000001</v>
      </c>
      <c r="E4">
        <f t="shared" si="0"/>
        <v>0.16788091017146559</v>
      </c>
      <c r="F4">
        <f t="shared" si="1"/>
        <v>28.153999999999996</v>
      </c>
      <c r="G4">
        <f>256*256*64</f>
        <v>4194304</v>
      </c>
      <c r="I4">
        <v>30</v>
      </c>
      <c r="J4">
        <v>33.106000000000002</v>
      </c>
      <c r="K4">
        <v>31.282</v>
      </c>
      <c r="L4">
        <v>32.424999999999997</v>
      </c>
      <c r="M4">
        <f t="shared" si="2"/>
        <v>0.75256494736334922</v>
      </c>
      <c r="N4">
        <f t="shared" si="3"/>
        <v>32.271000000000001</v>
      </c>
      <c r="O4">
        <f>256*256*64</f>
        <v>4194304</v>
      </c>
    </row>
    <row r="5" spans="1:15" x14ac:dyDescent="0.25">
      <c r="A5">
        <v>45</v>
      </c>
      <c r="B5">
        <v>28.300999999999998</v>
      </c>
      <c r="C5">
        <v>29.45</v>
      </c>
      <c r="D5">
        <v>28.082000000000001</v>
      </c>
      <c r="E5">
        <f t="shared" si="0"/>
        <v>0.5999616654420511</v>
      </c>
      <c r="F5">
        <f t="shared" si="1"/>
        <v>28.611000000000001</v>
      </c>
      <c r="G5">
        <f>384*256*64</f>
        <v>6291456</v>
      </c>
      <c r="I5">
        <v>45</v>
      </c>
      <c r="J5">
        <v>31.324000000000002</v>
      </c>
      <c r="K5">
        <v>38.460999999999999</v>
      </c>
      <c r="L5">
        <v>34.098999999999997</v>
      </c>
      <c r="M5">
        <f t="shared" si="2"/>
        <v>2.9375809776072548</v>
      </c>
      <c r="N5">
        <f t="shared" si="3"/>
        <v>34.627999999999993</v>
      </c>
      <c r="O5">
        <f>384*256*64</f>
        <v>6291456</v>
      </c>
    </row>
    <row r="6" spans="1:15" x14ac:dyDescent="0.25">
      <c r="A6">
        <v>60</v>
      </c>
      <c r="B6">
        <v>30.231000000000002</v>
      </c>
      <c r="C6">
        <v>30.948</v>
      </c>
      <c r="D6">
        <v>30.716000000000001</v>
      </c>
      <c r="E6">
        <f t="shared" si="0"/>
        <v>0.29872655649532615</v>
      </c>
      <c r="F6">
        <f t="shared" si="1"/>
        <v>30.631666666666671</v>
      </c>
      <c r="G6">
        <f>512*256*64</f>
        <v>8388608</v>
      </c>
      <c r="I6">
        <v>60</v>
      </c>
      <c r="J6">
        <v>34.219000000000001</v>
      </c>
      <c r="K6">
        <v>31.681000000000001</v>
      </c>
      <c r="L6">
        <v>33.171999999999997</v>
      </c>
      <c r="M6">
        <f t="shared" si="2"/>
        <v>1.0414057806638102</v>
      </c>
      <c r="N6">
        <f t="shared" si="3"/>
        <v>33.024000000000001</v>
      </c>
      <c r="O6">
        <f>512*256*64</f>
        <v>8388608</v>
      </c>
    </row>
    <row r="7" spans="1:15" x14ac:dyDescent="0.25">
      <c r="A7">
        <v>75</v>
      </c>
      <c r="B7">
        <v>32.262</v>
      </c>
      <c r="C7">
        <v>30.125</v>
      </c>
      <c r="D7">
        <v>31.663</v>
      </c>
      <c r="E7">
        <f t="shared" si="0"/>
        <v>0.90006259041617043</v>
      </c>
      <c r="F7">
        <f t="shared" si="1"/>
        <v>31.349999999999998</v>
      </c>
      <c r="G7">
        <f>512*320*64</f>
        <v>10485760</v>
      </c>
      <c r="I7">
        <v>75</v>
      </c>
      <c r="J7">
        <v>32.271999999999998</v>
      </c>
      <c r="K7">
        <v>32.207999999999998</v>
      </c>
      <c r="L7">
        <v>33.311999999999998</v>
      </c>
      <c r="M7">
        <f t="shared" si="2"/>
        <v>0.50602064077356423</v>
      </c>
      <c r="N7">
        <f t="shared" si="3"/>
        <v>32.597333333333331</v>
      </c>
      <c r="O7">
        <f>512*320*64</f>
        <v>10485760</v>
      </c>
    </row>
    <row r="8" spans="1:15" x14ac:dyDescent="0.25">
      <c r="A8">
        <v>90</v>
      </c>
      <c r="B8">
        <v>32.606000000000002</v>
      </c>
      <c r="C8">
        <v>32.412999999999997</v>
      </c>
      <c r="D8">
        <v>35.905999999999999</v>
      </c>
      <c r="E8">
        <f t="shared" si="0"/>
        <v>1.6030629709680431</v>
      </c>
      <c r="F8">
        <f t="shared" si="1"/>
        <v>33.641666666666673</v>
      </c>
      <c r="G8">
        <f>512*384*64</f>
        <v>12582912</v>
      </c>
      <c r="I8">
        <v>90</v>
      </c>
      <c r="J8">
        <v>30.341000000000001</v>
      </c>
      <c r="K8">
        <v>29.742999999999999</v>
      </c>
      <c r="L8">
        <v>30.533999999999999</v>
      </c>
      <c r="M8">
        <f t="shared" si="2"/>
        <v>0.33673827621265001</v>
      </c>
      <c r="N8">
        <f t="shared" si="3"/>
        <v>30.206</v>
      </c>
      <c r="O8">
        <f>512*384*64</f>
        <v>12582912</v>
      </c>
    </row>
    <row r="9" spans="1:15" x14ac:dyDescent="0.25">
      <c r="A9">
        <v>105</v>
      </c>
      <c r="B9">
        <v>30.747</v>
      </c>
      <c r="C9">
        <v>31.606000000000002</v>
      </c>
      <c r="D9">
        <v>30.745999999999999</v>
      </c>
      <c r="E9">
        <f t="shared" si="0"/>
        <v>0.40517239129371535</v>
      </c>
      <c r="F9">
        <f t="shared" si="1"/>
        <v>31.033000000000001</v>
      </c>
      <c r="G9">
        <f>512*448*64</f>
        <v>14680064</v>
      </c>
      <c r="I9">
        <v>105</v>
      </c>
      <c r="J9">
        <v>30.777999999999999</v>
      </c>
      <c r="K9">
        <v>30.106000000000002</v>
      </c>
      <c r="L9">
        <v>31.128</v>
      </c>
      <c r="M9">
        <f t="shared" si="2"/>
        <v>0.42407651301255556</v>
      </c>
      <c r="N9">
        <f t="shared" si="3"/>
        <v>30.670666666666666</v>
      </c>
      <c r="O9">
        <f>512*448*64</f>
        <v>14680064</v>
      </c>
    </row>
    <row r="10" spans="1:15" x14ac:dyDescent="0.25">
      <c r="A10">
        <v>120</v>
      </c>
      <c r="B10">
        <v>32.104999999999997</v>
      </c>
      <c r="C10">
        <v>31.440999999999999</v>
      </c>
      <c r="D10">
        <v>33.880000000000003</v>
      </c>
      <c r="E10">
        <f t="shared" si="0"/>
        <v>1.0295760724147065</v>
      </c>
      <c r="F10">
        <f t="shared" si="1"/>
        <v>32.475333333333332</v>
      </c>
      <c r="G10">
        <f>512*512*64</f>
        <v>16777216</v>
      </c>
      <c r="I10">
        <v>120</v>
      </c>
      <c r="J10">
        <v>31.469000000000001</v>
      </c>
      <c r="K10">
        <v>31.648</v>
      </c>
      <c r="L10">
        <v>30.753</v>
      </c>
      <c r="M10">
        <f t="shared" si="2"/>
        <v>0.38668419500500234</v>
      </c>
      <c r="N10">
        <f t="shared" si="3"/>
        <v>31.290000000000003</v>
      </c>
      <c r="O10">
        <f>512*512*64</f>
        <v>16777216</v>
      </c>
    </row>
    <row r="14" spans="1:15" x14ac:dyDescent="0.25">
      <c r="A14" t="s">
        <v>9</v>
      </c>
      <c r="B14" t="s">
        <v>3</v>
      </c>
      <c r="C14" t="s">
        <v>6</v>
      </c>
      <c r="D14" t="s">
        <v>7</v>
      </c>
      <c r="I14" t="s">
        <v>10</v>
      </c>
      <c r="J14" t="s">
        <v>3</v>
      </c>
      <c r="K14" t="s">
        <v>6</v>
      </c>
      <c r="L14" t="s">
        <v>7</v>
      </c>
    </row>
    <row r="15" spans="1:15" x14ac:dyDescent="0.25">
      <c r="A15">
        <v>1</v>
      </c>
      <c r="B15">
        <f t="shared" ref="B15:B23" si="4">F2</f>
        <v>23.983333333333334</v>
      </c>
      <c r="C15">
        <v>1</v>
      </c>
      <c r="D15">
        <f>G2</f>
        <v>139264</v>
      </c>
      <c r="I15">
        <v>1</v>
      </c>
      <c r="J15">
        <f t="shared" ref="J15:J23" si="5">N2</f>
        <v>23.037333333333333</v>
      </c>
      <c r="K15">
        <v>1</v>
      </c>
      <c r="L15">
        <f>O2</f>
        <v>139264</v>
      </c>
    </row>
    <row r="16" spans="1:15" x14ac:dyDescent="0.25">
      <c r="A16">
        <v>14</v>
      </c>
      <c r="B16">
        <f t="shared" si="4"/>
        <v>30.236000000000001</v>
      </c>
      <c r="C16">
        <f t="shared" ref="C16" si="6">B15/B16</f>
        <v>0.79320456850553422</v>
      </c>
      <c r="D16">
        <f t="shared" ref="D16:D23" si="7">G3</f>
        <v>2097152</v>
      </c>
      <c r="I16">
        <v>14</v>
      </c>
      <c r="J16">
        <f t="shared" si="5"/>
        <v>28.200333333333333</v>
      </c>
      <c r="K16">
        <f t="shared" ref="K16" si="8">J15/J16</f>
        <v>0.81691705771799383</v>
      </c>
      <c r="L16">
        <f t="shared" ref="L16:L23" si="9">O3</f>
        <v>2097152</v>
      </c>
    </row>
    <row r="17" spans="1:12" x14ac:dyDescent="0.25">
      <c r="A17">
        <v>30</v>
      </c>
      <c r="B17">
        <f t="shared" si="4"/>
        <v>28.153999999999996</v>
      </c>
      <c r="C17">
        <f>B15/B17</f>
        <v>0.85186237597973069</v>
      </c>
      <c r="D17">
        <f t="shared" si="7"/>
        <v>4194304</v>
      </c>
      <c r="I17">
        <v>30</v>
      </c>
      <c r="J17">
        <f t="shared" si="5"/>
        <v>32.271000000000001</v>
      </c>
      <c r="K17">
        <f>J15/J17</f>
        <v>0.71387107103384873</v>
      </c>
      <c r="L17">
        <f t="shared" si="9"/>
        <v>4194304</v>
      </c>
    </row>
    <row r="18" spans="1:12" x14ac:dyDescent="0.25">
      <c r="A18">
        <v>45</v>
      </c>
      <c r="B18">
        <f t="shared" si="4"/>
        <v>28.611000000000001</v>
      </c>
      <c r="C18">
        <f>B15/B18</f>
        <v>0.83825568254633998</v>
      </c>
      <c r="D18">
        <f t="shared" si="7"/>
        <v>6291456</v>
      </c>
      <c r="I18">
        <v>45</v>
      </c>
      <c r="J18">
        <f t="shared" si="5"/>
        <v>34.627999999999993</v>
      </c>
      <c r="K18">
        <f>J15/J18</f>
        <v>0.66528050517885351</v>
      </c>
      <c r="L18">
        <f t="shared" si="9"/>
        <v>6291456</v>
      </c>
    </row>
    <row r="19" spans="1:12" x14ac:dyDescent="0.25">
      <c r="A19">
        <v>60</v>
      </c>
      <c r="B19">
        <f t="shared" si="4"/>
        <v>30.631666666666671</v>
      </c>
      <c r="C19">
        <f>B15/B19</f>
        <v>0.78295881168725168</v>
      </c>
      <c r="D19">
        <f t="shared" si="7"/>
        <v>8388608</v>
      </c>
      <c r="I19">
        <v>60</v>
      </c>
      <c r="J19">
        <f t="shared" si="5"/>
        <v>33.024000000000001</v>
      </c>
      <c r="K19">
        <f>J15/J19</f>
        <v>0.69759366925064592</v>
      </c>
      <c r="L19">
        <f t="shared" si="9"/>
        <v>8388608</v>
      </c>
    </row>
    <row r="20" spans="1:12" x14ac:dyDescent="0.25">
      <c r="A20">
        <v>75</v>
      </c>
      <c r="B20">
        <f t="shared" si="4"/>
        <v>31.349999999999998</v>
      </c>
      <c r="C20">
        <f>B15/B20</f>
        <v>0.76501860712387038</v>
      </c>
      <c r="D20">
        <f t="shared" si="7"/>
        <v>10485760</v>
      </c>
      <c r="I20">
        <v>75</v>
      </c>
      <c r="J20">
        <f t="shared" si="5"/>
        <v>32.597333333333331</v>
      </c>
      <c r="K20">
        <f>J15/J20</f>
        <v>0.70672447643979064</v>
      </c>
      <c r="L20">
        <f t="shared" si="9"/>
        <v>10485760</v>
      </c>
    </row>
    <row r="21" spans="1:12" x14ac:dyDescent="0.25">
      <c r="A21">
        <v>90</v>
      </c>
      <c r="B21">
        <f t="shared" si="4"/>
        <v>33.641666666666673</v>
      </c>
      <c r="C21">
        <f>B15/B21</f>
        <v>0.7129056229873667</v>
      </c>
      <c r="D21">
        <f t="shared" si="7"/>
        <v>12582912</v>
      </c>
      <c r="I21">
        <v>90</v>
      </c>
      <c r="J21">
        <f t="shared" si="5"/>
        <v>30.206</v>
      </c>
      <c r="K21">
        <f>J15/J21</f>
        <v>0.76267408241188284</v>
      </c>
      <c r="L21">
        <f t="shared" si="9"/>
        <v>12582912</v>
      </c>
    </row>
    <row r="22" spans="1:12" x14ac:dyDescent="0.25">
      <c r="A22">
        <v>105</v>
      </c>
      <c r="B22">
        <f t="shared" si="4"/>
        <v>31.033000000000001</v>
      </c>
      <c r="C22">
        <f>B15/B22</f>
        <v>0.77283322055016701</v>
      </c>
      <c r="D22">
        <f t="shared" si="7"/>
        <v>14680064</v>
      </c>
      <c r="I22">
        <v>105</v>
      </c>
      <c r="J22">
        <f t="shared" si="5"/>
        <v>30.670666666666666</v>
      </c>
      <c r="K22">
        <f>J15/J22</f>
        <v>0.75111941920619052</v>
      </c>
      <c r="L22">
        <f t="shared" si="9"/>
        <v>14680064</v>
      </c>
    </row>
    <row r="23" spans="1:12" x14ac:dyDescent="0.25">
      <c r="A23">
        <v>120</v>
      </c>
      <c r="B23">
        <f t="shared" si="4"/>
        <v>32.475333333333332</v>
      </c>
      <c r="C23">
        <f>B15/B23</f>
        <v>0.7385092275162688</v>
      </c>
      <c r="D23">
        <f t="shared" si="7"/>
        <v>16777216</v>
      </c>
      <c r="I23">
        <v>120</v>
      </c>
      <c r="J23">
        <f t="shared" si="5"/>
        <v>31.290000000000003</v>
      </c>
      <c r="K23">
        <f>J15/J23</f>
        <v>0.73625226376904218</v>
      </c>
      <c r="L23">
        <f t="shared" si="9"/>
        <v>16777216</v>
      </c>
    </row>
    <row r="27" spans="1:12" x14ac:dyDescent="0.25">
      <c r="A27" t="s">
        <v>8</v>
      </c>
      <c r="B27" t="s">
        <v>11</v>
      </c>
      <c r="C27" t="s">
        <v>12</v>
      </c>
      <c r="D27" t="s">
        <v>13</v>
      </c>
    </row>
    <row r="28" spans="1:12" x14ac:dyDescent="0.25">
      <c r="A28">
        <v>1</v>
      </c>
      <c r="B28">
        <f>F2</f>
        <v>23.983333333333334</v>
      </c>
      <c r="C28">
        <f>N2</f>
        <v>23.037333333333333</v>
      </c>
      <c r="D28">
        <f>200-((100/B28)*C28)</f>
        <v>103.94440583738708</v>
      </c>
    </row>
    <row r="29" spans="1:12" x14ac:dyDescent="0.25">
      <c r="A29">
        <v>14</v>
      </c>
      <c r="B29">
        <f t="shared" ref="B29:B36" si="10">F3</f>
        <v>30.236000000000001</v>
      </c>
      <c r="C29">
        <f t="shared" ref="C29:C36" si="11">N3</f>
        <v>28.200333333333333</v>
      </c>
      <c r="D29">
        <f t="shared" ref="D29:D36" si="12">200-((100/B29)*C29)</f>
        <v>106.73259249459807</v>
      </c>
    </row>
    <row r="30" spans="1:12" x14ac:dyDescent="0.25">
      <c r="A30">
        <v>30</v>
      </c>
      <c r="B30">
        <f t="shared" si="10"/>
        <v>28.153999999999996</v>
      </c>
      <c r="C30">
        <f t="shared" si="11"/>
        <v>32.271000000000001</v>
      </c>
      <c r="D30">
        <f t="shared" si="12"/>
        <v>85.376855864175582</v>
      </c>
    </row>
    <row r="31" spans="1:12" x14ac:dyDescent="0.25">
      <c r="A31">
        <v>45</v>
      </c>
      <c r="B31">
        <f t="shared" si="10"/>
        <v>28.611000000000001</v>
      </c>
      <c r="C31">
        <f t="shared" si="11"/>
        <v>34.627999999999993</v>
      </c>
      <c r="D31">
        <f t="shared" si="12"/>
        <v>78.969627066512913</v>
      </c>
    </row>
    <row r="32" spans="1:12" x14ac:dyDescent="0.25">
      <c r="A32">
        <v>60</v>
      </c>
      <c r="B32">
        <f t="shared" si="10"/>
        <v>30.631666666666671</v>
      </c>
      <c r="C32">
        <f t="shared" si="11"/>
        <v>33.024000000000001</v>
      </c>
      <c r="D32">
        <f t="shared" si="12"/>
        <v>92.189999455900775</v>
      </c>
    </row>
    <row r="33" spans="1:4" x14ac:dyDescent="0.25">
      <c r="A33">
        <v>75</v>
      </c>
      <c r="B33">
        <f t="shared" si="10"/>
        <v>31.349999999999998</v>
      </c>
      <c r="C33">
        <f t="shared" si="11"/>
        <v>32.597333333333331</v>
      </c>
      <c r="D33">
        <f t="shared" si="12"/>
        <v>96.02126528442318</v>
      </c>
    </row>
    <row r="34" spans="1:4" x14ac:dyDescent="0.25">
      <c r="A34">
        <v>90</v>
      </c>
      <c r="B34">
        <f t="shared" si="10"/>
        <v>33.641666666666673</v>
      </c>
      <c r="C34">
        <f t="shared" si="11"/>
        <v>30.206</v>
      </c>
      <c r="D34">
        <f t="shared" si="12"/>
        <v>110.21253405994551</v>
      </c>
    </row>
    <row r="35" spans="1:4" x14ac:dyDescent="0.25">
      <c r="A35">
        <v>105</v>
      </c>
      <c r="B35">
        <f t="shared" si="10"/>
        <v>31.033000000000001</v>
      </c>
      <c r="C35">
        <f t="shared" si="11"/>
        <v>30.670666666666666</v>
      </c>
      <c r="D35">
        <f t="shared" si="12"/>
        <v>101.1675743026241</v>
      </c>
    </row>
    <row r="36" spans="1:4" x14ac:dyDescent="0.25">
      <c r="A36">
        <v>120</v>
      </c>
      <c r="B36">
        <f t="shared" si="10"/>
        <v>32.475333333333332</v>
      </c>
      <c r="C36">
        <f t="shared" si="11"/>
        <v>31.290000000000003</v>
      </c>
      <c r="D36">
        <f t="shared" si="12"/>
        <v>103.64994970541744</v>
      </c>
    </row>
    <row r="38" spans="1:4" x14ac:dyDescent="0.25">
      <c r="A38" t="s">
        <v>14</v>
      </c>
      <c r="D38">
        <f>SUM(D28:D36)/9</f>
        <v>97.5849782301094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F0D8-D84B-41D9-8F16-9BEFDD01B63A}">
  <dimension ref="A1:M38"/>
  <sheetViews>
    <sheetView workbookViewId="0">
      <selection activeCell="I37" sqref="I37"/>
    </sheetView>
  </sheetViews>
  <sheetFormatPr baseColWidth="10" defaultRowHeight="15" x14ac:dyDescent="0.25"/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H1" t="s">
        <v>10</v>
      </c>
      <c r="I1" t="s">
        <v>0</v>
      </c>
      <c r="J1" t="s">
        <v>1</v>
      </c>
      <c r="K1" t="s">
        <v>2</v>
      </c>
      <c r="L1" t="s">
        <v>4</v>
      </c>
      <c r="M1" t="s">
        <v>3</v>
      </c>
    </row>
    <row r="2" spans="1:13" x14ac:dyDescent="0.25">
      <c r="A2">
        <v>1</v>
      </c>
      <c r="B2">
        <v>36.624299999999998</v>
      </c>
      <c r="C2">
        <v>35.955599999999997</v>
      </c>
      <c r="D2">
        <v>34.825400000000002</v>
      </c>
      <c r="E2">
        <f>SQRT(((B2-F2)^2+(C2-F2)^2+(D2-F2)^2)/3)</f>
        <v>0.74240996012236138</v>
      </c>
      <c r="F2">
        <f>(B2+C2+D2)/3</f>
        <v>35.801766666666666</v>
      </c>
      <c r="H2">
        <v>1</v>
      </c>
      <c r="I2">
        <v>36.6785</v>
      </c>
      <c r="J2">
        <v>37.053899999999999</v>
      </c>
      <c r="K2">
        <v>35.878100000000003</v>
      </c>
      <c r="L2">
        <f>SQRT(((I2-M2)^2+(J2-M2)^2+(K2-M2)^2)/3)</f>
        <v>0.49035938747910895</v>
      </c>
      <c r="M2">
        <f>(I2+J2+K2)/3</f>
        <v>36.536833333333334</v>
      </c>
    </row>
    <row r="3" spans="1:13" x14ac:dyDescent="0.25">
      <c r="A3">
        <v>15</v>
      </c>
      <c r="B3">
        <v>18.205400000000001</v>
      </c>
      <c r="C3">
        <v>18.533200000000001</v>
      </c>
      <c r="D3">
        <v>17.2791</v>
      </c>
      <c r="E3">
        <f t="shared" ref="E3:E10" si="0">SQRT(((B3-F3)^2+(C3-F3)^2+(D3-F3)^2)/3)</f>
        <v>0.53106301572098502</v>
      </c>
      <c r="F3">
        <f t="shared" ref="F3:F10" si="1">(B3+C3+D3)/3</f>
        <v>18.0059</v>
      </c>
      <c r="H3">
        <v>15</v>
      </c>
      <c r="I3">
        <v>17.6221</v>
      </c>
      <c r="J3">
        <v>17.511700000000001</v>
      </c>
      <c r="K3">
        <v>18.145700000000001</v>
      </c>
      <c r="L3">
        <f t="shared" ref="L3:L10" si="2">SQRT(((I3-M3)^2+(J3-M3)^2+(K3-M3)^2)/3)</f>
        <v>0.27654638349149036</v>
      </c>
      <c r="M3">
        <f t="shared" ref="M3:M10" si="3">(I3+J3+K3)/3</f>
        <v>17.759833333333333</v>
      </c>
    </row>
    <row r="4" spans="1:13" x14ac:dyDescent="0.25">
      <c r="A4">
        <v>30</v>
      </c>
      <c r="B4">
        <v>18.7346</v>
      </c>
      <c r="C4">
        <v>18.692599999999999</v>
      </c>
      <c r="D4">
        <v>19.1493</v>
      </c>
      <c r="E4">
        <f t="shared" si="0"/>
        <v>0.20610541531513035</v>
      </c>
      <c r="F4">
        <f t="shared" si="1"/>
        <v>18.858833333333333</v>
      </c>
      <c r="H4">
        <v>30</v>
      </c>
      <c r="I4">
        <v>20.486599999999999</v>
      </c>
      <c r="J4">
        <v>20.48</v>
      </c>
      <c r="K4">
        <v>20.028600000000001</v>
      </c>
      <c r="L4">
        <f t="shared" si="2"/>
        <v>0.21436457004106038</v>
      </c>
      <c r="M4">
        <f t="shared" si="3"/>
        <v>20.331733333333332</v>
      </c>
    </row>
    <row r="5" spans="1:13" x14ac:dyDescent="0.25">
      <c r="A5">
        <v>45</v>
      </c>
      <c r="B5">
        <v>21.002099999999999</v>
      </c>
      <c r="C5">
        <v>21.204999999999998</v>
      </c>
      <c r="D5">
        <v>20.921199999999999</v>
      </c>
      <c r="E5">
        <f t="shared" si="0"/>
        <v>0.11937599795976087</v>
      </c>
      <c r="F5">
        <f t="shared" si="1"/>
        <v>21.042766666666665</v>
      </c>
      <c r="H5">
        <v>45</v>
      </c>
      <c r="I5">
        <v>23.102</v>
      </c>
      <c r="J5">
        <v>22.6707</v>
      </c>
      <c r="K5">
        <v>23.180900000000001</v>
      </c>
      <c r="L5">
        <f t="shared" si="2"/>
        <v>0.22423919272855877</v>
      </c>
      <c r="M5">
        <f t="shared" si="3"/>
        <v>22.984533333333331</v>
      </c>
    </row>
    <row r="6" spans="1:13" x14ac:dyDescent="0.25">
      <c r="A6">
        <v>60</v>
      </c>
      <c r="B6">
        <v>22.654</v>
      </c>
      <c r="C6">
        <v>21.474699999999999</v>
      </c>
      <c r="D6">
        <v>21.5474</v>
      </c>
      <c r="E6">
        <f t="shared" si="0"/>
        <v>0.53960863801668579</v>
      </c>
      <c r="F6">
        <f t="shared" si="1"/>
        <v>21.89203333333333</v>
      </c>
      <c r="H6">
        <v>60</v>
      </c>
      <c r="I6">
        <v>23.793500000000002</v>
      </c>
      <c r="J6">
        <v>23.340399999999999</v>
      </c>
      <c r="K6">
        <v>23.656700000000001</v>
      </c>
      <c r="L6">
        <f t="shared" si="2"/>
        <v>0.18975409232887702</v>
      </c>
      <c r="M6">
        <f t="shared" si="3"/>
        <v>23.596866666666667</v>
      </c>
    </row>
    <row r="7" spans="1:13" x14ac:dyDescent="0.25">
      <c r="A7">
        <v>75</v>
      </c>
      <c r="B7">
        <v>23.135999999999999</v>
      </c>
      <c r="C7">
        <v>22.929600000000001</v>
      </c>
      <c r="D7">
        <v>23.464200000000002</v>
      </c>
      <c r="E7">
        <f t="shared" si="0"/>
        <v>0.22012959819161132</v>
      </c>
      <c r="F7">
        <f t="shared" si="1"/>
        <v>23.176600000000004</v>
      </c>
      <c r="H7">
        <v>75</v>
      </c>
      <c r="I7">
        <v>26.295500000000001</v>
      </c>
      <c r="J7">
        <v>25.7864</v>
      </c>
      <c r="K7">
        <v>26.358000000000001</v>
      </c>
      <c r="L7">
        <f t="shared" si="2"/>
        <v>0.25599818141715169</v>
      </c>
      <c r="M7">
        <f t="shared" si="3"/>
        <v>26.146633333333337</v>
      </c>
    </row>
    <row r="8" spans="1:13" x14ac:dyDescent="0.25">
      <c r="A8">
        <v>90</v>
      </c>
      <c r="B8">
        <v>24.2163</v>
      </c>
      <c r="C8">
        <v>23.8795</v>
      </c>
      <c r="D8">
        <v>23.822199999999999</v>
      </c>
      <c r="E8">
        <f t="shared" si="0"/>
        <v>0.17385573201811821</v>
      </c>
      <c r="F8">
        <f t="shared" si="1"/>
        <v>23.972666666666665</v>
      </c>
      <c r="H8">
        <v>90</v>
      </c>
      <c r="I8">
        <v>27.541899999999998</v>
      </c>
      <c r="J8">
        <v>27.061399999999999</v>
      </c>
      <c r="K8">
        <v>26.139399999999998</v>
      </c>
      <c r="L8">
        <f t="shared" si="2"/>
        <v>0.58194792626908542</v>
      </c>
      <c r="M8">
        <f t="shared" si="3"/>
        <v>26.914233333333332</v>
      </c>
    </row>
    <row r="9" spans="1:13" x14ac:dyDescent="0.25">
      <c r="A9">
        <v>105</v>
      </c>
      <c r="B9">
        <v>25.6739</v>
      </c>
      <c r="C9">
        <v>25.715</v>
      </c>
      <c r="D9">
        <v>25.989699999999999</v>
      </c>
      <c r="E9">
        <f t="shared" si="0"/>
        <v>0.14018992672640737</v>
      </c>
      <c r="F9">
        <f t="shared" si="1"/>
        <v>25.792866666666669</v>
      </c>
      <c r="H9">
        <v>105</v>
      </c>
      <c r="I9">
        <v>28.665500000000002</v>
      </c>
      <c r="J9">
        <v>29.6754</v>
      </c>
      <c r="K9">
        <v>30.0017</v>
      </c>
      <c r="L9">
        <f t="shared" si="2"/>
        <v>0.5687999199093543</v>
      </c>
      <c r="M9">
        <f t="shared" si="3"/>
        <v>29.447533333333336</v>
      </c>
    </row>
    <row r="10" spans="1:13" x14ac:dyDescent="0.25">
      <c r="A10">
        <v>120</v>
      </c>
      <c r="B10">
        <v>25.199100000000001</v>
      </c>
      <c r="C10">
        <v>25.181699999999999</v>
      </c>
      <c r="D10">
        <v>24.001799999999999</v>
      </c>
      <c r="E10">
        <f t="shared" si="0"/>
        <v>0.56035644013431363</v>
      </c>
      <c r="F10">
        <f t="shared" si="1"/>
        <v>24.7942</v>
      </c>
      <c r="H10">
        <v>120</v>
      </c>
      <c r="I10">
        <v>29.133900000000001</v>
      </c>
      <c r="J10">
        <v>28.555900000000001</v>
      </c>
      <c r="K10">
        <v>27.531099999999999</v>
      </c>
      <c r="L10">
        <f t="shared" si="2"/>
        <v>0.66276079814330957</v>
      </c>
      <c r="M10">
        <f t="shared" si="3"/>
        <v>28.406966666666666</v>
      </c>
    </row>
    <row r="14" spans="1:13" x14ac:dyDescent="0.25">
      <c r="A14" t="s">
        <v>9</v>
      </c>
      <c r="B14" t="s">
        <v>3</v>
      </c>
      <c r="C14" t="s">
        <v>5</v>
      </c>
      <c r="D14" t="s">
        <v>6</v>
      </c>
      <c r="H14" t="s">
        <v>10</v>
      </c>
      <c r="I14" t="s">
        <v>3</v>
      </c>
      <c r="J14" t="s">
        <v>5</v>
      </c>
      <c r="K14" t="s">
        <v>6</v>
      </c>
    </row>
    <row r="15" spans="1:13" x14ac:dyDescent="0.25">
      <c r="A15">
        <v>1</v>
      </c>
      <c r="B15">
        <f t="shared" ref="B15:B23" si="4">F2</f>
        <v>35.801766666666666</v>
      </c>
      <c r="C15">
        <v>1</v>
      </c>
      <c r="D15">
        <v>1</v>
      </c>
      <c r="H15">
        <v>1</v>
      </c>
      <c r="I15">
        <f t="shared" ref="I15:I23" si="5">M2</f>
        <v>36.536833333333334</v>
      </c>
      <c r="J15">
        <v>1</v>
      </c>
      <c r="K15">
        <v>1</v>
      </c>
    </row>
    <row r="16" spans="1:13" x14ac:dyDescent="0.25">
      <c r="A16">
        <v>15</v>
      </c>
      <c r="B16">
        <f t="shared" si="4"/>
        <v>18.0059</v>
      </c>
      <c r="C16">
        <f t="shared" ref="C16" si="6">B15/B16</f>
        <v>1.9883353049093166</v>
      </c>
      <c r="D16">
        <f>B15/(B16*A16)</f>
        <v>0.13255568699395445</v>
      </c>
      <c r="H16">
        <v>15</v>
      </c>
      <c r="I16">
        <f t="shared" si="5"/>
        <v>17.759833333333333</v>
      </c>
      <c r="J16">
        <f t="shared" ref="J16" si="7">I15/I16</f>
        <v>2.0572734353738307</v>
      </c>
      <c r="K16">
        <f>I15/(I16*H16)</f>
        <v>0.13715156235825537</v>
      </c>
    </row>
    <row r="17" spans="1:11" x14ac:dyDescent="0.25">
      <c r="A17">
        <v>30</v>
      </c>
      <c r="B17">
        <f t="shared" si="4"/>
        <v>18.858833333333333</v>
      </c>
      <c r="C17">
        <f>B15/B17</f>
        <v>1.8984083497565243</v>
      </c>
      <c r="D17">
        <f>B15/(B17*A17)</f>
        <v>6.3280278325217473E-2</v>
      </c>
      <c r="H17">
        <v>30</v>
      </c>
      <c r="I17">
        <f t="shared" si="5"/>
        <v>20.331733333333332</v>
      </c>
      <c r="J17">
        <f>I15/I17</f>
        <v>1.7970348486438279</v>
      </c>
      <c r="K17">
        <f>I15/(I17*H17)</f>
        <v>5.9901161621460926E-2</v>
      </c>
    </row>
    <row r="18" spans="1:11" x14ac:dyDescent="0.25">
      <c r="A18">
        <v>45</v>
      </c>
      <c r="B18">
        <f t="shared" si="4"/>
        <v>21.042766666666665</v>
      </c>
      <c r="C18">
        <f>B15/B18</f>
        <v>1.7013811555197906</v>
      </c>
      <c r="D18">
        <f>B15/(B18*A18)</f>
        <v>3.7808470122662016E-2</v>
      </c>
      <c r="H18">
        <v>45</v>
      </c>
      <c r="I18">
        <f t="shared" si="5"/>
        <v>22.984533333333331</v>
      </c>
      <c r="J18">
        <f>I15/I18</f>
        <v>1.5896269375348062</v>
      </c>
      <c r="K18">
        <f>I15/(I18*H18)</f>
        <v>3.5325043056329025E-2</v>
      </c>
    </row>
    <row r="19" spans="1:11" x14ac:dyDescent="0.25">
      <c r="A19">
        <v>60</v>
      </c>
      <c r="B19">
        <f t="shared" si="4"/>
        <v>21.89203333333333</v>
      </c>
      <c r="C19">
        <f>B15/B19</f>
        <v>1.6353787755363063</v>
      </c>
      <c r="D19">
        <f>B15/(B19*A19)</f>
        <v>2.7256312925605104E-2</v>
      </c>
      <c r="H19">
        <v>60</v>
      </c>
      <c r="I19">
        <f t="shared" si="5"/>
        <v>23.596866666666667</v>
      </c>
      <c r="J19">
        <f>I15/I19</f>
        <v>1.5483764793630792</v>
      </c>
      <c r="K19">
        <f>I15/(I19*H19)</f>
        <v>2.5806274656051318E-2</v>
      </c>
    </row>
    <row r="20" spans="1:11" x14ac:dyDescent="0.25">
      <c r="A20">
        <v>75</v>
      </c>
      <c r="B20">
        <f t="shared" si="4"/>
        <v>23.176600000000004</v>
      </c>
      <c r="C20">
        <f>B15/B20</f>
        <v>1.5447376520571032</v>
      </c>
      <c r="D20">
        <f>B15/(B20*A20)</f>
        <v>2.0596502027428042E-2</v>
      </c>
      <c r="H20">
        <v>75</v>
      </c>
      <c r="I20">
        <f t="shared" si="5"/>
        <v>26.146633333333337</v>
      </c>
      <c r="J20">
        <f>I15/I20</f>
        <v>1.397381944648068</v>
      </c>
      <c r="K20">
        <f>I15/(I20*H20)</f>
        <v>1.8631759261974239E-2</v>
      </c>
    </row>
    <row r="21" spans="1:11" x14ac:dyDescent="0.25">
      <c r="A21">
        <v>90</v>
      </c>
      <c r="B21">
        <f t="shared" si="4"/>
        <v>23.972666666666665</v>
      </c>
      <c r="C21">
        <f>B15/B21</f>
        <v>1.4934411412998136</v>
      </c>
      <c r="D21">
        <f>B15/(B21*A21)</f>
        <v>1.6593790458886818E-2</v>
      </c>
      <c r="H21">
        <v>90</v>
      </c>
      <c r="I21">
        <f t="shared" si="5"/>
        <v>26.914233333333332</v>
      </c>
      <c r="J21">
        <f>I15/I21</f>
        <v>1.3575282966757367</v>
      </c>
      <c r="K21">
        <f>I15/(I21*H21)</f>
        <v>1.5083647740841519E-2</v>
      </c>
    </row>
    <row r="22" spans="1:11" x14ac:dyDescent="0.25">
      <c r="A22">
        <v>105</v>
      </c>
      <c r="B22">
        <f t="shared" si="4"/>
        <v>25.792866666666669</v>
      </c>
      <c r="C22">
        <f>B15/B22</f>
        <v>1.3880491505403301</v>
      </c>
      <c r="D22">
        <f>B15/(B22*A22)</f>
        <v>1.3219515719431715E-2</v>
      </c>
      <c r="H22">
        <v>105</v>
      </c>
      <c r="I22">
        <f t="shared" si="5"/>
        <v>29.447533333333336</v>
      </c>
      <c r="J22">
        <f>I15/I22</f>
        <v>1.2407434238974175</v>
      </c>
      <c r="K22">
        <f>I15/(I22*H22)</f>
        <v>1.1816604037118261E-2</v>
      </c>
    </row>
    <row r="23" spans="1:11" x14ac:dyDescent="0.25">
      <c r="A23">
        <v>120</v>
      </c>
      <c r="B23">
        <f t="shared" si="4"/>
        <v>24.7942</v>
      </c>
      <c r="C23">
        <f>B15/B23</f>
        <v>1.4439573233525045</v>
      </c>
      <c r="D23">
        <f>B15/(B23*A23)</f>
        <v>1.2032977694604203E-2</v>
      </c>
      <c r="H23">
        <v>120</v>
      </c>
      <c r="I23">
        <f t="shared" si="5"/>
        <v>28.406966666666666</v>
      </c>
      <c r="J23">
        <f>I15/I23</f>
        <v>1.2861927062492886</v>
      </c>
      <c r="K23">
        <f>I15/(I23*H23)</f>
        <v>1.0718272552077406E-2</v>
      </c>
    </row>
    <row r="27" spans="1:11" x14ac:dyDescent="0.25">
      <c r="A27" t="s">
        <v>8</v>
      </c>
      <c r="B27" t="s">
        <v>11</v>
      </c>
      <c r="C27" t="s">
        <v>12</v>
      </c>
      <c r="D27" t="s">
        <v>13</v>
      </c>
    </row>
    <row r="28" spans="1:11" x14ac:dyDescent="0.25">
      <c r="A28">
        <v>1</v>
      </c>
      <c r="B28">
        <f t="shared" ref="B28:B36" si="8">F2</f>
        <v>35.801766666666666</v>
      </c>
      <c r="C28">
        <f t="shared" ref="C28:C36" si="9">M2</f>
        <v>36.536833333333334</v>
      </c>
      <c r="D28">
        <f>200-((100/B28)*C28)</f>
        <v>97.946842474254055</v>
      </c>
    </row>
    <row r="29" spans="1:11" x14ac:dyDescent="0.25">
      <c r="A29">
        <v>14</v>
      </c>
      <c r="B29">
        <f t="shared" si="8"/>
        <v>18.0059</v>
      </c>
      <c r="C29">
        <f t="shared" si="9"/>
        <v>17.759833333333333</v>
      </c>
      <c r="D29">
        <f t="shared" ref="D29:D36" si="10">200-((100/B29)*C29)</f>
        <v>101.36658909949887</v>
      </c>
    </row>
    <row r="30" spans="1:11" x14ac:dyDescent="0.25">
      <c r="A30">
        <v>30</v>
      </c>
      <c r="B30">
        <f t="shared" si="8"/>
        <v>18.858833333333333</v>
      </c>
      <c r="C30">
        <f t="shared" si="9"/>
        <v>20.331733333333332</v>
      </c>
      <c r="D30">
        <f t="shared" si="10"/>
        <v>92.189866817494888</v>
      </c>
    </row>
    <row r="31" spans="1:11" x14ac:dyDescent="0.25">
      <c r="A31">
        <v>45</v>
      </c>
      <c r="B31">
        <f t="shared" si="8"/>
        <v>21.042766666666665</v>
      </c>
      <c r="C31">
        <f t="shared" si="9"/>
        <v>22.984533333333331</v>
      </c>
      <c r="D31">
        <f t="shared" si="10"/>
        <v>90.772284379588882</v>
      </c>
    </row>
    <row r="32" spans="1:11" x14ac:dyDescent="0.25">
      <c r="A32">
        <v>60</v>
      </c>
      <c r="B32">
        <f t="shared" si="8"/>
        <v>21.89203333333333</v>
      </c>
      <c r="C32">
        <f t="shared" si="9"/>
        <v>23.596866666666667</v>
      </c>
      <c r="D32">
        <f t="shared" si="10"/>
        <v>92.21254002597594</v>
      </c>
    </row>
    <row r="33" spans="1:4" x14ac:dyDescent="0.25">
      <c r="A33">
        <v>75</v>
      </c>
      <c r="B33">
        <f t="shared" si="8"/>
        <v>23.176600000000004</v>
      </c>
      <c r="C33">
        <f t="shared" si="9"/>
        <v>26.146633333333337</v>
      </c>
      <c r="D33">
        <f t="shared" si="10"/>
        <v>87.185206918472375</v>
      </c>
    </row>
    <row r="34" spans="1:4" x14ac:dyDescent="0.25">
      <c r="A34">
        <v>90</v>
      </c>
      <c r="B34">
        <f t="shared" si="8"/>
        <v>23.972666666666665</v>
      </c>
      <c r="C34">
        <f t="shared" si="9"/>
        <v>26.914233333333332</v>
      </c>
      <c r="D34">
        <f t="shared" si="10"/>
        <v>87.729497483244813</v>
      </c>
    </row>
    <row r="35" spans="1:4" x14ac:dyDescent="0.25">
      <c r="A35">
        <v>105</v>
      </c>
      <c r="B35">
        <f t="shared" si="8"/>
        <v>25.792866666666669</v>
      </c>
      <c r="C35">
        <f t="shared" si="9"/>
        <v>29.447533333333336</v>
      </c>
      <c r="D35">
        <f>200-((100/B35)*C35)</f>
        <v>85.830707715053009</v>
      </c>
    </row>
    <row r="36" spans="1:4" x14ac:dyDescent="0.25">
      <c r="A36">
        <v>120</v>
      </c>
      <c r="B36">
        <f t="shared" si="8"/>
        <v>24.7942</v>
      </c>
      <c r="C36">
        <f t="shared" si="9"/>
        <v>28.406966666666666</v>
      </c>
      <c r="D36">
        <f t="shared" si="10"/>
        <v>85.428984735677432</v>
      </c>
    </row>
    <row r="38" spans="1:4" x14ac:dyDescent="0.25">
      <c r="A38" t="s">
        <v>14</v>
      </c>
      <c r="D38">
        <f>SUM(D28:D36)/9</f>
        <v>91.184724405473361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EC52-DEA2-42A7-A853-DDB518ECFD6B}">
  <dimension ref="A1:O38"/>
  <sheetViews>
    <sheetView workbookViewId="0">
      <selection activeCell="A38" sqref="A38:D38"/>
    </sheetView>
  </sheetViews>
  <sheetFormatPr baseColWidth="10" defaultRowHeight="15" x14ac:dyDescent="0.25"/>
  <sheetData>
    <row r="1" spans="1:15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I1" t="s">
        <v>10</v>
      </c>
      <c r="J1" t="s">
        <v>0</v>
      </c>
      <c r="K1" t="s">
        <v>1</v>
      </c>
      <c r="L1" t="s">
        <v>2</v>
      </c>
      <c r="M1" t="s">
        <v>4</v>
      </c>
      <c r="N1" t="s">
        <v>3</v>
      </c>
      <c r="O1" t="s">
        <v>7</v>
      </c>
    </row>
    <row r="2" spans="1:15" x14ac:dyDescent="0.25">
      <c r="A2">
        <v>1</v>
      </c>
      <c r="B2">
        <v>1.50648</v>
      </c>
      <c r="C2">
        <v>1.4048700000000001</v>
      </c>
      <c r="D2">
        <v>1.37138</v>
      </c>
      <c r="E2">
        <f>SQRT(((B2-F2)^2+(C2-F2)^2+(D2-F2)^2)/3)</f>
        <v>5.7443868447574299E-2</v>
      </c>
      <c r="F2">
        <f>(B2+C2+D2)/3</f>
        <v>1.4275766666666667</v>
      </c>
      <c r="G2">
        <v>4266</v>
      </c>
      <c r="I2">
        <v>1</v>
      </c>
      <c r="J2">
        <v>1.39445</v>
      </c>
      <c r="K2">
        <v>1.5274099999999999</v>
      </c>
      <c r="L2">
        <v>1.38456</v>
      </c>
      <c r="M2">
        <f>SQRT(((J2-N2)^2+(K2-N2)^2+(L2-N2)^2)/3)</f>
        <v>6.5134302449289749E-2</v>
      </c>
      <c r="N2">
        <f>(J2+K2+L2)/3</f>
        <v>1.4354733333333332</v>
      </c>
      <c r="O2">
        <v>4266</v>
      </c>
    </row>
    <row r="3" spans="1:15" x14ac:dyDescent="0.25">
      <c r="A3">
        <v>15</v>
      </c>
      <c r="B3">
        <v>11.4026</v>
      </c>
      <c r="C3">
        <v>11.2157</v>
      </c>
      <c r="D3">
        <v>11.4376</v>
      </c>
      <c r="E3">
        <f t="shared" ref="E3:E10" si="0">SQRT(((B3-F3)^2+(C3-F3)^2+(D3-F3)^2)/3)</f>
        <v>9.7408772135207947E-2</v>
      </c>
      <c r="F3">
        <f t="shared" ref="F3:F10" si="1">(B3+C3+D3)/3</f>
        <v>11.351966666666664</v>
      </c>
      <c r="G3">
        <v>64000</v>
      </c>
      <c r="I3">
        <v>15</v>
      </c>
      <c r="J3">
        <v>10.9132</v>
      </c>
      <c r="K3">
        <v>10.9537</v>
      </c>
      <c r="L3">
        <v>11.626899999999999</v>
      </c>
      <c r="M3">
        <f t="shared" ref="M3:M10" si="2">SQRT(((J3-N3)^2+(K3-N3)^2+(L3-N3)^2)/3)</f>
        <v>0.3273133361169383</v>
      </c>
      <c r="N3">
        <f t="shared" ref="N3:N10" si="3">(J3+K3+L3)/3</f>
        <v>11.1646</v>
      </c>
      <c r="O3">
        <v>64000</v>
      </c>
    </row>
    <row r="4" spans="1:15" x14ac:dyDescent="0.25">
      <c r="A4">
        <v>30</v>
      </c>
      <c r="B4">
        <v>24.446000000000002</v>
      </c>
      <c r="C4">
        <v>24.582799999999999</v>
      </c>
      <c r="D4">
        <v>24.311499999999999</v>
      </c>
      <c r="E4">
        <f t="shared" si="0"/>
        <v>0.11075908791406493</v>
      </c>
      <c r="F4">
        <f t="shared" si="1"/>
        <v>24.446766666666665</v>
      </c>
      <c r="G4">
        <v>128000</v>
      </c>
      <c r="I4">
        <v>30</v>
      </c>
      <c r="J4">
        <v>24.286799999999999</v>
      </c>
      <c r="K4">
        <v>25.388300000000001</v>
      </c>
      <c r="L4">
        <v>24.611599999999999</v>
      </c>
      <c r="M4">
        <f t="shared" si="2"/>
        <v>0.46212795005520158</v>
      </c>
      <c r="N4">
        <f t="shared" si="3"/>
        <v>24.762233333333331</v>
      </c>
      <c r="O4">
        <v>128000</v>
      </c>
    </row>
    <row r="5" spans="1:15" x14ac:dyDescent="0.25">
      <c r="A5">
        <v>45</v>
      </c>
      <c r="B5">
        <v>37.196599999999997</v>
      </c>
      <c r="C5">
        <v>37.954599999999999</v>
      </c>
      <c r="D5">
        <v>36.286200000000001</v>
      </c>
      <c r="E5">
        <f t="shared" si="0"/>
        <v>0.68206799270062923</v>
      </c>
      <c r="F5">
        <f t="shared" si="1"/>
        <v>37.145800000000001</v>
      </c>
      <c r="G5">
        <f>G3*3</f>
        <v>192000</v>
      </c>
      <c r="I5">
        <v>45</v>
      </c>
      <c r="J5">
        <v>39.493200000000002</v>
      </c>
      <c r="K5">
        <v>39.206099999999999</v>
      </c>
      <c r="L5">
        <v>38.101599999999998</v>
      </c>
      <c r="M5">
        <f t="shared" si="2"/>
        <v>0.59989788205067929</v>
      </c>
      <c r="N5">
        <f t="shared" si="3"/>
        <v>38.933633333333326</v>
      </c>
      <c r="O5">
        <f>O3*3</f>
        <v>192000</v>
      </c>
    </row>
    <row r="6" spans="1:15" x14ac:dyDescent="0.25">
      <c r="A6">
        <v>60</v>
      </c>
      <c r="B6">
        <v>48.430799999999998</v>
      </c>
      <c r="C6">
        <v>49.712800000000001</v>
      </c>
      <c r="D6">
        <v>48.625</v>
      </c>
      <c r="E6">
        <f t="shared" si="0"/>
        <v>0.56416570457820603</v>
      </c>
      <c r="F6">
        <f t="shared" si="1"/>
        <v>48.922866666666664</v>
      </c>
      <c r="G6">
        <v>256000</v>
      </c>
      <c r="I6">
        <v>60</v>
      </c>
      <c r="J6">
        <v>50.817</v>
      </c>
      <c r="K6">
        <v>51.456000000000003</v>
      </c>
      <c r="L6">
        <v>50.132399999999997</v>
      </c>
      <c r="M6">
        <f t="shared" si="2"/>
        <v>0.54046431889626412</v>
      </c>
      <c r="N6">
        <f t="shared" si="3"/>
        <v>50.801799999999993</v>
      </c>
      <c r="O6">
        <v>256000</v>
      </c>
    </row>
    <row r="7" spans="1:15" x14ac:dyDescent="0.25">
      <c r="A7">
        <v>75</v>
      </c>
      <c r="B7">
        <v>61.5548</v>
      </c>
      <c r="C7">
        <v>59.629100000000001</v>
      </c>
      <c r="D7">
        <v>60.1496</v>
      </c>
      <c r="E7">
        <f t="shared" si="0"/>
        <v>0.81334889192768911</v>
      </c>
      <c r="F7">
        <f t="shared" si="1"/>
        <v>60.444499999999998</v>
      </c>
      <c r="G7">
        <f>G3*5</f>
        <v>320000</v>
      </c>
      <c r="I7">
        <v>75</v>
      </c>
      <c r="J7">
        <v>63.296100000000003</v>
      </c>
      <c r="K7">
        <v>64.575100000000006</v>
      </c>
      <c r="L7">
        <v>63.183999999999997</v>
      </c>
      <c r="M7">
        <f t="shared" si="2"/>
        <v>0.63101035561145324</v>
      </c>
      <c r="N7">
        <f t="shared" si="3"/>
        <v>63.685066666666671</v>
      </c>
      <c r="O7">
        <f>O3*5</f>
        <v>320000</v>
      </c>
    </row>
    <row r="8" spans="1:15" x14ac:dyDescent="0.25">
      <c r="A8">
        <v>90</v>
      </c>
      <c r="B8">
        <v>73.709800000000001</v>
      </c>
      <c r="C8">
        <v>72.673000000000002</v>
      </c>
      <c r="D8">
        <v>73.644800000000004</v>
      </c>
      <c r="E8">
        <f t="shared" si="0"/>
        <v>0.47417466074104925</v>
      </c>
      <c r="F8">
        <f t="shared" si="1"/>
        <v>73.342533333333336</v>
      </c>
      <c r="G8">
        <f>G3*6</f>
        <v>384000</v>
      </c>
      <c r="I8">
        <v>90</v>
      </c>
      <c r="J8">
        <v>76.630200000000002</v>
      </c>
      <c r="K8">
        <v>79.111500000000007</v>
      </c>
      <c r="L8">
        <v>76.048199999999994</v>
      </c>
      <c r="M8">
        <f t="shared" si="2"/>
        <v>1.3282980162599098</v>
      </c>
      <c r="N8">
        <f t="shared" si="3"/>
        <v>77.263300000000001</v>
      </c>
      <c r="O8">
        <f>O3*6</f>
        <v>384000</v>
      </c>
    </row>
    <row r="9" spans="1:15" x14ac:dyDescent="0.25">
      <c r="A9">
        <v>105</v>
      </c>
      <c r="B9">
        <v>86.391999999999996</v>
      </c>
      <c r="C9">
        <v>84.731999999999999</v>
      </c>
      <c r="D9">
        <v>85.308999999999997</v>
      </c>
      <c r="E9">
        <f t="shared" si="0"/>
        <v>0.68810674236551916</v>
      </c>
      <c r="F9">
        <f t="shared" si="1"/>
        <v>85.477666666666664</v>
      </c>
      <c r="G9">
        <f>G3*7</f>
        <v>448000</v>
      </c>
      <c r="I9">
        <v>105</v>
      </c>
      <c r="J9">
        <v>87.834000000000003</v>
      </c>
      <c r="K9">
        <v>90.034899999999993</v>
      </c>
      <c r="L9">
        <v>92.531499999999994</v>
      </c>
      <c r="M9">
        <f t="shared" si="2"/>
        <v>1.9190124375718731</v>
      </c>
      <c r="N9">
        <f t="shared" si="3"/>
        <v>90.133466666666664</v>
      </c>
      <c r="O9">
        <f>O3*7</f>
        <v>448000</v>
      </c>
    </row>
    <row r="10" spans="1:15" x14ac:dyDescent="0.25">
      <c r="A10">
        <v>120</v>
      </c>
      <c r="B10">
        <v>98.298900000000003</v>
      </c>
      <c r="C10">
        <v>97.424000000000007</v>
      </c>
      <c r="D10">
        <v>92.926199999999994</v>
      </c>
      <c r="E10">
        <f t="shared" si="0"/>
        <v>2.3537572833427221</v>
      </c>
      <c r="F10">
        <f t="shared" si="1"/>
        <v>96.216366666666659</v>
      </c>
      <c r="G10">
        <v>512000</v>
      </c>
      <c r="I10">
        <v>120</v>
      </c>
      <c r="J10">
        <v>109.48699999999999</v>
      </c>
      <c r="K10">
        <v>106.124</v>
      </c>
      <c r="L10">
        <v>98.930999999999997</v>
      </c>
      <c r="M10">
        <f t="shared" si="2"/>
        <v>4.4030059681489808</v>
      </c>
      <c r="N10">
        <f t="shared" si="3"/>
        <v>104.84733333333332</v>
      </c>
      <c r="O10">
        <v>512000</v>
      </c>
    </row>
    <row r="14" spans="1:15" x14ac:dyDescent="0.25">
      <c r="A14" t="s">
        <v>9</v>
      </c>
      <c r="B14" t="s">
        <v>3</v>
      </c>
      <c r="C14" t="s">
        <v>6</v>
      </c>
      <c r="D14" t="s">
        <v>7</v>
      </c>
      <c r="I14" t="s">
        <v>10</v>
      </c>
      <c r="J14" t="s">
        <v>3</v>
      </c>
      <c r="K14" t="s">
        <v>6</v>
      </c>
      <c r="L14" t="s">
        <v>7</v>
      </c>
    </row>
    <row r="15" spans="1:15" x14ac:dyDescent="0.25">
      <c r="A15">
        <v>1</v>
      </c>
      <c r="B15">
        <f t="shared" ref="B15:B23" si="4">F2</f>
        <v>1.4275766666666667</v>
      </c>
      <c r="C15">
        <v>1</v>
      </c>
      <c r="D15">
        <f>G2</f>
        <v>4266</v>
      </c>
      <c r="I15">
        <v>1</v>
      </c>
      <c r="J15">
        <f t="shared" ref="J15:J23" si="5">N2</f>
        <v>1.4354733333333332</v>
      </c>
      <c r="K15">
        <v>1</v>
      </c>
      <c r="L15">
        <f>O2</f>
        <v>4266</v>
      </c>
    </row>
    <row r="16" spans="1:15" x14ac:dyDescent="0.25">
      <c r="A16">
        <v>15</v>
      </c>
      <c r="B16">
        <f t="shared" si="4"/>
        <v>11.351966666666664</v>
      </c>
      <c r="C16">
        <f>B15/B16</f>
        <v>0.12575588958154096</v>
      </c>
      <c r="D16">
        <f t="shared" ref="D16:D23" si="6">G3</f>
        <v>64000</v>
      </c>
      <c r="I16">
        <v>15</v>
      </c>
      <c r="J16">
        <f t="shared" si="5"/>
        <v>11.1646</v>
      </c>
      <c r="K16">
        <f>J15/J16</f>
        <v>0.12857364646591307</v>
      </c>
      <c r="L16">
        <f t="shared" ref="L16:L23" si="7">O3</f>
        <v>64000</v>
      </c>
    </row>
    <row r="17" spans="1:12" x14ac:dyDescent="0.25">
      <c r="A17">
        <v>30</v>
      </c>
      <c r="B17">
        <f t="shared" si="4"/>
        <v>24.446766666666665</v>
      </c>
      <c r="C17">
        <f>B15/B17</f>
        <v>5.8395316081335913E-2</v>
      </c>
      <c r="D17">
        <f t="shared" si="6"/>
        <v>128000</v>
      </c>
      <c r="I17">
        <v>30</v>
      </c>
      <c r="J17">
        <f t="shared" si="5"/>
        <v>24.762233333333331</v>
      </c>
      <c r="K17">
        <f>J15/J17</f>
        <v>5.7970269240658151E-2</v>
      </c>
      <c r="L17">
        <f t="shared" si="7"/>
        <v>128000</v>
      </c>
    </row>
    <row r="18" spans="1:12" x14ac:dyDescent="0.25">
      <c r="A18">
        <v>45</v>
      </c>
      <c r="B18">
        <f t="shared" si="4"/>
        <v>37.145800000000001</v>
      </c>
      <c r="C18">
        <f>B15/B18</f>
        <v>3.8431711436196468E-2</v>
      </c>
      <c r="D18">
        <f t="shared" si="6"/>
        <v>192000</v>
      </c>
      <c r="I18">
        <v>45</v>
      </c>
      <c r="J18">
        <f t="shared" si="5"/>
        <v>38.933633333333326</v>
      </c>
      <c r="K18">
        <f>J15/J18</f>
        <v>3.6869750147473179E-2</v>
      </c>
      <c r="L18">
        <f t="shared" si="7"/>
        <v>192000</v>
      </c>
    </row>
    <row r="19" spans="1:12" x14ac:dyDescent="0.25">
      <c r="A19">
        <v>60</v>
      </c>
      <c r="B19">
        <f t="shared" si="4"/>
        <v>48.922866666666664</v>
      </c>
      <c r="C19">
        <f>B15/B19</f>
        <v>2.9180151612810918E-2</v>
      </c>
      <c r="D19">
        <f t="shared" si="6"/>
        <v>256000</v>
      </c>
      <c r="I19">
        <v>60</v>
      </c>
      <c r="J19">
        <f t="shared" si="5"/>
        <v>50.801799999999993</v>
      </c>
      <c r="K19">
        <f>J15/J19</f>
        <v>2.8256347872188257E-2</v>
      </c>
      <c r="L19">
        <f t="shared" si="7"/>
        <v>256000</v>
      </c>
    </row>
    <row r="20" spans="1:12" x14ac:dyDescent="0.25">
      <c r="A20">
        <v>75</v>
      </c>
      <c r="B20">
        <f t="shared" si="4"/>
        <v>60.444499999999998</v>
      </c>
      <c r="C20">
        <f>B15/B20</f>
        <v>2.3617974615832156E-2</v>
      </c>
      <c r="D20">
        <f t="shared" si="6"/>
        <v>320000</v>
      </c>
      <c r="I20">
        <v>75</v>
      </c>
      <c r="J20">
        <f t="shared" si="5"/>
        <v>63.685066666666671</v>
      </c>
      <c r="K20">
        <f>J15/J20</f>
        <v>2.2540187338528337E-2</v>
      </c>
      <c r="L20">
        <f t="shared" si="7"/>
        <v>320000</v>
      </c>
    </row>
    <row r="21" spans="1:12" x14ac:dyDescent="0.25">
      <c r="A21">
        <v>90</v>
      </c>
      <c r="B21">
        <f t="shared" si="4"/>
        <v>73.342533333333336</v>
      </c>
      <c r="C21">
        <f>B15/B21</f>
        <v>1.9464512633869568E-2</v>
      </c>
      <c r="D21">
        <f t="shared" si="6"/>
        <v>384000</v>
      </c>
      <c r="I21">
        <v>90</v>
      </c>
      <c r="J21">
        <f t="shared" si="5"/>
        <v>77.263300000000001</v>
      </c>
      <c r="K21">
        <f>J15/J21</f>
        <v>1.8578980361094247E-2</v>
      </c>
      <c r="L21">
        <f t="shared" si="7"/>
        <v>384000</v>
      </c>
    </row>
    <row r="22" spans="1:12" x14ac:dyDescent="0.25">
      <c r="A22">
        <v>105</v>
      </c>
      <c r="B22">
        <f t="shared" si="4"/>
        <v>85.477666666666664</v>
      </c>
      <c r="C22">
        <f>B15/B22</f>
        <v>1.6701165606610696E-2</v>
      </c>
      <c r="D22">
        <f t="shared" si="6"/>
        <v>448000</v>
      </c>
      <c r="I22">
        <v>105</v>
      </c>
      <c r="J22">
        <f t="shared" si="5"/>
        <v>90.133466666666664</v>
      </c>
      <c r="K22">
        <f>J15/J22</f>
        <v>1.5926085908156938E-2</v>
      </c>
      <c r="L22">
        <f t="shared" si="7"/>
        <v>448000</v>
      </c>
    </row>
    <row r="23" spans="1:12" x14ac:dyDescent="0.25">
      <c r="A23">
        <v>120</v>
      </c>
      <c r="B23">
        <f t="shared" si="4"/>
        <v>96.216366666666659</v>
      </c>
      <c r="C23">
        <f>B15/B23</f>
        <v>1.48371500205613E-2</v>
      </c>
      <c r="D23">
        <f t="shared" si="6"/>
        <v>512000</v>
      </c>
      <c r="I23">
        <v>120</v>
      </c>
      <c r="J23">
        <f t="shared" si="5"/>
        <v>104.84733333333332</v>
      </c>
      <c r="K23">
        <f>J15/J23</f>
        <v>1.3691081000311564E-2</v>
      </c>
      <c r="L23">
        <f t="shared" si="7"/>
        <v>512000</v>
      </c>
    </row>
    <row r="27" spans="1:12" x14ac:dyDescent="0.25">
      <c r="A27" t="s">
        <v>8</v>
      </c>
      <c r="B27" t="s">
        <v>11</v>
      </c>
      <c r="C27" t="s">
        <v>12</v>
      </c>
      <c r="D27" t="s">
        <v>13</v>
      </c>
    </row>
    <row r="28" spans="1:12" x14ac:dyDescent="0.25">
      <c r="A28">
        <v>1</v>
      </c>
      <c r="B28">
        <f>F2</f>
        <v>1.4275766666666667</v>
      </c>
      <c r="C28">
        <f>N2</f>
        <v>1.4354733333333332</v>
      </c>
      <c r="D28">
        <f>200-((100/B28)*C28)</f>
        <v>99.446848155265457</v>
      </c>
    </row>
    <row r="29" spans="1:12" x14ac:dyDescent="0.25">
      <c r="A29">
        <v>14</v>
      </c>
      <c r="B29">
        <f t="shared" ref="B29:B36" si="8">F3</f>
        <v>11.351966666666664</v>
      </c>
      <c r="C29">
        <f t="shared" ref="C29:C36" si="9">N3</f>
        <v>11.1646</v>
      </c>
      <c r="D29">
        <f t="shared" ref="D29:D36" si="10">200-((100/B29)*C29)</f>
        <v>101.65052164235857</v>
      </c>
    </row>
    <row r="30" spans="1:12" x14ac:dyDescent="0.25">
      <c r="A30">
        <v>30</v>
      </c>
      <c r="B30">
        <f t="shared" si="8"/>
        <v>24.446766666666665</v>
      </c>
      <c r="C30">
        <f t="shared" si="9"/>
        <v>24.762233333333331</v>
      </c>
      <c r="D30">
        <f t="shared" si="10"/>
        <v>98.709577135626674</v>
      </c>
    </row>
    <row r="31" spans="1:12" x14ac:dyDescent="0.25">
      <c r="A31">
        <v>45</v>
      </c>
      <c r="B31">
        <f t="shared" si="8"/>
        <v>37.145800000000001</v>
      </c>
      <c r="C31">
        <f t="shared" si="9"/>
        <v>38.933633333333326</v>
      </c>
      <c r="D31">
        <f t="shared" si="10"/>
        <v>95.186983903070256</v>
      </c>
    </row>
    <row r="32" spans="1:12" x14ac:dyDescent="0.25">
      <c r="A32">
        <v>60</v>
      </c>
      <c r="B32">
        <f t="shared" si="8"/>
        <v>48.922866666666664</v>
      </c>
      <c r="C32">
        <f t="shared" si="9"/>
        <v>50.801799999999993</v>
      </c>
      <c r="D32">
        <f t="shared" si="10"/>
        <v>96.159396492165229</v>
      </c>
    </row>
    <row r="33" spans="1:4" x14ac:dyDescent="0.25">
      <c r="A33">
        <v>75</v>
      </c>
      <c r="B33">
        <f t="shared" si="8"/>
        <v>60.444499999999998</v>
      </c>
      <c r="C33">
        <f t="shared" si="9"/>
        <v>63.685066666666671</v>
      </c>
      <c r="D33">
        <f t="shared" si="10"/>
        <v>94.638773309950992</v>
      </c>
    </row>
    <row r="34" spans="1:4" x14ac:dyDescent="0.25">
      <c r="A34">
        <v>90</v>
      </c>
      <c r="B34">
        <f t="shared" si="8"/>
        <v>73.342533333333336</v>
      </c>
      <c r="C34">
        <f t="shared" si="9"/>
        <v>77.263300000000001</v>
      </c>
      <c r="D34">
        <f t="shared" si="10"/>
        <v>94.654170658590104</v>
      </c>
    </row>
    <row r="35" spans="1:4" x14ac:dyDescent="0.25">
      <c r="A35">
        <v>105</v>
      </c>
      <c r="B35">
        <f t="shared" si="8"/>
        <v>85.477666666666664</v>
      </c>
      <c r="C35">
        <f t="shared" si="9"/>
        <v>90.133466666666664</v>
      </c>
      <c r="D35">
        <f t="shared" si="10"/>
        <v>94.553197131414436</v>
      </c>
    </row>
    <row r="36" spans="1:4" x14ac:dyDescent="0.25">
      <c r="A36">
        <v>120</v>
      </c>
      <c r="B36">
        <f t="shared" si="8"/>
        <v>96.216366666666659</v>
      </c>
      <c r="C36">
        <f t="shared" si="9"/>
        <v>104.84733333333332</v>
      </c>
      <c r="D36">
        <f t="shared" si="10"/>
        <v>91.029627322586478</v>
      </c>
    </row>
    <row r="38" spans="1:4" x14ac:dyDescent="0.25">
      <c r="A38" t="s">
        <v>14</v>
      </c>
      <c r="D38">
        <f>SUM(D28:D36)/9</f>
        <v>96.225455083447585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508C-5488-4B64-A797-77CEB4F4A32E}">
  <dimension ref="A1:M38"/>
  <sheetViews>
    <sheetView topLeftCell="A4" workbookViewId="0">
      <selection activeCell="G36" sqref="G36"/>
    </sheetView>
  </sheetViews>
  <sheetFormatPr baseColWidth="10" defaultRowHeight="15" x14ac:dyDescent="0.25"/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H1" t="s">
        <v>10</v>
      </c>
      <c r="I1" t="s">
        <v>0</v>
      </c>
      <c r="J1" t="s">
        <v>1</v>
      </c>
      <c r="K1" t="s">
        <v>2</v>
      </c>
      <c r="L1" t="s">
        <v>4</v>
      </c>
      <c r="M1" t="s">
        <v>3</v>
      </c>
    </row>
    <row r="2" spans="1:13" x14ac:dyDescent="0.25">
      <c r="A2">
        <v>1</v>
      </c>
      <c r="B2">
        <v>320.88130000000001</v>
      </c>
      <c r="C2">
        <v>325.1644</v>
      </c>
      <c r="D2">
        <v>336.30709999999999</v>
      </c>
      <c r="E2">
        <f>SQRT(((B2-F2)^2+(C2-F2)^2+(D2-F2)^2)/3)</f>
        <v>6.5017947482897975</v>
      </c>
      <c r="F2">
        <f>(B2+C2+D2)/3</f>
        <v>327.45093333333335</v>
      </c>
      <c r="H2">
        <v>1</v>
      </c>
      <c r="I2">
        <v>314.56509999999997</v>
      </c>
      <c r="J2">
        <v>303.4708</v>
      </c>
      <c r="K2">
        <v>302.60000000000002</v>
      </c>
      <c r="L2">
        <f>SQRT(((I2-M2)^2+(J2-M2)^2+(K2-M2)^2)/3)</f>
        <v>5.4467666569769042</v>
      </c>
      <c r="M2">
        <f>(I2+J2+K2)/3</f>
        <v>306.87863333333331</v>
      </c>
    </row>
    <row r="3" spans="1:13" x14ac:dyDescent="0.25">
      <c r="A3">
        <v>15</v>
      </c>
      <c r="B3">
        <v>59.592700000000001</v>
      </c>
      <c r="C3">
        <v>63.228700000000003</v>
      </c>
      <c r="D3">
        <v>58.149000000000001</v>
      </c>
      <c r="E3">
        <f t="shared" ref="E3:E10" si="0">SQRT(((B3-F3)^2+(C3-F3)^2+(D3-F3)^2)/3)</f>
        <v>2.1371870863876725</v>
      </c>
      <c r="F3">
        <f t="shared" ref="F3:F10" si="1">(B3+C3+D3)/3</f>
        <v>60.323466666666668</v>
      </c>
      <c r="H3">
        <v>15</v>
      </c>
      <c r="I3">
        <v>53.408000000000001</v>
      </c>
      <c r="J3">
        <v>58.270499999999998</v>
      </c>
      <c r="K3">
        <v>65.963099999999997</v>
      </c>
      <c r="L3">
        <f t="shared" ref="L3:L10" si="2">SQRT(((I3-M3)^2+(J3-M3)^2+(K3-M3)^2)/3)</f>
        <v>5.1688225289281835</v>
      </c>
      <c r="M3">
        <f t="shared" ref="M3:M10" si="3">(I3+J3+K3)/3</f>
        <v>59.213866666666661</v>
      </c>
    </row>
    <row r="4" spans="1:13" x14ac:dyDescent="0.25">
      <c r="A4">
        <v>30</v>
      </c>
      <c r="B4">
        <v>30.772300000000001</v>
      </c>
      <c r="C4">
        <v>30.302800000000001</v>
      </c>
      <c r="D4">
        <v>35.966900000000003</v>
      </c>
      <c r="E4">
        <f t="shared" si="0"/>
        <v>2.5665871896785863</v>
      </c>
      <c r="F4">
        <f t="shared" si="1"/>
        <v>32.347333333333331</v>
      </c>
      <c r="H4">
        <v>30</v>
      </c>
      <c r="I4">
        <v>31.866099999999999</v>
      </c>
      <c r="J4">
        <v>31.733899999999998</v>
      </c>
      <c r="K4">
        <v>33.952500000000001</v>
      </c>
      <c r="L4">
        <f t="shared" si="2"/>
        <v>1.0161325241653612</v>
      </c>
      <c r="M4">
        <f t="shared" si="3"/>
        <v>32.517499999999998</v>
      </c>
    </row>
    <row r="5" spans="1:13" x14ac:dyDescent="0.25">
      <c r="A5">
        <v>45</v>
      </c>
      <c r="B5">
        <v>23.0382</v>
      </c>
      <c r="C5">
        <v>22.530899999999999</v>
      </c>
      <c r="D5">
        <v>22.658799999999999</v>
      </c>
      <c r="E5">
        <f t="shared" si="0"/>
        <v>0.21542105024553432</v>
      </c>
      <c r="F5">
        <f t="shared" si="1"/>
        <v>22.742633333333334</v>
      </c>
      <c r="H5">
        <v>45</v>
      </c>
      <c r="I5">
        <v>21.426300000000001</v>
      </c>
      <c r="J5">
        <v>21.983499999999999</v>
      </c>
      <c r="K5">
        <v>21.807200000000002</v>
      </c>
      <c r="L5">
        <f t="shared" si="2"/>
        <v>0.23253156058192698</v>
      </c>
      <c r="M5">
        <f t="shared" si="3"/>
        <v>21.739000000000004</v>
      </c>
    </row>
    <row r="6" spans="1:13" x14ac:dyDescent="0.25">
      <c r="A6">
        <v>60</v>
      </c>
      <c r="B6">
        <v>16.084299999999999</v>
      </c>
      <c r="C6">
        <v>19.246600000000001</v>
      </c>
      <c r="D6">
        <v>17.888500000000001</v>
      </c>
      <c r="E6">
        <f t="shared" si="0"/>
        <v>1.2952783716251894</v>
      </c>
      <c r="F6">
        <f t="shared" si="1"/>
        <v>17.739799999999999</v>
      </c>
      <c r="H6">
        <v>60</v>
      </c>
      <c r="I6">
        <v>17.670500000000001</v>
      </c>
      <c r="J6">
        <v>22.185500000000001</v>
      </c>
      <c r="K6">
        <v>22.670500000000001</v>
      </c>
      <c r="L6">
        <f t="shared" si="2"/>
        <v>2.251430409515002</v>
      </c>
      <c r="M6">
        <f t="shared" si="3"/>
        <v>20.842166666666667</v>
      </c>
    </row>
    <row r="7" spans="1:13" x14ac:dyDescent="0.25">
      <c r="A7">
        <v>75</v>
      </c>
      <c r="B7">
        <v>15.4579</v>
      </c>
      <c r="C7">
        <v>13.5322</v>
      </c>
      <c r="D7">
        <v>12.610300000000001</v>
      </c>
      <c r="E7">
        <f t="shared" si="0"/>
        <v>1.186359785225376</v>
      </c>
      <c r="F7">
        <f t="shared" si="1"/>
        <v>13.8668</v>
      </c>
      <c r="H7">
        <v>75</v>
      </c>
      <c r="I7">
        <v>15.4488</v>
      </c>
      <c r="J7">
        <v>16.6252</v>
      </c>
      <c r="K7">
        <v>17.325099999999999</v>
      </c>
      <c r="L7">
        <f t="shared" si="2"/>
        <v>0.77418621503844587</v>
      </c>
      <c r="M7">
        <f t="shared" si="3"/>
        <v>16.466366666666666</v>
      </c>
    </row>
    <row r="8" spans="1:13" x14ac:dyDescent="0.25">
      <c r="A8">
        <v>90</v>
      </c>
      <c r="B8">
        <v>10.433199999999999</v>
      </c>
      <c r="C8">
        <v>11.710699999999999</v>
      </c>
      <c r="D8">
        <v>13.2631</v>
      </c>
      <c r="E8">
        <f t="shared" si="0"/>
        <v>1.1571173963297281</v>
      </c>
      <c r="F8">
        <f t="shared" si="1"/>
        <v>11.802333333333332</v>
      </c>
      <c r="H8">
        <v>90</v>
      </c>
      <c r="I8">
        <v>14.6629</v>
      </c>
      <c r="J8">
        <v>17.887699999999999</v>
      </c>
      <c r="K8">
        <v>17.3673</v>
      </c>
      <c r="L8">
        <f t="shared" si="2"/>
        <v>1.4135821541978608</v>
      </c>
      <c r="M8">
        <f t="shared" si="3"/>
        <v>16.639300000000002</v>
      </c>
    </row>
    <row r="9" spans="1:13" x14ac:dyDescent="0.25">
      <c r="A9">
        <v>105</v>
      </c>
      <c r="B9">
        <v>9.7660999999999998</v>
      </c>
      <c r="C9">
        <v>12.5014</v>
      </c>
      <c r="D9">
        <v>11.3826</v>
      </c>
      <c r="E9">
        <f t="shared" si="0"/>
        <v>1.1228263831361762</v>
      </c>
      <c r="F9">
        <f t="shared" si="1"/>
        <v>11.216699999999998</v>
      </c>
      <c r="H9">
        <v>105</v>
      </c>
      <c r="I9">
        <v>13.976800000000001</v>
      </c>
      <c r="J9">
        <v>13.3956</v>
      </c>
      <c r="K9">
        <v>11.6835</v>
      </c>
      <c r="L9">
        <f t="shared" si="2"/>
        <v>0.97344204529882294</v>
      </c>
      <c r="M9">
        <f t="shared" si="3"/>
        <v>13.018633333333334</v>
      </c>
    </row>
    <row r="10" spans="1:13" x14ac:dyDescent="0.25">
      <c r="A10">
        <v>120</v>
      </c>
      <c r="B10">
        <v>7.3643000000000001</v>
      </c>
      <c r="C10">
        <v>9.1541999999999994</v>
      </c>
      <c r="D10">
        <v>8.3668999999999993</v>
      </c>
      <c r="E10">
        <f t="shared" si="0"/>
        <v>0.73248360315360539</v>
      </c>
      <c r="F10">
        <f t="shared" si="1"/>
        <v>8.2951333333333324</v>
      </c>
      <c r="H10">
        <v>120</v>
      </c>
      <c r="I10">
        <v>9.7708999999999993</v>
      </c>
      <c r="J10">
        <v>10.302899999999999</v>
      </c>
      <c r="K10">
        <v>12.2608</v>
      </c>
      <c r="L10">
        <f t="shared" si="2"/>
        <v>1.0706176005776604</v>
      </c>
      <c r="M10">
        <f t="shared" si="3"/>
        <v>10.778199999999998</v>
      </c>
    </row>
    <row r="14" spans="1:13" x14ac:dyDescent="0.25">
      <c r="A14" t="s">
        <v>9</v>
      </c>
      <c r="B14" t="s">
        <v>3</v>
      </c>
      <c r="C14" t="s">
        <v>5</v>
      </c>
      <c r="D14" t="s">
        <v>6</v>
      </c>
      <c r="H14" t="s">
        <v>10</v>
      </c>
      <c r="I14" t="s">
        <v>3</v>
      </c>
      <c r="J14" t="s">
        <v>5</v>
      </c>
      <c r="K14" t="s">
        <v>6</v>
      </c>
    </row>
    <row r="15" spans="1:13" x14ac:dyDescent="0.25">
      <c r="A15">
        <v>1</v>
      </c>
      <c r="B15">
        <f t="shared" ref="B15:B23" si="4">F2</f>
        <v>327.45093333333335</v>
      </c>
      <c r="C15">
        <v>1</v>
      </c>
      <c r="D15">
        <v>1</v>
      </c>
      <c r="H15">
        <v>1</v>
      </c>
      <c r="I15">
        <f t="shared" ref="I15:I23" si="5">M2</f>
        <v>306.87863333333331</v>
      </c>
      <c r="J15">
        <v>1</v>
      </c>
      <c r="K15">
        <v>1</v>
      </c>
    </row>
    <row r="16" spans="1:13" x14ac:dyDescent="0.25">
      <c r="A16">
        <v>15</v>
      </c>
      <c r="B16">
        <f t="shared" si="4"/>
        <v>60.323466666666668</v>
      </c>
      <c r="C16">
        <f t="shared" ref="C16" si="6">B15/B16</f>
        <v>5.4282512499281657</v>
      </c>
      <c r="D16">
        <f>B15/(B16*A16)</f>
        <v>0.36188341666187768</v>
      </c>
      <c r="H16">
        <v>15</v>
      </c>
      <c r="I16">
        <f t="shared" si="5"/>
        <v>59.213866666666661</v>
      </c>
      <c r="J16">
        <f t="shared" ref="J16" si="7">I15/I16</f>
        <v>5.1825467683245368</v>
      </c>
      <c r="K16">
        <f>I15/(I16*H16)</f>
        <v>0.34550311788830246</v>
      </c>
    </row>
    <row r="17" spans="1:11" x14ac:dyDescent="0.25">
      <c r="A17">
        <v>30</v>
      </c>
      <c r="B17">
        <f t="shared" si="4"/>
        <v>32.347333333333331</v>
      </c>
      <c r="C17">
        <f>B15/B17</f>
        <v>10.122965313987759</v>
      </c>
      <c r="D17">
        <f>B15/(B17*A17)</f>
        <v>0.33743217713292528</v>
      </c>
      <c r="H17">
        <v>30</v>
      </c>
      <c r="I17">
        <f t="shared" si="5"/>
        <v>32.517499999999998</v>
      </c>
      <c r="J17">
        <f>I15/I17</f>
        <v>9.4373378437251727</v>
      </c>
      <c r="K17">
        <f>I15/(I17*H17)</f>
        <v>0.31457792812417246</v>
      </c>
    </row>
    <row r="18" spans="1:11" x14ac:dyDescent="0.25">
      <c r="A18">
        <v>45</v>
      </c>
      <c r="B18">
        <f t="shared" si="4"/>
        <v>22.742633333333334</v>
      </c>
      <c r="C18">
        <f>B15/B18</f>
        <v>14.398109864146486</v>
      </c>
      <c r="D18">
        <f>B15/(B18*A18)</f>
        <v>0.31995799698103305</v>
      </c>
      <c r="H18">
        <v>45</v>
      </c>
      <c r="I18">
        <f t="shared" si="5"/>
        <v>21.739000000000004</v>
      </c>
      <c r="J18">
        <f>I15/I18</f>
        <v>14.116501832344323</v>
      </c>
      <c r="K18">
        <f>I15/(I18*H18)</f>
        <v>0.31370004071876273</v>
      </c>
    </row>
    <row r="19" spans="1:11" x14ac:dyDescent="0.25">
      <c r="A19">
        <v>60</v>
      </c>
      <c r="B19">
        <f t="shared" si="4"/>
        <v>17.739799999999999</v>
      </c>
      <c r="C19">
        <f>B15/B19</f>
        <v>18.458547071180814</v>
      </c>
      <c r="D19">
        <f>B15/(B19*A19)</f>
        <v>0.30764245118634687</v>
      </c>
      <c r="H19">
        <v>60</v>
      </c>
      <c r="I19">
        <f t="shared" si="5"/>
        <v>20.842166666666667</v>
      </c>
      <c r="J19">
        <f>I15/I19</f>
        <v>14.7239314530639</v>
      </c>
      <c r="K19">
        <f>I15/(I19*H19)</f>
        <v>0.245398857551065</v>
      </c>
    </row>
    <row r="20" spans="1:11" x14ac:dyDescent="0.25">
      <c r="A20">
        <v>75</v>
      </c>
      <c r="B20">
        <f t="shared" si="4"/>
        <v>13.8668</v>
      </c>
      <c r="C20">
        <f>B15/B20</f>
        <v>23.614022942087097</v>
      </c>
      <c r="D20">
        <f>B15/(B20*A20)</f>
        <v>0.31485363922782794</v>
      </c>
      <c r="H20">
        <v>75</v>
      </c>
      <c r="I20">
        <f t="shared" si="5"/>
        <v>16.466366666666666</v>
      </c>
      <c r="J20">
        <f>I15/I20</f>
        <v>18.636693785919178</v>
      </c>
      <c r="K20">
        <f>I15/(I20*H20)</f>
        <v>0.24848925047892234</v>
      </c>
    </row>
    <row r="21" spans="1:11" x14ac:dyDescent="0.25">
      <c r="A21">
        <v>90</v>
      </c>
      <c r="B21">
        <f t="shared" si="4"/>
        <v>11.802333333333332</v>
      </c>
      <c r="C21">
        <f>B15/B21</f>
        <v>27.744592877114702</v>
      </c>
      <c r="D21">
        <f>B15/(B21*A21)</f>
        <v>0.30827325419016333</v>
      </c>
      <c r="H21">
        <v>90</v>
      </c>
      <c r="I21">
        <f t="shared" si="5"/>
        <v>16.639300000000002</v>
      </c>
      <c r="J21">
        <f>I15/I21</f>
        <v>18.443001408312444</v>
      </c>
      <c r="K21">
        <f>I15/(I21*H21)</f>
        <v>0.20492223787013827</v>
      </c>
    </row>
    <row r="22" spans="1:11" x14ac:dyDescent="0.25">
      <c r="A22">
        <v>105</v>
      </c>
      <c r="B22">
        <f t="shared" si="4"/>
        <v>11.216699999999998</v>
      </c>
      <c r="C22">
        <f>B15/B22</f>
        <v>29.193161387336154</v>
      </c>
      <c r="D22">
        <f>B15/(B22*A22)</f>
        <v>0.27803010845082049</v>
      </c>
      <c r="H22">
        <v>105</v>
      </c>
      <c r="I22">
        <f t="shared" si="5"/>
        <v>13.018633333333334</v>
      </c>
      <c r="J22">
        <f>I15/I22</f>
        <v>23.572261809355307</v>
      </c>
      <c r="K22">
        <f>I15/(I22*H22)</f>
        <v>0.22449773151766958</v>
      </c>
    </row>
    <row r="23" spans="1:11" x14ac:dyDescent="0.25">
      <c r="A23">
        <v>120</v>
      </c>
      <c r="B23">
        <f t="shared" si="4"/>
        <v>8.2951333333333324</v>
      </c>
      <c r="C23">
        <f>B15/B23</f>
        <v>39.475065701174188</v>
      </c>
      <c r="D23">
        <f>B15/(B23*A23)</f>
        <v>0.32895888084311825</v>
      </c>
      <c r="H23">
        <v>120</v>
      </c>
      <c r="I23">
        <f t="shared" si="5"/>
        <v>10.778199999999998</v>
      </c>
      <c r="J23">
        <f>I15/I23</f>
        <v>28.472159853531515</v>
      </c>
      <c r="K23">
        <f>I15/(I23*H23)</f>
        <v>0.23726799877942928</v>
      </c>
    </row>
    <row r="27" spans="1:11" x14ac:dyDescent="0.25">
      <c r="A27" t="s">
        <v>8</v>
      </c>
      <c r="B27" t="s">
        <v>11</v>
      </c>
      <c r="C27" t="s">
        <v>12</v>
      </c>
      <c r="D27" t="s">
        <v>13</v>
      </c>
    </row>
    <row r="28" spans="1:11" x14ac:dyDescent="0.25">
      <c r="A28">
        <v>1</v>
      </c>
      <c r="B28">
        <f t="shared" ref="B28:B36" si="8">F2</f>
        <v>327.45093333333335</v>
      </c>
      <c r="C28">
        <f t="shared" ref="C28:C36" si="9">M2</f>
        <v>306.87863333333331</v>
      </c>
      <c r="D28">
        <f>200-((100/B28)*C28)</f>
        <v>106.28255958551756</v>
      </c>
    </row>
    <row r="29" spans="1:11" x14ac:dyDescent="0.25">
      <c r="A29">
        <v>14</v>
      </c>
      <c r="B29">
        <f t="shared" si="8"/>
        <v>60.323466666666668</v>
      </c>
      <c r="C29">
        <f t="shared" si="9"/>
        <v>59.213866666666661</v>
      </c>
      <c r="D29">
        <f t="shared" ref="D29:D36" si="10">200-((100/B29)*C29)</f>
        <v>101.83941683280803</v>
      </c>
    </row>
    <row r="30" spans="1:11" x14ac:dyDescent="0.25">
      <c r="A30">
        <v>30</v>
      </c>
      <c r="B30">
        <f t="shared" si="8"/>
        <v>32.347333333333331</v>
      </c>
      <c r="C30">
        <f t="shared" si="9"/>
        <v>32.517499999999998</v>
      </c>
      <c r="D30">
        <f t="shared" si="10"/>
        <v>99.473939119144291</v>
      </c>
    </row>
    <row r="31" spans="1:11" x14ac:dyDescent="0.25">
      <c r="A31">
        <v>45</v>
      </c>
      <c r="B31">
        <f t="shared" si="8"/>
        <v>22.742633333333334</v>
      </c>
      <c r="C31">
        <f t="shared" si="9"/>
        <v>21.739000000000004</v>
      </c>
      <c r="D31">
        <f t="shared" si="10"/>
        <v>104.41300406431971</v>
      </c>
    </row>
    <row r="32" spans="1:11" x14ac:dyDescent="0.25">
      <c r="A32">
        <v>60</v>
      </c>
      <c r="B32">
        <f t="shared" si="8"/>
        <v>17.739799999999999</v>
      </c>
      <c r="C32">
        <f t="shared" si="9"/>
        <v>20.842166666666667</v>
      </c>
      <c r="D32">
        <f t="shared" si="10"/>
        <v>82.511828393405395</v>
      </c>
    </row>
    <row r="33" spans="1:4" x14ac:dyDescent="0.25">
      <c r="A33">
        <v>75</v>
      </c>
      <c r="B33">
        <f t="shared" si="8"/>
        <v>13.8668</v>
      </c>
      <c r="C33">
        <f t="shared" si="9"/>
        <v>16.466366666666666</v>
      </c>
      <c r="D33">
        <f t="shared" si="10"/>
        <v>81.253305256680221</v>
      </c>
    </row>
    <row r="34" spans="1:4" x14ac:dyDescent="0.25">
      <c r="A34">
        <v>90</v>
      </c>
      <c r="B34">
        <f t="shared" si="8"/>
        <v>11.802333333333332</v>
      </c>
      <c r="C34">
        <f t="shared" si="9"/>
        <v>16.639300000000002</v>
      </c>
      <c r="D34">
        <f t="shared" si="10"/>
        <v>59.016861072669201</v>
      </c>
    </row>
    <row r="35" spans="1:4" x14ac:dyDescent="0.25">
      <c r="A35">
        <v>105</v>
      </c>
      <c r="B35">
        <f t="shared" si="8"/>
        <v>11.216699999999998</v>
      </c>
      <c r="C35">
        <f t="shared" si="9"/>
        <v>13.018633333333334</v>
      </c>
      <c r="D35">
        <f>200-((100/B35)*C35)</f>
        <v>83.93526319386865</v>
      </c>
    </row>
    <row r="36" spans="1:4" x14ac:dyDescent="0.25">
      <c r="A36">
        <v>120</v>
      </c>
      <c r="B36">
        <f t="shared" si="8"/>
        <v>8.2951333333333324</v>
      </c>
      <c r="C36">
        <f t="shared" si="9"/>
        <v>10.778199999999998</v>
      </c>
      <c r="D36">
        <f t="shared" si="10"/>
        <v>70.06598246361321</v>
      </c>
    </row>
    <row r="38" spans="1:4" x14ac:dyDescent="0.25">
      <c r="A38" t="s">
        <v>14</v>
      </c>
      <c r="D38">
        <f>SUM(D28:D36)/9</f>
        <v>87.643573331336228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587F-8F71-4B7B-A410-C43E20FA092F}">
  <dimension ref="A1:O38"/>
  <sheetViews>
    <sheetView tabSelected="1" workbookViewId="0">
      <selection activeCell="G35" sqref="G35"/>
    </sheetView>
  </sheetViews>
  <sheetFormatPr baseColWidth="10" defaultRowHeight="15" x14ac:dyDescent="0.25"/>
  <sheetData>
    <row r="1" spans="1:15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I1" t="s">
        <v>10</v>
      </c>
      <c r="J1" t="s">
        <v>0</v>
      </c>
      <c r="K1" t="s">
        <v>1</v>
      </c>
      <c r="L1" t="s">
        <v>2</v>
      </c>
      <c r="M1" t="s">
        <v>4</v>
      </c>
      <c r="N1" t="s">
        <v>3</v>
      </c>
      <c r="O1" t="s">
        <v>7</v>
      </c>
    </row>
    <row r="2" spans="1:15" x14ac:dyDescent="0.25">
      <c r="A2">
        <v>1</v>
      </c>
      <c r="B2">
        <v>20.8413</v>
      </c>
      <c r="C2">
        <v>20.4331</v>
      </c>
      <c r="D2">
        <v>20.148299999999999</v>
      </c>
      <c r="E2">
        <f>SQRT(((B2-F2)^2+(C2-F2)^2+(D2-F2)^2)/3)</f>
        <v>0.28440723541351032</v>
      </c>
      <c r="F2">
        <f>(B2+C2+D2)/3</f>
        <v>20.474233333333334</v>
      </c>
      <c r="G2">
        <f>1920*1024</f>
        <v>1966080</v>
      </c>
      <c r="I2">
        <v>1</v>
      </c>
      <c r="J2">
        <v>20.245899999999999</v>
      </c>
      <c r="K2">
        <v>18.194099999999999</v>
      </c>
      <c r="L2">
        <v>18.192599999999999</v>
      </c>
      <c r="M2">
        <f>SQRT(((J2-N2)^2+(K2-N2)^2+(L2-N2)^2)/3)</f>
        <v>0.96758154293176879</v>
      </c>
      <c r="N2">
        <f>(J2+K2+L2)/3</f>
        <v>18.877533333333332</v>
      </c>
      <c r="O2">
        <f>1920*1024</f>
        <v>1966080</v>
      </c>
    </row>
    <row r="3" spans="1:15" x14ac:dyDescent="0.25">
      <c r="A3">
        <v>15</v>
      </c>
      <c r="B3">
        <v>58.970100000000002</v>
      </c>
      <c r="C3">
        <v>62.520600000000002</v>
      </c>
      <c r="D3">
        <v>59.895699999999998</v>
      </c>
      <c r="E3">
        <f t="shared" ref="E3:E10" si="0">SQRT(((B3-F3)^2+(C3-F3)^2+(D3-F3)^2)/3)</f>
        <v>1.5038057506059608</v>
      </c>
      <c r="F3">
        <f t="shared" ref="F3:F10" si="1">(B3+C3+D3)/3</f>
        <v>60.462133333333334</v>
      </c>
      <c r="G3">
        <f>7680*3840</f>
        <v>29491200</v>
      </c>
      <c r="I3">
        <v>15</v>
      </c>
      <c r="J3">
        <v>48.978400000000001</v>
      </c>
      <c r="K3">
        <v>50.540399999999998</v>
      </c>
      <c r="L3">
        <v>53.591200000000001</v>
      </c>
      <c r="M3">
        <f t="shared" ref="M3:M10" si="2">SQRT(((J3-N3)^2+(K3-N3)^2+(L3-N3)^2)/3)</f>
        <v>1.9155837079653353</v>
      </c>
      <c r="N3">
        <f t="shared" ref="N3:N10" si="3">(J3+K3+L3)/3</f>
        <v>51.036666666666669</v>
      </c>
      <c r="O3">
        <f>7680*3840</f>
        <v>29491200</v>
      </c>
    </row>
    <row r="4" spans="1:15" x14ac:dyDescent="0.25">
      <c r="A4">
        <v>30</v>
      </c>
      <c r="B4">
        <v>59.664700000000003</v>
      </c>
      <c r="C4">
        <v>72.917900000000003</v>
      </c>
      <c r="D4">
        <v>60.308100000000003</v>
      </c>
      <c r="E4">
        <f t="shared" si="0"/>
        <v>6.1016239171770223</v>
      </c>
      <c r="F4">
        <f t="shared" si="1"/>
        <v>64.296900000000008</v>
      </c>
      <c r="G4">
        <f>7680*7680</f>
        <v>58982400</v>
      </c>
      <c r="I4">
        <v>30</v>
      </c>
      <c r="J4">
        <v>63.0473</v>
      </c>
      <c r="K4">
        <v>66.386899999999997</v>
      </c>
      <c r="L4">
        <v>62.519399999999997</v>
      </c>
      <c r="M4">
        <f t="shared" si="2"/>
        <v>1.7123461105227002</v>
      </c>
      <c r="N4">
        <f t="shared" si="3"/>
        <v>63.984533333333331</v>
      </c>
      <c r="O4">
        <f>7680*7680</f>
        <v>58982400</v>
      </c>
    </row>
    <row r="5" spans="1:15" x14ac:dyDescent="0.25">
      <c r="A5">
        <v>45</v>
      </c>
      <c r="B5">
        <v>63.325000000000003</v>
      </c>
      <c r="C5">
        <v>67.199600000000004</v>
      </c>
      <c r="D5">
        <v>64.055800000000005</v>
      </c>
      <c r="E5">
        <f t="shared" si="0"/>
        <v>1.6809412786359381</v>
      </c>
      <c r="F5">
        <f t="shared" si="1"/>
        <v>64.860133333333337</v>
      </c>
      <c r="G5">
        <f>11520*7680</f>
        <v>88473600</v>
      </c>
      <c r="I5">
        <v>45</v>
      </c>
      <c r="J5">
        <v>69.299499999999995</v>
      </c>
      <c r="K5">
        <v>69.488600000000005</v>
      </c>
      <c r="L5">
        <v>65.5304</v>
      </c>
      <c r="M5">
        <f t="shared" si="2"/>
        <v>1.822977444243955</v>
      </c>
      <c r="N5">
        <f t="shared" si="3"/>
        <v>68.106166666666653</v>
      </c>
      <c r="O5">
        <f>11520*7680</f>
        <v>88473600</v>
      </c>
    </row>
    <row r="6" spans="1:15" x14ac:dyDescent="0.25">
      <c r="A6">
        <v>60</v>
      </c>
      <c r="B6">
        <v>65.646699999999996</v>
      </c>
      <c r="C6">
        <v>66.499099999999999</v>
      </c>
      <c r="D6">
        <v>65.969399999999993</v>
      </c>
      <c r="E6">
        <f t="shared" si="0"/>
        <v>0.35139454558468558</v>
      </c>
      <c r="F6">
        <f t="shared" si="1"/>
        <v>66.03840000000001</v>
      </c>
      <c r="G6">
        <f>15360*7680</f>
        <v>117964800</v>
      </c>
      <c r="I6">
        <v>60</v>
      </c>
      <c r="J6">
        <v>61.148899999999998</v>
      </c>
      <c r="K6">
        <v>72.905600000000007</v>
      </c>
      <c r="L6">
        <v>67.559200000000004</v>
      </c>
      <c r="M6">
        <f t="shared" si="2"/>
        <v>4.8061989363275002</v>
      </c>
      <c r="N6">
        <f t="shared" si="3"/>
        <v>67.204566666666679</v>
      </c>
      <c r="O6">
        <f>15360*7680</f>
        <v>117964800</v>
      </c>
    </row>
    <row r="7" spans="1:15" x14ac:dyDescent="0.25">
      <c r="A7">
        <v>75</v>
      </c>
      <c r="B7">
        <v>72.624399999999994</v>
      </c>
      <c r="C7">
        <v>73.617900000000006</v>
      </c>
      <c r="D7">
        <v>73.702600000000004</v>
      </c>
      <c r="E7">
        <f t="shared" si="0"/>
        <v>0.48952716188402357</v>
      </c>
      <c r="F7">
        <f t="shared" si="1"/>
        <v>73.314966666666677</v>
      </c>
      <c r="G7">
        <f>15360*9600</f>
        <v>147456000</v>
      </c>
      <c r="I7">
        <v>75</v>
      </c>
      <c r="J7">
        <v>75.042400000000001</v>
      </c>
      <c r="K7">
        <v>71.759</v>
      </c>
      <c r="L7">
        <v>74.390600000000006</v>
      </c>
      <c r="M7">
        <f t="shared" si="2"/>
        <v>1.4193455988197139</v>
      </c>
      <c r="N7">
        <f t="shared" si="3"/>
        <v>73.730666666666664</v>
      </c>
      <c r="O7">
        <f>15360*9600</f>
        <v>147456000</v>
      </c>
    </row>
    <row r="8" spans="1:15" x14ac:dyDescent="0.25">
      <c r="A8">
        <v>90</v>
      </c>
      <c r="B8">
        <v>75.913399999999996</v>
      </c>
      <c r="C8">
        <v>77.425700000000006</v>
      </c>
      <c r="D8">
        <v>81.273300000000006</v>
      </c>
      <c r="E8">
        <f t="shared" si="0"/>
        <v>2.2563393425832259</v>
      </c>
      <c r="F8">
        <f t="shared" si="1"/>
        <v>78.204133333333331</v>
      </c>
      <c r="G8">
        <f>15360*11520</f>
        <v>176947200</v>
      </c>
      <c r="I8">
        <v>90</v>
      </c>
      <c r="J8">
        <v>68.794700000000006</v>
      </c>
      <c r="K8">
        <v>68.335800000000006</v>
      </c>
      <c r="L8">
        <v>72.105500000000006</v>
      </c>
      <c r="M8">
        <f t="shared" si="2"/>
        <v>1.6793723675495229</v>
      </c>
      <c r="N8">
        <f t="shared" si="3"/>
        <v>69.745333333333335</v>
      </c>
      <c r="O8">
        <f>15360*11520</f>
        <v>176947200</v>
      </c>
    </row>
    <row r="9" spans="1:15" x14ac:dyDescent="0.25">
      <c r="A9">
        <v>105</v>
      </c>
      <c r="B9">
        <v>83.852800000000002</v>
      </c>
      <c r="C9">
        <v>83.315600000000003</v>
      </c>
      <c r="D9">
        <v>78.274299999999997</v>
      </c>
      <c r="E9">
        <f t="shared" si="0"/>
        <v>2.5127000037586864</v>
      </c>
      <c r="F9">
        <f t="shared" si="1"/>
        <v>81.814233333333334</v>
      </c>
      <c r="G9">
        <f>15360*13340</f>
        <v>204902400</v>
      </c>
      <c r="I9">
        <v>105</v>
      </c>
      <c r="J9">
        <v>75.745999999999995</v>
      </c>
      <c r="K9">
        <v>77.028499999999994</v>
      </c>
      <c r="L9">
        <v>83.950500000000005</v>
      </c>
      <c r="M9">
        <f t="shared" si="2"/>
        <v>3.6035894219822349</v>
      </c>
      <c r="N9">
        <f t="shared" si="3"/>
        <v>78.908333333333331</v>
      </c>
      <c r="O9">
        <f>15360*13340</f>
        <v>204902400</v>
      </c>
    </row>
    <row r="10" spans="1:15" x14ac:dyDescent="0.25">
      <c r="A10">
        <v>120</v>
      </c>
      <c r="B10">
        <v>79.947599999999994</v>
      </c>
      <c r="C10">
        <v>80.633799999999994</v>
      </c>
      <c r="D10">
        <v>74.976600000000005</v>
      </c>
      <c r="E10">
        <f t="shared" si="0"/>
        <v>2.52070588173674</v>
      </c>
      <c r="F10">
        <f t="shared" si="1"/>
        <v>78.519333333333336</v>
      </c>
      <c r="G10">
        <f>15360*15360</f>
        <v>235929600</v>
      </c>
      <c r="I10">
        <v>120</v>
      </c>
      <c r="J10">
        <v>71.582800000000006</v>
      </c>
      <c r="K10">
        <v>82.261399999999995</v>
      </c>
      <c r="L10">
        <v>74.351200000000006</v>
      </c>
      <c r="M10">
        <f t="shared" si="2"/>
        <v>4.5248425455724064</v>
      </c>
      <c r="N10">
        <f t="shared" si="3"/>
        <v>76.065133333333335</v>
      </c>
      <c r="O10">
        <f>15360*15360</f>
        <v>235929600</v>
      </c>
    </row>
    <row r="14" spans="1:15" x14ac:dyDescent="0.25">
      <c r="A14" t="s">
        <v>9</v>
      </c>
      <c r="B14" t="s">
        <v>3</v>
      </c>
      <c r="C14" t="s">
        <v>6</v>
      </c>
      <c r="D14" t="s">
        <v>7</v>
      </c>
      <c r="I14" t="s">
        <v>10</v>
      </c>
      <c r="J14" t="s">
        <v>3</v>
      </c>
      <c r="K14" t="s">
        <v>6</v>
      </c>
      <c r="L14" t="s">
        <v>7</v>
      </c>
    </row>
    <row r="15" spans="1:15" x14ac:dyDescent="0.25">
      <c r="A15">
        <v>1</v>
      </c>
      <c r="B15">
        <f t="shared" ref="B15:B23" si="4">F2</f>
        <v>20.474233333333334</v>
      </c>
      <c r="C15">
        <v>1</v>
      </c>
      <c r="D15">
        <f>G2</f>
        <v>1966080</v>
      </c>
      <c r="I15">
        <v>1</v>
      </c>
      <c r="J15">
        <f t="shared" ref="J15:J23" si="5">N2</f>
        <v>18.877533333333332</v>
      </c>
      <c r="K15">
        <v>1</v>
      </c>
      <c r="L15">
        <f>O2</f>
        <v>1966080</v>
      </c>
    </row>
    <row r="16" spans="1:15" x14ac:dyDescent="0.25">
      <c r="A16">
        <v>15</v>
      </c>
      <c r="B16">
        <f t="shared" si="4"/>
        <v>60.462133333333334</v>
      </c>
      <c r="C16">
        <f t="shared" ref="C16" si="6">B15/B16</f>
        <v>0.33862902621144697</v>
      </c>
      <c r="D16">
        <f t="shared" ref="D16:D23" si="7">G3</f>
        <v>29491200</v>
      </c>
      <c r="I16">
        <v>15</v>
      </c>
      <c r="J16">
        <f t="shared" si="5"/>
        <v>51.036666666666669</v>
      </c>
      <c r="K16">
        <f t="shared" ref="K16" si="8">J15/J16</f>
        <v>0.36988178433805757</v>
      </c>
      <c r="L16">
        <f t="shared" ref="L16:L23" si="9">O3</f>
        <v>29491200</v>
      </c>
    </row>
    <row r="17" spans="1:12" x14ac:dyDescent="0.25">
      <c r="A17">
        <v>30</v>
      </c>
      <c r="B17">
        <f t="shared" si="4"/>
        <v>64.296900000000008</v>
      </c>
      <c r="C17">
        <f>B15/B17</f>
        <v>0.31843266679005255</v>
      </c>
      <c r="D17">
        <f t="shared" si="7"/>
        <v>58982400</v>
      </c>
      <c r="I17">
        <v>30</v>
      </c>
      <c r="J17">
        <f t="shared" si="5"/>
        <v>63.984533333333331</v>
      </c>
      <c r="K17">
        <f>J15/J17</f>
        <v>0.29503275791649647</v>
      </c>
      <c r="L17">
        <f t="shared" si="9"/>
        <v>58982400</v>
      </c>
    </row>
    <row r="18" spans="1:12" x14ac:dyDescent="0.25">
      <c r="A18">
        <v>45</v>
      </c>
      <c r="B18">
        <f t="shared" si="4"/>
        <v>64.860133333333337</v>
      </c>
      <c r="C18">
        <f>B15/B18</f>
        <v>0.31566745674281682</v>
      </c>
      <c r="D18">
        <f t="shared" si="7"/>
        <v>88473600</v>
      </c>
      <c r="I18">
        <v>45</v>
      </c>
      <c r="J18">
        <f t="shared" si="5"/>
        <v>68.106166666666653</v>
      </c>
      <c r="K18">
        <f>J15/J18</f>
        <v>0.27717803331563223</v>
      </c>
      <c r="L18">
        <f t="shared" si="9"/>
        <v>88473600</v>
      </c>
    </row>
    <row r="19" spans="1:12" x14ac:dyDescent="0.25">
      <c r="A19">
        <v>60</v>
      </c>
      <c r="B19">
        <f t="shared" si="4"/>
        <v>66.03840000000001</v>
      </c>
      <c r="C19">
        <f>B15/B19</f>
        <v>0.31003527240716511</v>
      </c>
      <c r="D19">
        <f t="shared" si="7"/>
        <v>117964800</v>
      </c>
      <c r="I19">
        <v>60</v>
      </c>
      <c r="J19">
        <f t="shared" si="5"/>
        <v>67.204566666666679</v>
      </c>
      <c r="K19">
        <f>J15/J19</f>
        <v>0.28089658589669247</v>
      </c>
      <c r="L19">
        <f t="shared" si="9"/>
        <v>117964800</v>
      </c>
    </row>
    <row r="20" spans="1:12" x14ac:dyDescent="0.25">
      <c r="A20">
        <v>75</v>
      </c>
      <c r="B20">
        <f t="shared" si="4"/>
        <v>73.314966666666677</v>
      </c>
      <c r="C20">
        <f>B15/B20</f>
        <v>0.27926403385575205</v>
      </c>
      <c r="D20">
        <f t="shared" si="7"/>
        <v>147456000</v>
      </c>
      <c r="I20">
        <v>75</v>
      </c>
      <c r="J20">
        <f t="shared" si="5"/>
        <v>73.730666666666664</v>
      </c>
      <c r="K20">
        <f>J15/J20</f>
        <v>0.25603367210387357</v>
      </c>
      <c r="L20">
        <f t="shared" si="9"/>
        <v>147456000</v>
      </c>
    </row>
    <row r="21" spans="1:12" x14ac:dyDescent="0.25">
      <c r="A21">
        <v>90</v>
      </c>
      <c r="B21">
        <f t="shared" si="4"/>
        <v>78.204133333333331</v>
      </c>
      <c r="C21">
        <f>B15/B21</f>
        <v>0.26180500263413187</v>
      </c>
      <c r="D21">
        <f t="shared" si="7"/>
        <v>176947200</v>
      </c>
      <c r="I21">
        <v>90</v>
      </c>
      <c r="J21">
        <f t="shared" si="5"/>
        <v>69.745333333333335</v>
      </c>
      <c r="K21">
        <f>J15/J21</f>
        <v>0.27066374811217953</v>
      </c>
      <c r="L21">
        <f t="shared" si="9"/>
        <v>176947200</v>
      </c>
    </row>
    <row r="22" spans="1:12" x14ac:dyDescent="0.25">
      <c r="A22">
        <v>105</v>
      </c>
      <c r="B22">
        <f t="shared" si="4"/>
        <v>81.814233333333334</v>
      </c>
      <c r="C22">
        <f>B15/B22</f>
        <v>0.2502527066398797</v>
      </c>
      <c r="D22">
        <f t="shared" si="7"/>
        <v>204902400</v>
      </c>
      <c r="I22">
        <v>105</v>
      </c>
      <c r="J22">
        <f t="shared" si="5"/>
        <v>78.908333333333331</v>
      </c>
      <c r="K22">
        <f>J15/J22</f>
        <v>0.23923371000105606</v>
      </c>
      <c r="L22">
        <f t="shared" si="9"/>
        <v>204902400</v>
      </c>
    </row>
    <row r="23" spans="1:12" x14ac:dyDescent="0.25">
      <c r="A23">
        <v>120</v>
      </c>
      <c r="B23">
        <f t="shared" si="4"/>
        <v>78.519333333333336</v>
      </c>
      <c r="C23">
        <f>B15/B23</f>
        <v>0.26075403934487473</v>
      </c>
      <c r="D23">
        <f t="shared" si="7"/>
        <v>235929600</v>
      </c>
      <c r="I23">
        <v>120</v>
      </c>
      <c r="J23">
        <f t="shared" si="5"/>
        <v>76.065133333333335</v>
      </c>
      <c r="K23">
        <f>J15/J23</f>
        <v>0.24817590538634871</v>
      </c>
      <c r="L23">
        <f t="shared" si="9"/>
        <v>235929600</v>
      </c>
    </row>
    <row r="27" spans="1:12" x14ac:dyDescent="0.25">
      <c r="A27" t="s">
        <v>8</v>
      </c>
      <c r="B27" t="s">
        <v>11</v>
      </c>
      <c r="C27" t="s">
        <v>12</v>
      </c>
      <c r="D27" t="s">
        <v>13</v>
      </c>
    </row>
    <row r="28" spans="1:12" x14ac:dyDescent="0.25">
      <c r="A28">
        <v>1</v>
      </c>
      <c r="B28">
        <f>F2</f>
        <v>20.474233333333334</v>
      </c>
      <c r="C28">
        <f>N2</f>
        <v>18.877533333333332</v>
      </c>
      <c r="D28">
        <f>200-((100/B28)*C28)</f>
        <v>107.79858260870982</v>
      </c>
    </row>
    <row r="29" spans="1:12" x14ac:dyDescent="0.25">
      <c r="A29">
        <v>14</v>
      </c>
      <c r="B29">
        <f t="shared" ref="B29:B36" si="10">F3</f>
        <v>60.462133333333334</v>
      </c>
      <c r="C29">
        <f t="shared" ref="C29:C36" si="11">N3</f>
        <v>51.036666666666669</v>
      </c>
      <c r="D29">
        <f t="shared" ref="D29:D36" si="12">200-((100/B29)*C29)</f>
        <v>115.5890408542206</v>
      </c>
    </row>
    <row r="30" spans="1:12" x14ac:dyDescent="0.25">
      <c r="A30">
        <v>30</v>
      </c>
      <c r="B30">
        <f t="shared" si="10"/>
        <v>64.296900000000008</v>
      </c>
      <c r="C30">
        <f t="shared" si="11"/>
        <v>63.984533333333331</v>
      </c>
      <c r="D30">
        <f t="shared" si="12"/>
        <v>100.48581917116793</v>
      </c>
    </row>
    <row r="31" spans="1:12" x14ac:dyDescent="0.25">
      <c r="A31">
        <v>45</v>
      </c>
      <c r="B31">
        <f t="shared" si="10"/>
        <v>64.860133333333337</v>
      </c>
      <c r="C31">
        <f t="shared" si="11"/>
        <v>68.106166666666653</v>
      </c>
      <c r="D31">
        <f t="shared" si="12"/>
        <v>94.9953335484972</v>
      </c>
    </row>
    <row r="32" spans="1:12" x14ac:dyDescent="0.25">
      <c r="A32">
        <v>60</v>
      </c>
      <c r="B32">
        <f t="shared" si="10"/>
        <v>66.03840000000001</v>
      </c>
      <c r="C32">
        <f t="shared" si="11"/>
        <v>67.204566666666679</v>
      </c>
      <c r="D32">
        <f t="shared" si="12"/>
        <v>98.234108236016212</v>
      </c>
    </row>
    <row r="33" spans="1:4" x14ac:dyDescent="0.25">
      <c r="A33">
        <v>75</v>
      </c>
      <c r="B33">
        <f t="shared" si="10"/>
        <v>73.314966666666677</v>
      </c>
      <c r="C33">
        <f t="shared" si="11"/>
        <v>73.730666666666664</v>
      </c>
      <c r="D33">
        <f t="shared" si="12"/>
        <v>99.432994354495179</v>
      </c>
    </row>
    <row r="34" spans="1:4" x14ac:dyDescent="0.25">
      <c r="A34">
        <v>90</v>
      </c>
      <c r="B34">
        <f t="shared" si="10"/>
        <v>78.204133333333331</v>
      </c>
      <c r="C34">
        <f t="shared" si="11"/>
        <v>69.745333333333335</v>
      </c>
      <c r="D34">
        <f t="shared" si="12"/>
        <v>110.81630808942749</v>
      </c>
    </row>
    <row r="35" spans="1:4" x14ac:dyDescent="0.25">
      <c r="A35">
        <v>105</v>
      </c>
      <c r="B35">
        <f t="shared" si="10"/>
        <v>81.814233333333334</v>
      </c>
      <c r="C35">
        <f t="shared" si="11"/>
        <v>78.908333333333331</v>
      </c>
      <c r="D35">
        <f t="shared" si="12"/>
        <v>103.55182696409386</v>
      </c>
    </row>
    <row r="36" spans="1:4" x14ac:dyDescent="0.25">
      <c r="A36">
        <v>120</v>
      </c>
      <c r="B36">
        <f t="shared" si="10"/>
        <v>78.519333333333336</v>
      </c>
      <c r="C36">
        <f t="shared" si="11"/>
        <v>76.065133333333335</v>
      </c>
      <c r="D36">
        <f t="shared" si="12"/>
        <v>103.12559964000374</v>
      </c>
    </row>
    <row r="38" spans="1:4" x14ac:dyDescent="0.25">
      <c r="A38" t="s">
        <v>14</v>
      </c>
      <c r="D38">
        <f>SUM(D28:D36)/9</f>
        <v>103.78106816295912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MiniFE Strong</vt:lpstr>
      <vt:lpstr>MiniFE Weak</vt:lpstr>
      <vt:lpstr>MiniMD Strong</vt:lpstr>
      <vt:lpstr>MiniMD Weak</vt:lpstr>
      <vt:lpstr>MiniXyce Strong</vt:lpstr>
      <vt:lpstr>MiniXyce Weak</vt:lpstr>
      <vt:lpstr>CloverLeaf Strong</vt:lpstr>
      <vt:lpstr>CloverLeaf Weak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Arias</dc:creator>
  <cp:lastModifiedBy>CriS Arias</cp:lastModifiedBy>
  <dcterms:created xsi:type="dcterms:W3CDTF">2024-03-29T23:16:27Z</dcterms:created>
  <dcterms:modified xsi:type="dcterms:W3CDTF">2024-04-18T18:46:48Z</dcterms:modified>
</cp:coreProperties>
</file>