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de Journal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gent Performa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0" customWidth="1" min="6" max="6"/>
    <col width="11" customWidth="1" min="7" max="7"/>
    <col width="10" customWidth="1" min="8" max="8"/>
    <col width="9" customWidth="1" min="9" max="9"/>
    <col width="9" customWidth="1" min="10" max="10"/>
    <col width="10" customWidth="1" min="11" max="11"/>
    <col width="11" customWidth="1" min="12" max="12"/>
    <col width="11" customWidth="1" min="13" max="13"/>
    <col width="8" customWidth="1" min="14" max="14"/>
    <col width="10" customWidth="1" min="15" max="15"/>
    <col width="10" customWidth="1" min="16" max="16"/>
    <col width="8" customWidth="1" min="17" max="17"/>
    <col width="11" customWidth="1" min="18" max="18"/>
    <col width="10" customWidth="1" min="19" max="19"/>
    <col width="40" customWidth="1" min="20" max="20"/>
  </cols>
  <sheetData>
    <row r="1">
      <c r="A1" s="1" t="inlineStr">
        <is>
          <t>Date</t>
        </is>
      </c>
      <c r="B1" s="1" t="inlineStr">
        <is>
          <t>Ticker</t>
        </is>
      </c>
      <c r="C1" s="1" t="inlineStr">
        <is>
          <t>Entry</t>
        </is>
      </c>
      <c r="D1" s="1" t="inlineStr">
        <is>
          <t>Stop</t>
        </is>
      </c>
      <c r="E1" s="1" t="inlineStr">
        <is>
          <t>Target</t>
        </is>
      </c>
      <c r="F1" s="1" t="inlineStr">
        <is>
          <t>Size (%)</t>
        </is>
      </c>
      <c r="G1" s="1" t="inlineStr">
        <is>
          <t>Confidence</t>
        </is>
      </c>
      <c r="H1" s="1" t="inlineStr">
        <is>
          <t>Regime</t>
        </is>
      </c>
      <c r="I1" s="1" t="inlineStr">
        <is>
          <t>Sentinel</t>
        </is>
      </c>
      <c r="J1" s="1" t="inlineStr">
        <is>
          <t>Screener</t>
        </is>
      </c>
      <c r="K1" s="1" t="inlineStr">
        <is>
          <t>Forecaster</t>
        </is>
      </c>
      <c r="L1" s="1" t="inlineStr">
        <is>
          <t>RiskOfficer</t>
        </is>
      </c>
      <c r="M1" s="1" t="inlineStr">
        <is>
          <t>NewsSentry</t>
        </is>
      </c>
      <c r="N1" s="1" t="inlineStr">
        <is>
          <t>Trader</t>
        </is>
      </c>
      <c r="O1" s="1" t="inlineStr">
        <is>
          <t>Consensus</t>
        </is>
      </c>
      <c r="P1" s="1" t="inlineStr">
        <is>
          <t>Outcome</t>
        </is>
      </c>
      <c r="Q1" s="1" t="inlineStr">
        <is>
          <t>Exit</t>
        </is>
      </c>
      <c r="R1" s="1" t="inlineStr">
        <is>
          <t>Return (%)</t>
        </is>
      </c>
      <c r="S1" s="1" t="inlineStr">
        <is>
          <t>P&amp;L ($)</t>
        </is>
      </c>
      <c r="T1" s="1" t="inlineStr">
        <is>
          <t>Notes</t>
        </is>
      </c>
    </row>
    <row r="2">
      <c r="A2" t="inlineStr">
        <is>
          <t>2025-10-18</t>
        </is>
      </c>
      <c r="B2" t="inlineStr">
        <is>
          <t>COMP</t>
        </is>
      </c>
      <c r="C2" t="n">
        <v>7.5</v>
      </c>
      <c r="D2" t="n">
        <v>7.13</v>
      </c>
      <c r="E2" t="n">
        <v>8.25</v>
      </c>
      <c r="F2" t="n">
        <v>1</v>
      </c>
      <c r="G2" t="n">
        <v>6.5</v>
      </c>
      <c r="H2" t="inlineStr">
        <is>
          <t>NORMAL</t>
        </is>
      </c>
      <c r="I2" t="inlineStr">
        <is>
          <t>✅</t>
        </is>
      </c>
      <c r="J2" t="inlineStr">
        <is>
          <t>✅</t>
        </is>
      </c>
      <c r="K2" t="inlineStr">
        <is>
          <t>✅</t>
        </is>
      </c>
      <c r="L2" t="inlineStr">
        <is>
          <t>✅</t>
        </is>
      </c>
      <c r="M2" t="inlineStr">
        <is>
          <t>✅</t>
        </is>
      </c>
      <c r="N2" t="inlineStr">
        <is>
          <t>✅</t>
        </is>
      </c>
      <c r="O2" t="n">
        <v>1</v>
      </c>
      <c r="P2" t="inlineStr">
        <is>
          <t>TARGET</t>
        </is>
      </c>
      <c r="Q2" t="n">
        <v>8.25</v>
      </c>
      <c r="R2" t="n">
        <v>10</v>
      </c>
      <c r="S2" t="n">
        <v>75</v>
      </c>
      <c r="T2" t="inlineStr">
        <is>
          <t>Perfect gap bounce, high volume confirmation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Trades</t>
        </is>
      </c>
      <c r="B2">
        <f>COUNTA('Trade Journal'!B:B)-1</f>
        <v/>
      </c>
    </row>
    <row r="3">
      <c r="A3" t="inlineStr">
        <is>
          <t>Wins</t>
        </is>
      </c>
      <c r="B3">
        <f>COUNTIF('Trade Journal'!P:P,"TARGET")+COUNTIF('Trade Journal'!P:P,"MANUAL_WIN")</f>
        <v/>
      </c>
    </row>
    <row r="4">
      <c r="A4" t="inlineStr">
        <is>
          <t>Losses</t>
        </is>
      </c>
      <c r="B4">
        <f>COUNTIF('Trade Journal'!P:P,"STOP")+COUNTIF('Trade Journal'!P:P,"TIME")</f>
        <v/>
      </c>
    </row>
    <row r="5">
      <c r="A5" t="inlineStr">
        <is>
          <t>Win Rate (%)</t>
        </is>
      </c>
      <c r="B5">
        <f>B2/(B2+B3)*100</f>
        <v/>
      </c>
    </row>
    <row r="6">
      <c r="A6" t="inlineStr">
        <is>
          <t>Avg Win (%)</t>
        </is>
      </c>
      <c r="B6">
        <f>AVERAGEIF('Trade Journal'!R:R,"&gt;0",'Trade Journal'!R:R)</f>
        <v/>
      </c>
    </row>
    <row r="7">
      <c r="A7" t="inlineStr">
        <is>
          <t>Avg Loss (%)</t>
        </is>
      </c>
      <c r="B7">
        <f>AVERAGEIF('Trade Journal'!R:R,"&lt;0",'Trade Journal'!R:R)</f>
        <v/>
      </c>
    </row>
    <row r="8">
      <c r="A8" t="inlineStr">
        <is>
          <t>Profit Factor</t>
        </is>
      </c>
      <c r="B8">
        <f>SUMIF('Trade Journal'!R:R,"&gt;0",'Trade Journal'!S:S)/ABS(SUMIF('Trade Journal'!R:R,"&lt;0",'Trade Journal'!S:S))</f>
        <v/>
      </c>
    </row>
    <row r="9">
      <c r="A9" t="inlineStr">
        <is>
          <t>Total P&amp;L ($)</t>
        </is>
      </c>
      <c r="B9">
        <f>SUM('Trade Journal'!S:S)</f>
        <v/>
      </c>
    </row>
    <row r="10">
      <c r="A10" t="inlineStr">
        <is>
          <t>Total Return (%)</t>
        </is>
      </c>
      <c r="B10">
        <f>(SUM('Trade Journal'!S:S)/25000)*100</f>
        <v/>
      </c>
    </row>
    <row r="11">
      <c r="A11" t="inlineStr">
        <is>
          <t>Max Drawdown (%)</t>
        </is>
      </c>
      <c r="B11">
        <f>MIN('Trade Journal'!R:R)</f>
        <v/>
      </c>
    </row>
    <row r="12">
      <c r="A12" t="inlineStr">
        <is>
          <t>Avg Hold Time (days)</t>
        </is>
      </c>
      <c r="B12">
        <f>AVERAGE('Trade Journal'!A:A)</f>
        <v/>
      </c>
    </row>
    <row r="13">
      <c r="A13" t="inlineStr">
        <is>
          <t>Best Trade ($)</t>
        </is>
      </c>
      <c r="B13">
        <f>MAX('Trade Journal'!S:S)</f>
        <v/>
      </c>
    </row>
    <row r="14">
      <c r="A14" t="inlineStr">
        <is>
          <t>Worst Trade ($)</t>
        </is>
      </c>
      <c r="B14">
        <f>MIN('Trade Journal'!S:S)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" customWidth="1" min="4" max="4"/>
    <col width="18" customWidth="1" min="5" max="5"/>
    <col width="10" customWidth="1" min="6" max="6"/>
  </cols>
  <sheetData>
    <row r="1">
      <c r="A1" s="1" t="inlineStr">
        <is>
          <t>Agent</t>
        </is>
      </c>
      <c r="B1" s="1" t="inlineStr">
        <is>
          <t>Total Votes</t>
        </is>
      </c>
      <c r="C1" s="1" t="inlineStr">
        <is>
          <t>Approvals</t>
        </is>
      </c>
      <c r="D1" s="1" t="inlineStr">
        <is>
          <t>Vetoes</t>
        </is>
      </c>
      <c r="E1" s="1" t="inlineStr">
        <is>
          <t>Approval Rate (%)</t>
        </is>
      </c>
      <c r="F1" s="1" t="inlineStr">
        <is>
          <t>Weight</t>
        </is>
      </c>
    </row>
    <row r="2">
      <c r="A2" t="inlineStr">
        <is>
          <t>Sentinel</t>
        </is>
      </c>
      <c r="B2">
        <f>COUNTA('Trade Journal'!I:I)-1</f>
        <v/>
      </c>
      <c r="C2">
        <f>COUNTIF('Trade Journal'!I:I,"✅")</f>
        <v/>
      </c>
      <c r="D2">
        <f>COUNTIF('Trade Journal'!I:I,"❌")</f>
        <v/>
      </c>
      <c r="E2">
        <f>C2/B2*100</f>
        <v/>
      </c>
      <c r="F2" t="n">
        <v>1</v>
      </c>
    </row>
    <row r="3">
      <c r="A3" t="inlineStr">
        <is>
          <t>Screener</t>
        </is>
      </c>
      <c r="B3">
        <f>COUNTA('Trade Journal'!J:J)-1</f>
        <v/>
      </c>
      <c r="C3">
        <f>COUNTIF('Trade Journal'!J:J,"✅")</f>
        <v/>
      </c>
      <c r="D3">
        <f>COUNTIF('Trade Journal'!J:J,"❌")</f>
        <v/>
      </c>
      <c r="E3">
        <f>C3/B3*100</f>
        <v/>
      </c>
      <c r="F3" t="n">
        <v>1</v>
      </c>
    </row>
    <row r="4">
      <c r="A4" t="inlineStr">
        <is>
          <t>Forecaster</t>
        </is>
      </c>
      <c r="B4">
        <f>COUNTA('Trade Journal'!K:K)-1</f>
        <v/>
      </c>
      <c r="C4">
        <f>COUNTIF('Trade Journal'!K:K,"✅")</f>
        <v/>
      </c>
      <c r="D4">
        <f>COUNTIF('Trade Journal'!K:K,"❌")</f>
        <v/>
      </c>
      <c r="E4">
        <f>C4/B4*100</f>
        <v/>
      </c>
      <c r="F4" t="n">
        <v>1</v>
      </c>
    </row>
    <row r="5">
      <c r="A5" t="inlineStr">
        <is>
          <t>RiskOfficer</t>
        </is>
      </c>
      <c r="B5">
        <f>COUNTA('Trade Journal'!L:L)-1</f>
        <v/>
      </c>
      <c r="C5">
        <f>COUNTIF('Trade Journal'!L:L,"✅")</f>
        <v/>
      </c>
      <c r="D5">
        <f>COUNTIF('Trade Journal'!L:L,"❌")</f>
        <v/>
      </c>
      <c r="E5">
        <f>C5/B5*100</f>
        <v/>
      </c>
      <c r="F5" t="n">
        <v>1</v>
      </c>
    </row>
    <row r="6">
      <c r="A6" t="inlineStr">
        <is>
          <t>NewsSentry</t>
        </is>
      </c>
      <c r="B6">
        <f>COUNTA('Trade Journal'!M:M)-1</f>
        <v/>
      </c>
      <c r="C6">
        <f>COUNTIF('Trade Journal'!M:M,"✅")</f>
        <v/>
      </c>
      <c r="D6">
        <f>COUNTIF('Trade Journal'!M:M,"❌")</f>
        <v/>
      </c>
      <c r="E6">
        <f>C6/B6*100</f>
        <v/>
      </c>
      <c r="F6" t="n">
        <v>1</v>
      </c>
    </row>
    <row r="7">
      <c r="A7" t="inlineStr">
        <is>
          <t>Trader</t>
        </is>
      </c>
      <c r="B7">
        <f>COUNTA('Trade Journal'!N:N)-1</f>
        <v/>
      </c>
      <c r="C7">
        <f>COUNTIF('Trade Journal'!N:N,"✅")</f>
        <v/>
      </c>
      <c r="D7">
        <f>COUNTIF('Trade Journal'!N:N,"❌")</f>
        <v/>
      </c>
      <c r="E7">
        <f>C7/B7*100</f>
        <v/>
      </c>
      <c r="F7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2025-10-18T18:50:15Z</dcterms:created>
  <dcterms:modified xmlns:dcterms="http://purl.org/dc/terms/" xmlns:xsi="http://www.w3.org/2001/XMLSchema-instance" xsi:type="dcterms:W3CDTF">2025-10-18T18:50:15Z</dcterms:modified>
</cp:coreProperties>
</file>