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uoccl0-my.sharepoint.com/personal/ge_galan_profesor_duoc_cl/Documents/2024-2/Clases/CAPSTONE/"/>
    </mc:Choice>
  </mc:AlternateContent>
  <xr:revisionPtr revIDLastSave="775" documentId="8_{2EFDF332-31E9-4C74-A6B5-E695634C1C45}" xr6:coauthVersionLast="47" xr6:coauthVersionMax="47" xr10:uidLastSave="{96EB9D43-BE42-439E-8097-9D1BC7857C6B}"/>
  <bookViews>
    <workbookView xWindow="-108" yWindow="-108" windowWidth="23256" windowHeight="12456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B76" i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G80" i="1"/>
  <c r="F80" i="1"/>
  <c r="D80" i="1"/>
  <c r="E80" i="1" s="1"/>
  <c r="J79" i="1"/>
  <c r="K79" i="1" s="1"/>
  <c r="H79" i="1"/>
  <c r="I79" i="1" s="1"/>
  <c r="F79" i="1"/>
  <c r="G79" i="1" s="1"/>
  <c r="D79" i="1"/>
  <c r="E79" i="1" s="1"/>
  <c r="J78" i="1"/>
  <c r="K78" i="1" s="1"/>
  <c r="I78" i="1"/>
  <c r="H78" i="1"/>
  <c r="F78" i="1"/>
  <c r="G78" i="1" s="1"/>
  <c r="D78" i="1"/>
  <c r="E78" i="1" s="1"/>
  <c r="J71" i="1"/>
  <c r="K71" i="1" s="1"/>
  <c r="H71" i="1"/>
  <c r="I71" i="1" s="1"/>
  <c r="F71" i="1"/>
  <c r="G71" i="1" s="1"/>
  <c r="D71" i="1"/>
  <c r="E71" i="1" s="1"/>
  <c r="J70" i="1"/>
  <c r="K70" i="1" s="1"/>
  <c r="H70" i="1"/>
  <c r="I70" i="1" s="1"/>
  <c r="F70" i="1"/>
  <c r="G70" i="1" s="1"/>
  <c r="D70" i="1"/>
  <c r="E70" i="1" s="1"/>
  <c r="J69" i="1"/>
  <c r="K69" i="1" s="1"/>
  <c r="I69" i="1"/>
  <c r="H69" i="1"/>
  <c r="F69" i="1"/>
  <c r="G69" i="1" s="1"/>
  <c r="D69" i="1"/>
  <c r="E69" i="1" s="1"/>
  <c r="J68" i="1"/>
  <c r="K68" i="1" s="1"/>
  <c r="H68" i="1"/>
  <c r="I68" i="1" s="1"/>
  <c r="F68" i="1"/>
  <c r="G68" i="1" s="1"/>
  <c r="D68" i="1"/>
  <c r="E68" i="1" s="1"/>
  <c r="K67" i="1"/>
  <c r="J67" i="1"/>
  <c r="H67" i="1"/>
  <c r="I67" i="1" s="1"/>
  <c r="F67" i="1"/>
  <c r="G67" i="1" s="1"/>
  <c r="D67" i="1"/>
  <c r="E67" i="1" s="1"/>
  <c r="J66" i="1"/>
  <c r="K66" i="1" s="1"/>
  <c r="H66" i="1"/>
  <c r="I66" i="1" s="1"/>
  <c r="F66" i="1"/>
  <c r="G66" i="1" s="1"/>
  <c r="D66" i="1"/>
  <c r="E66" i="1" s="1"/>
  <c r="J65" i="1"/>
  <c r="K65" i="1" s="1"/>
  <c r="H65" i="1"/>
  <c r="I65" i="1" s="1"/>
  <c r="F65" i="1"/>
  <c r="G65" i="1" s="1"/>
  <c r="D65" i="1"/>
  <c r="E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I58" i="1"/>
  <c r="H58" i="1"/>
  <c r="F58" i="1"/>
  <c r="G58" i="1" s="1"/>
  <c r="D58" i="1"/>
  <c r="E58" i="1" s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F56" i="1"/>
  <c r="G56" i="1" s="1"/>
  <c r="E56" i="1"/>
  <c r="D56" i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G54" i="1"/>
  <c r="F54" i="1"/>
  <c r="E54" i="1"/>
  <c r="D54" i="1"/>
  <c r="J53" i="1"/>
  <c r="K53" i="1" s="1"/>
  <c r="H53" i="1"/>
  <c r="I53" i="1" s="1"/>
  <c r="F53" i="1"/>
  <c r="G53" i="1" s="1"/>
  <c r="D53" i="1"/>
  <c r="E53" i="1" s="1"/>
  <c r="J52" i="1"/>
  <c r="K52" i="1" s="1"/>
  <c r="I52" i="1"/>
  <c r="H52" i="1"/>
  <c r="G52" i="1"/>
  <c r="F52" i="1"/>
  <c r="D52" i="1"/>
  <c r="E52" i="1" s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K44" i="1"/>
  <c r="J44" i="1"/>
  <c r="I44" i="1"/>
  <c r="H44" i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6" i="1" s="1"/>
  <c r="C72" i="1"/>
  <c r="C73" i="1" s="1"/>
  <c r="C59" i="1"/>
  <c r="C60" i="1" s="1"/>
  <c r="C85" i="1"/>
  <c r="C86" i="1" s="1"/>
  <c r="D6" i="1" s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<sst xmlns="http://schemas.openxmlformats.org/spreadsheetml/2006/main" count="164" uniqueCount="66">
  <si>
    <t>PUNTOS</t>
  </si>
  <si>
    <t>NOTA</t>
  </si>
  <si>
    <t>INTEGRANTES</t>
  </si>
  <si>
    <t>Relevancia</t>
  </si>
  <si>
    <t>Puntaje</t>
  </si>
  <si>
    <t>Completamente logrado</t>
  </si>
  <si>
    <t>Logrado</t>
  </si>
  <si>
    <t>No logrado</t>
  </si>
  <si>
    <t>Muy Relevante</t>
  </si>
  <si>
    <t>Nivel de Logro</t>
  </si>
  <si>
    <t>NIVELES DE LOGRO Y PUNTAJES</t>
  </si>
  <si>
    <t>Aspectos a Evaluar</t>
  </si>
  <si>
    <t>Nota</t>
  </si>
  <si>
    <t>Indicador de Evaluación</t>
  </si>
  <si>
    <t>Categorías de Respuesta</t>
  </si>
  <si>
    <t>Ponderación del Indicador de Evaluación</t>
  </si>
  <si>
    <t xml:space="preserve">Logro incipiente </t>
  </si>
  <si>
    <t>Logro Incipiente</t>
  </si>
  <si>
    <t>Logro incipiente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</si>
  <si>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</si>
  <si>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</si>
  <si>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</si>
  <si>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</si>
  <si>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</si>
  <si>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</si>
  <si>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1. Presenta el proyecto considerando la relevancia, objetivos, metodología y desarrollo, de acuerdo a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</si>
  <si>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</si>
  <si>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</si>
  <si>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</si>
  <si>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</si>
  <si>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</si>
  <si>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</si>
  <si>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</si>
  <si>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</si>
  <si>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</si>
  <si>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</si>
  <si>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</si>
  <si>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</si>
  <si>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No expresa sus ideas con fluidez, ni claridad ni precisión ni con un lenguaje técnico de la disciplina que sea adecuado.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</si>
  <si>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</si>
  <si>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</si>
  <si>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 xml:space="preserve">No responde las preguntas de la comisión o las respuestas no cumplen con los estándares de calidad de la disciplina. 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</si>
  <si>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</si>
  <si>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</si>
  <si>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</si>
  <si>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Nota docente asignatura</t>
  </si>
  <si>
    <t>Nota final</t>
  </si>
  <si>
    <t>Nota comision</t>
  </si>
  <si>
    <t>DOCENTE</t>
  </si>
  <si>
    <t>ESTUDIANTE 1</t>
  </si>
  <si>
    <t>ESTUDIANTE 2</t>
  </si>
  <si>
    <t>ESTUDIANTE 3</t>
  </si>
  <si>
    <t xml:space="preserve">Presenta el proyecto mencionando la relevancia, objetivos, metodología y desarrollo de este y
todos los aspectos presentados cumplen con los estándares de calidad de la disciplina.  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</si>
  <si>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</si>
  <si>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</si>
  <si>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</si>
  <si>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</si>
  <si>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</si>
  <si>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6. Entrega la documentación y evidencias requerida por la asignatura de acuerdo a la estructura y nombres solicitados, guardando todas las evidencias de avances en Git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</si>
  <si>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</si>
  <si>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</si>
  <si>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</si>
  <si>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</si>
  <si>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COMISION 1</t>
  </si>
  <si>
    <t>COMISION 2</t>
  </si>
  <si>
    <t>COMISION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</si>
</sst>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5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7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7" xfId="0" applyFont="1" applyBorder="1" applyAlignment="1">
      <alignment horizontal="justify" vertical="center" wrapText="1"/>
    </xf>
    <xf numFmtId="0" fontId="10" fillId="0" borderId="17" xfId="0" applyFont="1" applyBorder="1" applyAlignment="1">
      <alignment horizontal="center" vertical="center" wrapText="1"/>
    </xf>
    <xf numFmtId="0" fontId="11" fillId="6" borderId="23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9" fontId="9" fillId="6" borderId="23" xfId="0" applyNumberFormat="1" applyFont="1" applyFill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9" fontId="0" fillId="2" borderId="17" xfId="0" applyNumberForma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 wrapText="1"/>
    </xf>
    <xf numFmtId="164" fontId="0" fillId="2" borderId="17" xfId="0" applyNumberFormat="1" applyFill="1" applyBorder="1" applyAlignment="1">
      <alignment horizontal="center"/>
    </xf>
    <xf numFmtId="9" fontId="0" fillId="7" borderId="17" xfId="0" applyNumberFormat="1" applyFill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7" borderId="17" xfId="0" applyNumberForma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 textRotation="255"/>
    </xf>
    <xf numFmtId="0" fontId="2" fillId="0" borderId="16" xfId="0" applyFont="1" applyBorder="1"/>
    <xf numFmtId="0" fontId="2" fillId="0" borderId="18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10" fillId="3" borderId="4" xfId="0" applyFont="1" applyFill="1" applyBorder="1" applyAlignment="1">
      <alignment horizontal="center" vertical="center"/>
    </xf>
    <xf numFmtId="0" fontId="9" fillId="6" borderId="19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  <xf numFmtId="0" fontId="16" fillId="4" borderId="2" xfId="0" applyFont="1" applyFill="1" applyBorder="1" applyAlignment="1">
      <alignment horizontal="center" vertical="center" textRotation="255"/>
    </xf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120" zoomScaleNormal="120" workbookViewId="0">
      <selection activeCell="B5" sqref="B5"/>
    </sheetView>
  </sheetViews>
  <sheetFormatPr baseColWidth="10" defaultColWidth="14.44140625" defaultRowHeight="15" customHeight="1" outlineLevelRow="1" x14ac:dyDescent="0.3"/>
  <cols>
    <col min="1" max="1" width="10.6640625" customWidth="1"/>
    <col min="2" max="2" width="66.88671875" customWidth="1"/>
    <col min="3" max="3" width="22" bestFit="1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ht="14.4" x14ac:dyDescent="0.3">
      <c r="C2" s="30">
        <v>0.7</v>
      </c>
      <c r="D2" s="33">
        <v>0.3</v>
      </c>
      <c r="E2" s="34">
        <v>1</v>
      </c>
    </row>
    <row r="3" spans="1:11" ht="14.4" x14ac:dyDescent="0.3">
      <c r="B3" s="2" t="s">
        <v>2</v>
      </c>
      <c r="C3" s="31" t="s">
        <v>45</v>
      </c>
      <c r="D3" s="35" t="s">
        <v>47</v>
      </c>
      <c r="E3" s="36" t="s">
        <v>46</v>
      </c>
    </row>
    <row r="4" spans="1:11" ht="14.4" x14ac:dyDescent="0.3">
      <c r="A4" s="3">
        <v>1</v>
      </c>
      <c r="B4" s="17" t="s">
        <v>49</v>
      </c>
      <c r="C4" s="32">
        <f>C21</f>
        <v>7</v>
      </c>
      <c r="D4" s="38">
        <f>C60</f>
        <v>7</v>
      </c>
      <c r="E4" s="37">
        <f>C4*C$2+D4*D$2</f>
        <v>7</v>
      </c>
    </row>
    <row r="5" spans="1:11" ht="14.4" x14ac:dyDescent="0.3">
      <c r="A5" s="3">
        <v>2</v>
      </c>
      <c r="B5" s="17" t="s">
        <v>50</v>
      </c>
      <c r="C5" s="32">
        <f>C34</f>
        <v>7</v>
      </c>
      <c r="D5" s="38">
        <f>C73</f>
        <v>7</v>
      </c>
      <c r="E5" s="37">
        <f t="shared" ref="E5:E6" si="0">C5*C$2+D5*D$2</f>
        <v>7</v>
      </c>
    </row>
    <row r="6" spans="1:11" ht="14.4" x14ac:dyDescent="0.3">
      <c r="A6" s="3">
        <v>3</v>
      </c>
      <c r="B6" s="17" t="s">
        <v>51</v>
      </c>
      <c r="C6" s="32">
        <f>C47</f>
        <v>7</v>
      </c>
      <c r="D6" s="38">
        <f>C86</f>
        <v>7</v>
      </c>
      <c r="E6" s="37">
        <f t="shared" si="0"/>
        <v>7</v>
      </c>
    </row>
    <row r="11" spans="1:11" ht="18" outlineLevel="1" x14ac:dyDescent="0.3">
      <c r="A11" s="39" t="s">
        <v>48</v>
      </c>
      <c r="B11" s="12" t="str">
        <f>B4</f>
        <v>ESTUDIANTE 1</v>
      </c>
      <c r="C11" s="43" t="s">
        <v>9</v>
      </c>
      <c r="D11" s="44" t="s">
        <v>10</v>
      </c>
      <c r="E11" s="45"/>
      <c r="F11" s="45"/>
      <c r="G11" s="45"/>
      <c r="H11" s="45"/>
      <c r="I11" s="45"/>
      <c r="J11" s="45"/>
      <c r="K11" s="46"/>
    </row>
    <row r="12" spans="1:11" ht="14.4" outlineLevel="1" x14ac:dyDescent="0.3">
      <c r="A12" s="40"/>
      <c r="B12" s="16" t="s">
        <v>11</v>
      </c>
      <c r="C12" s="42"/>
      <c r="D12" s="44" t="s">
        <v>5</v>
      </c>
      <c r="E12" s="46"/>
      <c r="F12" s="44" t="s">
        <v>6</v>
      </c>
      <c r="G12" s="46"/>
      <c r="H12" s="47" t="s">
        <v>17</v>
      </c>
      <c r="I12" s="46"/>
      <c r="J12" s="44" t="s">
        <v>7</v>
      </c>
      <c r="K12" s="46"/>
    </row>
    <row r="13" spans="1:11" ht="24" outlineLevel="1" x14ac:dyDescent="0.3">
      <c r="A13" s="41"/>
      <c r="B13" s="20" t="str">
        <f>RUBRICA!A4</f>
        <v xml:space="preserve">1. Presenta el proyecto considerando la relevancia, objetivos, metodología y desarrollo, de acuerdo a los estándares de calidad de la disciplina. </v>
      </c>
      <c r="C13" s="18" t="s">
        <v>5</v>
      </c>
      <c r="D13" s="13" t="str">
        <f t="shared" ref="D13:D17" si="1">IF($C13=CL,"X","")</f>
        <v>X</v>
      </c>
      <c r="E13" s="13">
        <f>IF(D13="X",100*0.15,"")</f>
        <v>15</v>
      </c>
      <c r="F13" s="13" t="str">
        <f t="shared" ref="F13:F17" si="2">IF($C13=L,"X","")</f>
        <v/>
      </c>
      <c r="G13" s="13" t="str">
        <f>IF(F13="X",60*0.15,"")</f>
        <v/>
      </c>
      <c r="H13" s="13" t="str">
        <f t="shared" ref="H13:H17" si="3">IF($C13=ML,"X","")</f>
        <v/>
      </c>
      <c r="I13" s="13" t="str">
        <f>IF(H13="X",30*0.15,"")</f>
        <v/>
      </c>
      <c r="J13" s="13" t="str">
        <f t="shared" ref="J13:J17" si="4">IF($C13=NL,"X","")</f>
        <v/>
      </c>
      <c r="K13" s="13" t="str">
        <f t="shared" ref="K13:K17" si="5">IF($J13="X",0,"")</f>
        <v/>
      </c>
    </row>
    <row r="14" spans="1:11" ht="26.4" customHeight="1" outlineLevel="1" x14ac:dyDescent="0.3">
      <c r="A14" s="41"/>
      <c r="B14" s="20" t="str">
        <f>RUBRICA!A5</f>
        <v xml:space="preserve">2. Presenta las evidencias del Proyecto APT, dando cuenta del cumplimiento de los objetivos y de acuerdo a los estándares de la disciplina. </v>
      </c>
      <c r="C14" s="18" t="s">
        <v>5</v>
      </c>
      <c r="D14" s="13" t="str">
        <f t="shared" si="1"/>
        <v>X</v>
      </c>
      <c r="E14" s="13">
        <f>IF(D14="X",100*0.25,"")</f>
        <v>25</v>
      </c>
      <c r="F14" s="13" t="str">
        <f t="shared" si="2"/>
        <v/>
      </c>
      <c r="G14" s="13" t="str">
        <f>IF(F14="X",60*0.25,"")</f>
        <v/>
      </c>
      <c r="H14" s="13" t="str">
        <f t="shared" si="3"/>
        <v/>
      </c>
      <c r="I14" s="13" t="str">
        <f>IF(H14="X",30*0.25,"")</f>
        <v/>
      </c>
      <c r="J14" s="13" t="str">
        <f t="shared" si="4"/>
        <v/>
      </c>
      <c r="K14" s="13" t="str">
        <f t="shared" si="5"/>
        <v/>
      </c>
    </row>
    <row r="15" spans="1:11" ht="24" outlineLevel="1" x14ac:dyDescent="0.3">
      <c r="A15" s="41"/>
      <c r="B15" s="20" t="str">
        <f>RUBRICA!A6</f>
        <v>3. Responde las preguntas realizadas por la comisión, cumpliendo con los estándares de calidad de la disciplina.</v>
      </c>
      <c r="C15" s="18" t="s">
        <v>5</v>
      </c>
      <c r="D15" s="13" t="str">
        <f t="shared" si="1"/>
        <v>X</v>
      </c>
      <c r="E15" s="13">
        <f>IF(D15="X",100*0.2,"")</f>
        <v>20</v>
      </c>
      <c r="F15" s="13" t="str">
        <f t="shared" si="2"/>
        <v/>
      </c>
      <c r="G15" s="13" t="str">
        <f>IF(F15="X",60*0.2,"")</f>
        <v/>
      </c>
      <c r="H15" s="13" t="str">
        <f t="shared" si="3"/>
        <v/>
      </c>
      <c r="I15" s="13" t="str">
        <f>IF(H15="X",30*0.2,"")</f>
        <v/>
      </c>
      <c r="J15" s="13" t="str">
        <f t="shared" si="4"/>
        <v/>
      </c>
      <c r="K15" s="13" t="str">
        <f t="shared" si="5"/>
        <v/>
      </c>
    </row>
    <row r="16" spans="1:11" ht="24" outlineLevel="1" x14ac:dyDescent="0.3">
      <c r="A16" s="41"/>
      <c r="B16" s="20" t="str">
        <f>RUBRICA!A7</f>
        <v>4. Expone el Proyecto APT, considerando el formato y el tiempo establecido para la presentación.</v>
      </c>
      <c r="C16" s="18" t="s">
        <v>5</v>
      </c>
      <c r="D16" s="13" t="str">
        <f t="shared" si="1"/>
        <v>X</v>
      </c>
      <c r="E16" s="13">
        <f>IF(D16="X",100*0.05,"")</f>
        <v>5</v>
      </c>
      <c r="F16" s="13" t="str">
        <f t="shared" si="2"/>
        <v/>
      </c>
      <c r="G16" s="13" t="str">
        <f>IF(F16="X",60*0.05,"")</f>
        <v/>
      </c>
      <c r="H16" s="13" t="str">
        <f t="shared" si="3"/>
        <v/>
      </c>
      <c r="I16" s="13" t="str">
        <f>IF(H16="X",30*0.05,"")</f>
        <v/>
      </c>
      <c r="J16" s="13" t="str">
        <f t="shared" si="4"/>
        <v/>
      </c>
      <c r="K16" s="13" t="str">
        <f t="shared" si="5"/>
        <v/>
      </c>
    </row>
    <row r="17" spans="1:11" ht="24" outlineLevel="1" x14ac:dyDescent="0.3">
      <c r="A17" s="41"/>
      <c r="B17" s="20" t="str">
        <f>RUBRICA!A8</f>
        <v>5. Expresa sus ideas con fluidez, claridad y precisión, utilizando lenguaje técnico propio de la disciplina.</v>
      </c>
      <c r="C17" s="18" t="s">
        <v>5</v>
      </c>
      <c r="D17" s="13" t="str">
        <f t="shared" si="1"/>
        <v>X</v>
      </c>
      <c r="E17" s="13">
        <f>IF(D17="X",100*0.05,"")</f>
        <v>5</v>
      </c>
      <c r="F17" s="13" t="str">
        <f t="shared" si="2"/>
        <v/>
      </c>
      <c r="G17" s="13" t="str">
        <f>IF(F17="X",60*0.05,"")</f>
        <v/>
      </c>
      <c r="H17" s="13" t="str">
        <f t="shared" si="3"/>
        <v/>
      </c>
      <c r="I17" s="13" t="str">
        <f>IF(H17="X",30*0.05,"")</f>
        <v/>
      </c>
      <c r="J17" s="13" t="str">
        <f t="shared" si="4"/>
        <v/>
      </c>
      <c r="K17" s="13" t="str">
        <f t="shared" si="5"/>
        <v/>
      </c>
    </row>
    <row r="18" spans="1:11" ht="24" outlineLevel="1" x14ac:dyDescent="0.3">
      <c r="A18" s="41"/>
      <c r="B18" s="20" t="str">
        <f>RUBRICA!A9</f>
        <v>6. Entrega la documentación y evidencias requerida por la asignatura de acuerdo a la estructura y nombres solicitados, guardando todas las evidencias de avances en Git</v>
      </c>
      <c r="C18" s="18" t="s">
        <v>5</v>
      </c>
      <c r="D18" s="13" t="str">
        <f>IF($C18=CL,"X","")</f>
        <v>X</v>
      </c>
      <c r="E18" s="13">
        <f>IF(D18="X",100*0.2,"")</f>
        <v>20</v>
      </c>
      <c r="F18" s="13" t="str">
        <f>IF($C18=L,"X","")</f>
        <v/>
      </c>
      <c r="G18" s="13" t="str">
        <f>IF(F18="X",60*0.2,"")</f>
        <v/>
      </c>
      <c r="H18" s="13" t="str">
        <f>IF($C18=ML,"X","")</f>
        <v/>
      </c>
      <c r="I18" s="13" t="str">
        <f>IF(H18="X",30*0.2,"")</f>
        <v/>
      </c>
      <c r="J18" s="13" t="str">
        <f>IF($C18=NL,"X","")</f>
        <v/>
      </c>
      <c r="K18" s="13" t="str">
        <f t="shared" ref="K18:K19" si="6">IF($J18="X",0,"")</f>
        <v/>
      </c>
    </row>
    <row r="19" spans="1:11" ht="24" outlineLevel="1" x14ac:dyDescent="0.3">
      <c r="A19" s="41"/>
      <c r="B19" s="20" t="str">
        <f>RUBRICA!A10</f>
        <v xml:space="preserve">7. Expone el tema utilizando un lenguaje técnico disciplinar al presentar la propuesta y responde evidenciando un manejo de la información. </v>
      </c>
      <c r="C19" s="18" t="s">
        <v>5</v>
      </c>
      <c r="D19" s="13" t="str">
        <f>IF($C19=CL,"X","")</f>
        <v>X</v>
      </c>
      <c r="E19" s="13">
        <f>IF(D19="X",100*0.1,"")</f>
        <v>10</v>
      </c>
      <c r="F19" s="13" t="str">
        <f>IF($C19=L,"X","")</f>
        <v/>
      </c>
      <c r="G19" s="13" t="str">
        <f>IF(F19="X",60*0.1,"")</f>
        <v/>
      </c>
      <c r="H19" s="13" t="str">
        <f>IF($C19=ML,"X","")</f>
        <v/>
      </c>
      <c r="I19" s="13" t="str">
        <f>IF(H19="X",30*0.1,"")</f>
        <v/>
      </c>
      <c r="J19" s="13" t="str">
        <f>IF($C19=NL,"X","")</f>
        <v/>
      </c>
      <c r="K19" s="13" t="str">
        <f t="shared" si="6"/>
        <v/>
      </c>
    </row>
    <row r="20" spans="1:11" ht="15.75" customHeight="1" outlineLevel="1" x14ac:dyDescent="0.35">
      <c r="A20" s="40"/>
      <c r="B20" s="19" t="s">
        <v>4</v>
      </c>
      <c r="C20" s="23">
        <f>E20+G20+I20+K20</f>
        <v>100</v>
      </c>
      <c r="D20" s="14"/>
      <c r="E20" s="14">
        <f>SUM(E13:E19)</f>
        <v>100</v>
      </c>
      <c r="F20" s="14"/>
      <c r="G20" s="14">
        <f>SUM(G13:G19)</f>
        <v>0</v>
      </c>
      <c r="H20" s="14"/>
      <c r="I20" s="14">
        <f>SUM(I13:I19)</f>
        <v>0</v>
      </c>
      <c r="J20" s="14"/>
      <c r="K20" s="14">
        <f>SUM(K13:K19)</f>
        <v>0</v>
      </c>
    </row>
    <row r="21" spans="1:11" ht="15.75" customHeight="1" outlineLevel="1" x14ac:dyDescent="0.35">
      <c r="A21" s="42"/>
      <c r="B21" s="22" t="s">
        <v>12</v>
      </c>
      <c r="C21" s="15">
        <f>VLOOKUP(C20,ESCALA_IEP!A2:B202,2,FALSE)</f>
        <v>7</v>
      </c>
    </row>
    <row r="22" spans="1:11" ht="15.75" customHeight="1" x14ac:dyDescent="0.3"/>
    <row r="23" spans="1:11" ht="15.75" customHeight="1" x14ac:dyDescent="0.3"/>
    <row r="24" spans="1:11" ht="24" customHeight="1" x14ac:dyDescent="0.3">
      <c r="A24" s="39" t="s">
        <v>48</v>
      </c>
      <c r="B24" s="12" t="str">
        <f>B5</f>
        <v>ESTUDIANTE 2</v>
      </c>
      <c r="C24" s="43" t="s">
        <v>9</v>
      </c>
      <c r="D24" s="44" t="s">
        <v>10</v>
      </c>
      <c r="E24" s="45"/>
      <c r="F24" s="45"/>
      <c r="G24" s="45"/>
      <c r="H24" s="45"/>
      <c r="I24" s="45"/>
      <c r="J24" s="45"/>
      <c r="K24" s="46"/>
    </row>
    <row r="25" spans="1:11" ht="24" customHeight="1" x14ac:dyDescent="0.3">
      <c r="A25" s="40"/>
      <c r="B25" s="16" t="s">
        <v>11</v>
      </c>
      <c r="C25" s="42"/>
      <c r="D25" s="44" t="s">
        <v>5</v>
      </c>
      <c r="E25" s="46"/>
      <c r="F25" s="44" t="s">
        <v>6</v>
      </c>
      <c r="G25" s="46"/>
      <c r="H25" s="47" t="s">
        <v>17</v>
      </c>
      <c r="I25" s="46"/>
      <c r="J25" s="44" t="s">
        <v>7</v>
      </c>
      <c r="K25" s="46"/>
    </row>
    <row r="26" spans="1:11" ht="24" customHeight="1" x14ac:dyDescent="0.3">
      <c r="A26" s="41"/>
      <c r="B26" s="20" t="str">
        <f>RUBRICA!A4</f>
        <v xml:space="preserve">1. Presenta el proyecto considerando la relevancia, objetivos, metodología y desarrollo, de acuerdo a los estándares de calidad de la disciplina. </v>
      </c>
      <c r="C26" s="18" t="s">
        <v>5</v>
      </c>
      <c r="D26" s="13" t="str">
        <f t="shared" ref="D26:D30" si="7">IF($C26=CL,"X","")</f>
        <v>X</v>
      </c>
      <c r="E26" s="13">
        <f>IF(D26="X",100*0.15,"")</f>
        <v>15</v>
      </c>
      <c r="F26" s="13" t="str">
        <f t="shared" ref="F26:F30" si="8">IF($C26=L,"X","")</f>
        <v/>
      </c>
      <c r="G26" s="13" t="str">
        <f>IF(F26="X",60*0.15,"")</f>
        <v/>
      </c>
      <c r="H26" s="13" t="str">
        <f t="shared" ref="H26:H30" si="9">IF($C26=ML,"X","")</f>
        <v/>
      </c>
      <c r="I26" s="13" t="str">
        <f>IF(H26="X",30*0.15,"")</f>
        <v/>
      </c>
      <c r="J26" s="13" t="str">
        <f t="shared" ref="J26:J30" si="10">IF($C26=NL,"X","")</f>
        <v/>
      </c>
      <c r="K26" s="13" t="str">
        <f t="shared" ref="K26:K32" si="11">IF($J26="X",0,"")</f>
        <v/>
      </c>
    </row>
    <row r="27" spans="1:11" ht="24" customHeight="1" x14ac:dyDescent="0.3">
      <c r="A27" s="41"/>
      <c r="B27" s="20" t="str">
        <f>RUBRICA!A5</f>
        <v xml:space="preserve">2. Presenta las evidencias del Proyecto APT, dando cuenta del cumplimiento de los objetivos y de acuerdo a los estándares de la disciplina. </v>
      </c>
      <c r="C27" s="18" t="s">
        <v>5</v>
      </c>
      <c r="D27" s="13" t="str">
        <f t="shared" si="7"/>
        <v>X</v>
      </c>
      <c r="E27" s="13">
        <f>IF(D27="X",100*0.25,"")</f>
        <v>25</v>
      </c>
      <c r="F27" s="13" t="str">
        <f t="shared" si="8"/>
        <v/>
      </c>
      <c r="G27" s="13" t="str">
        <f>IF(F27="X",60*0.25,"")</f>
        <v/>
      </c>
      <c r="H27" s="13" t="str">
        <f t="shared" si="9"/>
        <v/>
      </c>
      <c r="I27" s="13" t="str">
        <f>IF(H27="X",30*0.25,"")</f>
        <v/>
      </c>
      <c r="J27" s="13" t="str">
        <f t="shared" si="10"/>
        <v/>
      </c>
      <c r="K27" s="13" t="str">
        <f t="shared" si="11"/>
        <v/>
      </c>
    </row>
    <row r="28" spans="1:11" ht="24" customHeight="1" x14ac:dyDescent="0.3">
      <c r="A28" s="41"/>
      <c r="B28" s="20" t="str">
        <f>RUBRICA!A6</f>
        <v>3. Responde las preguntas realizadas por la comisión, cumpliendo con los estándares de calidad de la disciplina.</v>
      </c>
      <c r="C28" s="18" t="s">
        <v>5</v>
      </c>
      <c r="D28" s="13" t="str">
        <f t="shared" si="7"/>
        <v>X</v>
      </c>
      <c r="E28" s="13">
        <f>IF(D28="X",100*0.2,"")</f>
        <v>20</v>
      </c>
      <c r="F28" s="13" t="str">
        <f t="shared" si="8"/>
        <v/>
      </c>
      <c r="G28" s="13" t="str">
        <f>IF(F28="X",60*0.2,"")</f>
        <v/>
      </c>
      <c r="H28" s="13" t="str">
        <f t="shared" si="9"/>
        <v/>
      </c>
      <c r="I28" s="13" t="str">
        <f>IF(H28="X",30*0.2,"")</f>
        <v/>
      </c>
      <c r="J28" s="13" t="str">
        <f t="shared" si="10"/>
        <v/>
      </c>
      <c r="K28" s="13" t="str">
        <f t="shared" si="11"/>
        <v/>
      </c>
    </row>
    <row r="29" spans="1:11" ht="24" customHeight="1" x14ac:dyDescent="0.3">
      <c r="A29" s="41"/>
      <c r="B29" s="20" t="str">
        <f>RUBRICA!A7</f>
        <v>4. Expone el Proyecto APT, considerando el formato y el tiempo establecido para la presentación.</v>
      </c>
      <c r="C29" s="18" t="s">
        <v>5</v>
      </c>
      <c r="D29" s="13" t="str">
        <f t="shared" si="7"/>
        <v>X</v>
      </c>
      <c r="E29" s="13">
        <f>IF(D29="X",100*0.05,"")</f>
        <v>5</v>
      </c>
      <c r="F29" s="13" t="str">
        <f t="shared" si="8"/>
        <v/>
      </c>
      <c r="G29" s="13" t="str">
        <f>IF(F29="X",60*0.05,"")</f>
        <v/>
      </c>
      <c r="H29" s="13" t="str">
        <f t="shared" si="9"/>
        <v/>
      </c>
      <c r="I29" s="13" t="str">
        <f>IF(H29="X",30*0.05,"")</f>
        <v/>
      </c>
      <c r="J29" s="13" t="str">
        <f t="shared" si="10"/>
        <v/>
      </c>
      <c r="K29" s="13" t="str">
        <f t="shared" si="11"/>
        <v/>
      </c>
    </row>
    <row r="30" spans="1:11" ht="24" customHeight="1" x14ac:dyDescent="0.3">
      <c r="A30" s="41"/>
      <c r="B30" s="20" t="str">
        <f>RUBRICA!A8</f>
        <v>5. Expresa sus ideas con fluidez, claridad y precisión, utilizando lenguaje técnico propio de la disciplina.</v>
      </c>
      <c r="C30" s="18" t="s">
        <v>5</v>
      </c>
      <c r="D30" s="13" t="str">
        <f t="shared" si="7"/>
        <v>X</v>
      </c>
      <c r="E30" s="13">
        <f>IF(D30="X",100*0.05,"")</f>
        <v>5</v>
      </c>
      <c r="F30" s="13" t="str">
        <f t="shared" si="8"/>
        <v/>
      </c>
      <c r="G30" s="13" t="str">
        <f>IF(F30="X",60*0.05,"")</f>
        <v/>
      </c>
      <c r="H30" s="13" t="str">
        <f t="shared" si="9"/>
        <v/>
      </c>
      <c r="I30" s="13" t="str">
        <f>IF(H30="X",30*0.05,"")</f>
        <v/>
      </c>
      <c r="J30" s="13" t="str">
        <f t="shared" si="10"/>
        <v/>
      </c>
      <c r="K30" s="13" t="str">
        <f t="shared" si="11"/>
        <v/>
      </c>
    </row>
    <row r="31" spans="1:11" ht="24" customHeight="1" x14ac:dyDescent="0.3">
      <c r="A31" s="41"/>
      <c r="B31" s="20" t="str">
        <f>RUBRICA!A9</f>
        <v>6. Entrega la documentación y evidencias requerida por la asignatura de acuerdo a la estructura y nombres solicitados, guardando todas las evidencias de avances en Git</v>
      </c>
      <c r="C31" s="18" t="s">
        <v>5</v>
      </c>
      <c r="D31" s="13" t="str">
        <f>IF($C31=CL,"X","")</f>
        <v>X</v>
      </c>
      <c r="E31" s="13">
        <f>IF(D31="X",100*0.2,"")</f>
        <v>20</v>
      </c>
      <c r="F31" s="13" t="str">
        <f>IF($C31=L,"X","")</f>
        <v/>
      </c>
      <c r="G31" s="13" t="str">
        <f>IF(F31="X",60*0.2,"")</f>
        <v/>
      </c>
      <c r="H31" s="13" t="str">
        <f>IF($C31=ML,"X","")</f>
        <v/>
      </c>
      <c r="I31" s="13" t="str">
        <f>IF(H31="X",30*0.2,"")</f>
        <v/>
      </c>
      <c r="J31" s="13" t="str">
        <f>IF($C31=NL,"X","")</f>
        <v/>
      </c>
      <c r="K31" s="13" t="str">
        <f t="shared" si="11"/>
        <v/>
      </c>
    </row>
    <row r="32" spans="1:11" ht="24" customHeight="1" x14ac:dyDescent="0.3">
      <c r="A32" s="41"/>
      <c r="B32" s="20" t="str">
        <f>RUBRICA!A10</f>
        <v xml:space="preserve">7. Expone el tema utilizando un lenguaje técnico disciplinar al presentar la propuesta y responde evidenciando un manejo de la información. </v>
      </c>
      <c r="C32" s="18" t="s">
        <v>5</v>
      </c>
      <c r="D32" s="13" t="str">
        <f>IF($C32=CL,"X","")</f>
        <v>X</v>
      </c>
      <c r="E32" s="13">
        <f>IF(D32="X",100*0.1,"")</f>
        <v>10</v>
      </c>
      <c r="F32" s="13" t="str">
        <f>IF($C32=L,"X","")</f>
        <v/>
      </c>
      <c r="G32" s="13" t="str">
        <f>IF(F32="X",60*0.1,"")</f>
        <v/>
      </c>
      <c r="H32" s="13" t="str">
        <f>IF($C32=ML,"X","")</f>
        <v/>
      </c>
      <c r="I32" s="13" t="str">
        <f>IF(H32="X",30*0.1,"")</f>
        <v/>
      </c>
      <c r="J32" s="13" t="str">
        <f>IF($C32=NL,"X","")</f>
        <v/>
      </c>
      <c r="K32" s="13" t="str">
        <f t="shared" si="11"/>
        <v/>
      </c>
    </row>
    <row r="33" spans="1:11" ht="24" customHeight="1" x14ac:dyDescent="0.35">
      <c r="A33" s="40"/>
      <c r="B33" s="19" t="s">
        <v>4</v>
      </c>
      <c r="C33" s="23">
        <f>E33+G33+I33+K33</f>
        <v>100</v>
      </c>
      <c r="D33" s="14"/>
      <c r="E33" s="14">
        <f>SUM(E26:E32)</f>
        <v>100</v>
      </c>
      <c r="F33" s="14"/>
      <c r="G33" s="14">
        <f>SUM(G26:G32)</f>
        <v>0</v>
      </c>
      <c r="H33" s="14"/>
      <c r="I33" s="14">
        <f>SUM(I26:I32)</f>
        <v>0</v>
      </c>
      <c r="J33" s="14"/>
      <c r="K33" s="14">
        <f>SUM(K26:K32)</f>
        <v>0</v>
      </c>
    </row>
    <row r="34" spans="1:11" ht="24" customHeight="1" x14ac:dyDescent="0.35">
      <c r="A34" s="42"/>
      <c r="B34" s="22" t="s">
        <v>12</v>
      </c>
      <c r="C34" s="15">
        <f>VLOOKUP(C33,ESCALA_IEP!A15:B215,2,FALSE)</f>
        <v>7</v>
      </c>
    </row>
    <row r="35" spans="1:11" ht="16.2" customHeight="1" x14ac:dyDescent="0.3"/>
    <row r="36" spans="1:11" ht="13.8" customHeight="1" x14ac:dyDescent="0.3"/>
    <row r="37" spans="1:11" ht="24" customHeight="1" x14ac:dyDescent="0.3">
      <c r="A37" s="39" t="s">
        <v>48</v>
      </c>
      <c r="B37" s="12" t="str">
        <f>B6</f>
        <v>ESTUDIANTE 3</v>
      </c>
      <c r="C37" s="43" t="s">
        <v>9</v>
      </c>
      <c r="D37" s="44" t="s">
        <v>10</v>
      </c>
      <c r="E37" s="45"/>
      <c r="F37" s="45"/>
      <c r="G37" s="45"/>
      <c r="H37" s="45"/>
      <c r="I37" s="45"/>
      <c r="J37" s="45"/>
      <c r="K37" s="46"/>
    </row>
    <row r="38" spans="1:11" ht="24" customHeight="1" x14ac:dyDescent="0.3">
      <c r="A38" s="40"/>
      <c r="B38" s="16" t="s">
        <v>11</v>
      </c>
      <c r="C38" s="42"/>
      <c r="D38" s="44" t="s">
        <v>5</v>
      </c>
      <c r="E38" s="46"/>
      <c r="F38" s="44" t="s">
        <v>6</v>
      </c>
      <c r="G38" s="46"/>
      <c r="H38" s="47" t="s">
        <v>17</v>
      </c>
      <c r="I38" s="46"/>
      <c r="J38" s="44" t="s">
        <v>7</v>
      </c>
      <c r="K38" s="46"/>
    </row>
    <row r="39" spans="1:11" ht="24" customHeight="1" x14ac:dyDescent="0.3">
      <c r="A39" s="41"/>
      <c r="B39" s="20" t="str">
        <f>RUBRICA!A4</f>
        <v xml:space="preserve">1. Presenta el proyecto considerando la relevancia, objetivos, metodología y desarrollo, de acuerdo a los estándares de calidad de la disciplina. </v>
      </c>
      <c r="C39" s="18" t="s">
        <v>5</v>
      </c>
      <c r="D39" s="13" t="str">
        <f t="shared" ref="D39:D43" si="12">IF($C39=CL,"X","")</f>
        <v>X</v>
      </c>
      <c r="E39" s="13">
        <f>IF(D39="X",100*0.15,"")</f>
        <v>15</v>
      </c>
      <c r="F39" s="13" t="str">
        <f t="shared" ref="F39:F43" si="13">IF($C39=L,"X","")</f>
        <v/>
      </c>
      <c r="G39" s="13" t="str">
        <f>IF(F39="X",60*0.15,"")</f>
        <v/>
      </c>
      <c r="H39" s="13" t="str">
        <f t="shared" ref="H39:H43" si="14">IF($C39=ML,"X","")</f>
        <v/>
      </c>
      <c r="I39" s="13" t="str">
        <f>IF(H39="X",30*0.15,"")</f>
        <v/>
      </c>
      <c r="J39" s="13" t="str">
        <f t="shared" ref="J39:J43" si="15">IF($C39=NL,"X","")</f>
        <v/>
      </c>
      <c r="K39" s="13" t="str">
        <f t="shared" ref="K39:K45" si="16">IF($J39="X",0,"")</f>
        <v/>
      </c>
    </row>
    <row r="40" spans="1:11" ht="24" customHeight="1" x14ac:dyDescent="0.3">
      <c r="A40" s="41"/>
      <c r="B40" s="20" t="str">
        <f>RUBRICA!A5</f>
        <v xml:space="preserve">2. Presenta las evidencias del Proyecto APT, dando cuenta del cumplimiento de los objetivos y de acuerdo a los estándares de la disciplina. </v>
      </c>
      <c r="C40" s="18" t="s">
        <v>5</v>
      </c>
      <c r="D40" s="13" t="str">
        <f t="shared" si="12"/>
        <v>X</v>
      </c>
      <c r="E40" s="13">
        <f>IF(D40="X",100*0.25,"")</f>
        <v>25</v>
      </c>
      <c r="F40" s="13" t="str">
        <f t="shared" si="13"/>
        <v/>
      </c>
      <c r="G40" s="13" t="str">
        <f>IF(F40="X",60*0.25,"")</f>
        <v/>
      </c>
      <c r="H40" s="13" t="str">
        <f t="shared" si="14"/>
        <v/>
      </c>
      <c r="I40" s="13" t="str">
        <f>IF(H40="X",30*0.25,"")</f>
        <v/>
      </c>
      <c r="J40" s="13" t="str">
        <f t="shared" si="15"/>
        <v/>
      </c>
      <c r="K40" s="13" t="str">
        <f t="shared" si="16"/>
        <v/>
      </c>
    </row>
    <row r="41" spans="1:11" ht="24" customHeight="1" x14ac:dyDescent="0.3">
      <c r="A41" s="41"/>
      <c r="B41" s="20" t="str">
        <f>RUBRICA!A6</f>
        <v>3. Responde las preguntas realizadas por la comisión, cumpliendo con los estándares de calidad de la disciplina.</v>
      </c>
      <c r="C41" s="18" t="s">
        <v>5</v>
      </c>
      <c r="D41" s="13" t="str">
        <f t="shared" si="12"/>
        <v>X</v>
      </c>
      <c r="E41" s="13">
        <f>IF(D41="X",100*0.2,"")</f>
        <v>20</v>
      </c>
      <c r="F41" s="13" t="str">
        <f t="shared" si="13"/>
        <v/>
      </c>
      <c r="G41" s="13" t="str">
        <f>IF(F41="X",60*0.2,"")</f>
        <v/>
      </c>
      <c r="H41" s="13" t="str">
        <f t="shared" si="14"/>
        <v/>
      </c>
      <c r="I41" s="13" t="str">
        <f>IF(H41="X",30*0.2,"")</f>
        <v/>
      </c>
      <c r="J41" s="13" t="str">
        <f t="shared" si="15"/>
        <v/>
      </c>
      <c r="K41" s="13" t="str">
        <f t="shared" si="16"/>
        <v/>
      </c>
    </row>
    <row r="42" spans="1:11" ht="24" customHeight="1" x14ac:dyDescent="0.3">
      <c r="A42" s="41"/>
      <c r="B42" s="20" t="str">
        <f>RUBRICA!A7</f>
        <v>4. Expone el Proyecto APT, considerando el formato y el tiempo establecido para la presentación.</v>
      </c>
      <c r="C42" s="18" t="s">
        <v>5</v>
      </c>
      <c r="D42" s="13" t="str">
        <f t="shared" si="12"/>
        <v>X</v>
      </c>
      <c r="E42" s="13">
        <f>IF(D42="X",100*0.05,"")</f>
        <v>5</v>
      </c>
      <c r="F42" s="13" t="str">
        <f t="shared" si="13"/>
        <v/>
      </c>
      <c r="G42" s="13" t="str">
        <f>IF(F42="X",60*0.05,"")</f>
        <v/>
      </c>
      <c r="H42" s="13" t="str">
        <f t="shared" si="14"/>
        <v/>
      </c>
      <c r="I42" s="13" t="str">
        <f>IF(H42="X",30*0.05,"")</f>
        <v/>
      </c>
      <c r="J42" s="13" t="str">
        <f t="shared" si="15"/>
        <v/>
      </c>
      <c r="K42" s="13" t="str">
        <f t="shared" si="16"/>
        <v/>
      </c>
    </row>
    <row r="43" spans="1:11" ht="24" customHeight="1" x14ac:dyDescent="0.3">
      <c r="A43" s="41"/>
      <c r="B43" s="20" t="str">
        <f>RUBRICA!A8</f>
        <v>5. Expresa sus ideas con fluidez, claridad y precisión, utilizando lenguaje técnico propio de la disciplina.</v>
      </c>
      <c r="C43" s="18" t="s">
        <v>5</v>
      </c>
      <c r="D43" s="13" t="str">
        <f t="shared" si="12"/>
        <v>X</v>
      </c>
      <c r="E43" s="13">
        <f>IF(D43="X",100*0.05,"")</f>
        <v>5</v>
      </c>
      <c r="F43" s="13" t="str">
        <f t="shared" si="13"/>
        <v/>
      </c>
      <c r="G43" s="13" t="str">
        <f>IF(F43="X",60*0.05,"")</f>
        <v/>
      </c>
      <c r="H43" s="13" t="str">
        <f t="shared" si="14"/>
        <v/>
      </c>
      <c r="I43" s="13" t="str">
        <f>IF(H43="X",30*0.05,"")</f>
        <v/>
      </c>
      <c r="J43" s="13" t="str">
        <f t="shared" si="15"/>
        <v/>
      </c>
      <c r="K43" s="13" t="str">
        <f t="shared" si="16"/>
        <v/>
      </c>
    </row>
    <row r="44" spans="1:11" ht="24" customHeight="1" x14ac:dyDescent="0.3">
      <c r="A44" s="41"/>
      <c r="B44" s="20" t="str">
        <f>RUBRICA!A9</f>
        <v>6. Entrega la documentación y evidencias requerida por la asignatura de acuerdo a la estructura y nombres solicitados, guardando todas las evidencias de avances en Git</v>
      </c>
      <c r="C44" s="18" t="s">
        <v>5</v>
      </c>
      <c r="D44" s="13" t="str">
        <f>IF($C44=CL,"X","")</f>
        <v>X</v>
      </c>
      <c r="E44" s="13">
        <f>IF(D44="X",100*0.2,"")</f>
        <v>20</v>
      </c>
      <c r="F44" s="13" t="str">
        <f>IF($C44=L,"X","")</f>
        <v/>
      </c>
      <c r="G44" s="13" t="str">
        <f>IF(F44="X",60*0.2,"")</f>
        <v/>
      </c>
      <c r="H44" s="13" t="str">
        <f>IF($C44=ML,"X","")</f>
        <v/>
      </c>
      <c r="I44" s="13" t="str">
        <f>IF(H44="X",30*0.2,"")</f>
        <v/>
      </c>
      <c r="J44" s="13" t="str">
        <f>IF($C44=NL,"X","")</f>
        <v/>
      </c>
      <c r="K44" s="13" t="str">
        <f t="shared" si="16"/>
        <v/>
      </c>
    </row>
    <row r="45" spans="1:11" ht="24" customHeight="1" x14ac:dyDescent="0.3">
      <c r="A45" s="41"/>
      <c r="B45" s="20" t="str">
        <f>RUBRICA!A10</f>
        <v xml:space="preserve">7. Expone el tema utilizando un lenguaje técnico disciplinar al presentar la propuesta y responde evidenciando un manejo de la información. </v>
      </c>
      <c r="C45" s="18" t="s">
        <v>5</v>
      </c>
      <c r="D45" s="13" t="str">
        <f>IF($C45=CL,"X","")</f>
        <v>X</v>
      </c>
      <c r="E45" s="13">
        <f>IF(D45="X",100*0.1,"")</f>
        <v>10</v>
      </c>
      <c r="F45" s="13" t="str">
        <f>IF($C45=L,"X","")</f>
        <v/>
      </c>
      <c r="G45" s="13" t="str">
        <f>IF(F45="X",60*0.1,"")</f>
        <v/>
      </c>
      <c r="H45" s="13" t="str">
        <f>IF($C45=ML,"X","")</f>
        <v/>
      </c>
      <c r="I45" s="13" t="str">
        <f>IF(H45="X",30*0.1,"")</f>
        <v/>
      </c>
      <c r="J45" s="13" t="str">
        <f>IF($C45=NL,"X","")</f>
        <v/>
      </c>
      <c r="K45" s="13" t="str">
        <f t="shared" si="16"/>
        <v/>
      </c>
    </row>
    <row r="46" spans="1:11" ht="24" customHeight="1" x14ac:dyDescent="0.35">
      <c r="A46" s="40"/>
      <c r="B46" s="19" t="s">
        <v>4</v>
      </c>
      <c r="C46" s="23">
        <f>E46+G46+I46+K46</f>
        <v>100</v>
      </c>
      <c r="D46" s="14"/>
      <c r="E46" s="14">
        <f>SUM(E39:E45)</f>
        <v>100</v>
      </c>
      <c r="F46" s="14"/>
      <c r="G46" s="14">
        <f>SUM(G39:G45)</f>
        <v>0</v>
      </c>
      <c r="H46" s="14"/>
      <c r="I46" s="14">
        <f>SUM(I39:I45)</f>
        <v>0</v>
      </c>
      <c r="J46" s="14"/>
      <c r="K46" s="14">
        <f>SUM(K39:K45)</f>
        <v>0</v>
      </c>
    </row>
    <row r="47" spans="1:11" ht="24" customHeight="1" x14ac:dyDescent="0.35">
      <c r="A47" s="42"/>
      <c r="B47" s="22" t="s">
        <v>12</v>
      </c>
      <c r="C47" s="15">
        <f>VLOOKUP(C46,ESCALA_IEP!A28:B228,2,FALSE)</f>
        <v>7</v>
      </c>
    </row>
    <row r="48" spans="1:11" ht="15.75" customHeight="1" x14ac:dyDescent="0.3"/>
    <row r="49" spans="1:11" ht="15.75" customHeight="1" x14ac:dyDescent="0.3"/>
    <row r="50" spans="1:11" ht="24" customHeight="1" x14ac:dyDescent="0.3">
      <c r="A50" s="57" t="s">
        <v>63</v>
      </c>
      <c r="B50" s="12" t="str">
        <f>B4</f>
        <v>ESTUDIANTE 1</v>
      </c>
      <c r="C50" s="43" t="s">
        <v>9</v>
      </c>
      <c r="D50" s="44" t="s">
        <v>10</v>
      </c>
      <c r="E50" s="45"/>
      <c r="F50" s="45"/>
      <c r="G50" s="45"/>
      <c r="H50" s="45"/>
      <c r="I50" s="45"/>
      <c r="J50" s="45"/>
      <c r="K50" s="46"/>
    </row>
    <row r="51" spans="1:11" ht="24" customHeight="1" x14ac:dyDescent="0.3">
      <c r="A51" s="40"/>
      <c r="B51" s="16" t="s">
        <v>11</v>
      </c>
      <c r="C51" s="42"/>
      <c r="D51" s="44" t="s">
        <v>5</v>
      </c>
      <c r="E51" s="46"/>
      <c r="F51" s="44" t="s">
        <v>6</v>
      </c>
      <c r="G51" s="46"/>
      <c r="H51" s="47" t="s">
        <v>17</v>
      </c>
      <c r="I51" s="46"/>
      <c r="J51" s="44" t="s">
        <v>7</v>
      </c>
      <c r="K51" s="46"/>
    </row>
    <row r="52" spans="1:11" ht="24" customHeight="1" x14ac:dyDescent="0.3">
      <c r="A52" s="41"/>
      <c r="B52" s="20" t="str">
        <f>RUBRICA!A4</f>
        <v xml:space="preserve">1. Presenta el proyecto considerando la relevancia, objetivos, metodología y desarrollo, de acuerdo a los estándares de calidad de la disciplina. </v>
      </c>
      <c r="C52" s="18" t="s">
        <v>5</v>
      </c>
      <c r="D52" s="13" t="str">
        <f t="shared" ref="D52:D56" si="17">IF($C52=CL,"X","")</f>
        <v>X</v>
      </c>
      <c r="E52" s="13">
        <f>IF(D52="X",100*0.15,"")</f>
        <v>15</v>
      </c>
      <c r="F52" s="13" t="str">
        <f t="shared" ref="F52:F56" si="18">IF($C52=L,"X","")</f>
        <v/>
      </c>
      <c r="G52" s="13" t="str">
        <f>IF(F52="X",60*0.15,"")</f>
        <v/>
      </c>
      <c r="H52" s="13" t="str">
        <f t="shared" ref="H52:H56" si="19">IF($C52=ML,"X","")</f>
        <v/>
      </c>
      <c r="I52" s="13" t="str">
        <f>IF(H52="X",30*0.15,"")</f>
        <v/>
      </c>
      <c r="J52" s="13" t="str">
        <f t="shared" ref="J52:J56" si="20">IF($C52=NL,"X","")</f>
        <v/>
      </c>
      <c r="K52" s="13" t="str">
        <f t="shared" ref="K52:K58" si="21">IF($J52="X",0,"")</f>
        <v/>
      </c>
    </row>
    <row r="53" spans="1:11" ht="24" customHeight="1" x14ac:dyDescent="0.3">
      <c r="A53" s="41"/>
      <c r="B53" s="20" t="str">
        <f>RUBRICA!A5</f>
        <v xml:space="preserve">2. Presenta las evidencias del Proyecto APT, dando cuenta del cumplimiento de los objetivos y de acuerdo a los estándares de la disciplina. </v>
      </c>
      <c r="C53" s="18" t="s">
        <v>5</v>
      </c>
      <c r="D53" s="13" t="str">
        <f t="shared" si="17"/>
        <v>X</v>
      </c>
      <c r="E53" s="13">
        <f>IF(D53="X",100*0.25,"")</f>
        <v>25</v>
      </c>
      <c r="F53" s="13" t="str">
        <f t="shared" si="18"/>
        <v/>
      </c>
      <c r="G53" s="13" t="str">
        <f>IF(F53="X",60*0.25,"")</f>
        <v/>
      </c>
      <c r="H53" s="13" t="str">
        <f t="shared" si="19"/>
        <v/>
      </c>
      <c r="I53" s="13" t="str">
        <f>IF(H53="X",30*0.25,"")</f>
        <v/>
      </c>
      <c r="J53" s="13" t="str">
        <f t="shared" si="20"/>
        <v/>
      </c>
      <c r="K53" s="13" t="str">
        <f t="shared" si="21"/>
        <v/>
      </c>
    </row>
    <row r="54" spans="1:11" ht="24" customHeight="1" x14ac:dyDescent="0.3">
      <c r="A54" s="41"/>
      <c r="B54" s="20" t="str">
        <f>RUBRICA!A6</f>
        <v>3. Responde las preguntas realizadas por la comisión, cumpliendo con los estándares de calidad de la disciplina.</v>
      </c>
      <c r="C54" s="18" t="s">
        <v>5</v>
      </c>
      <c r="D54" s="13" t="str">
        <f t="shared" si="17"/>
        <v>X</v>
      </c>
      <c r="E54" s="13">
        <f>IF(D54="X",100*0.2,"")</f>
        <v>20</v>
      </c>
      <c r="F54" s="13" t="str">
        <f t="shared" si="18"/>
        <v/>
      </c>
      <c r="G54" s="13" t="str">
        <f>IF(F54="X",60*0.2,"")</f>
        <v/>
      </c>
      <c r="H54" s="13" t="str">
        <f t="shared" si="19"/>
        <v/>
      </c>
      <c r="I54" s="13" t="str">
        <f>IF(H54="X",30*0.2,"")</f>
        <v/>
      </c>
      <c r="J54" s="13" t="str">
        <f t="shared" si="20"/>
        <v/>
      </c>
      <c r="K54" s="13" t="str">
        <f t="shared" si="21"/>
        <v/>
      </c>
    </row>
    <row r="55" spans="1:11" ht="24" customHeight="1" x14ac:dyDescent="0.3">
      <c r="A55" s="41"/>
      <c r="B55" s="20" t="str">
        <f>RUBRICA!A7</f>
        <v>4. Expone el Proyecto APT, considerando el formato y el tiempo establecido para la presentación.</v>
      </c>
      <c r="C55" s="18" t="s">
        <v>5</v>
      </c>
      <c r="D55" s="13" t="str">
        <f t="shared" si="17"/>
        <v>X</v>
      </c>
      <c r="E55" s="13">
        <f>IF(D55="X",100*0.05,"")</f>
        <v>5</v>
      </c>
      <c r="F55" s="13" t="str">
        <f t="shared" si="18"/>
        <v/>
      </c>
      <c r="G55" s="13" t="str">
        <f>IF(F55="X",60*0.05,"")</f>
        <v/>
      </c>
      <c r="H55" s="13" t="str">
        <f t="shared" si="19"/>
        <v/>
      </c>
      <c r="I55" s="13" t="str">
        <f>IF(H55="X",30*0.05,"")</f>
        <v/>
      </c>
      <c r="J55" s="13" t="str">
        <f t="shared" si="20"/>
        <v/>
      </c>
      <c r="K55" s="13" t="str">
        <f t="shared" si="21"/>
        <v/>
      </c>
    </row>
    <row r="56" spans="1:11" ht="24" customHeight="1" x14ac:dyDescent="0.3">
      <c r="A56" s="41"/>
      <c r="B56" s="20" t="str">
        <f>RUBRICA!A8</f>
        <v>5. Expresa sus ideas con fluidez, claridad y precisión, utilizando lenguaje técnico propio de la disciplina.</v>
      </c>
      <c r="C56" s="18" t="s">
        <v>5</v>
      </c>
      <c r="D56" s="13" t="str">
        <f t="shared" si="17"/>
        <v>X</v>
      </c>
      <c r="E56" s="13">
        <f>IF(D56="X",100*0.05,"")</f>
        <v>5</v>
      </c>
      <c r="F56" s="13" t="str">
        <f t="shared" si="18"/>
        <v/>
      </c>
      <c r="G56" s="13" t="str">
        <f>IF(F56="X",60*0.05,"")</f>
        <v/>
      </c>
      <c r="H56" s="13" t="str">
        <f t="shared" si="19"/>
        <v/>
      </c>
      <c r="I56" s="13" t="str">
        <f>IF(H56="X",30*0.05,"")</f>
        <v/>
      </c>
      <c r="J56" s="13" t="str">
        <f t="shared" si="20"/>
        <v/>
      </c>
      <c r="K56" s="13" t="str">
        <f t="shared" si="21"/>
        <v/>
      </c>
    </row>
    <row r="57" spans="1:11" ht="24" customHeight="1" x14ac:dyDescent="0.3">
      <c r="A57" s="41"/>
      <c r="B57" s="20" t="str">
        <f>RUBRICA!A9</f>
        <v>6. Entrega la documentación y evidencias requerida por la asignatura de acuerdo a la estructura y nombres solicitados, guardando todas las evidencias de avances en Git</v>
      </c>
      <c r="C57" s="18" t="s">
        <v>5</v>
      </c>
      <c r="D57" s="13" t="str">
        <f>IF($C57=CL,"X","")</f>
        <v>X</v>
      </c>
      <c r="E57" s="13">
        <f>IF(D57="X",100*0.2,"")</f>
        <v>20</v>
      </c>
      <c r="F57" s="13" t="str">
        <f>IF($C57=L,"X","")</f>
        <v/>
      </c>
      <c r="G57" s="13" t="str">
        <f>IF(F57="X",60*0.2,"")</f>
        <v/>
      </c>
      <c r="H57" s="13" t="str">
        <f>IF($C57=ML,"X","")</f>
        <v/>
      </c>
      <c r="I57" s="13" t="str">
        <f>IF(H57="X",30*0.2,"")</f>
        <v/>
      </c>
      <c r="J57" s="13" t="str">
        <f>IF($C57=NL,"X","")</f>
        <v/>
      </c>
      <c r="K57" s="13" t="str">
        <f t="shared" si="21"/>
        <v/>
      </c>
    </row>
    <row r="58" spans="1:11" ht="24" customHeight="1" x14ac:dyDescent="0.3">
      <c r="A58" s="41"/>
      <c r="B58" s="20" t="str">
        <f>RUBRICA!A10</f>
        <v xml:space="preserve">7. Expone el tema utilizando un lenguaje técnico disciplinar al presentar la propuesta y responde evidenciando un manejo de la información. </v>
      </c>
      <c r="C58" s="18" t="s">
        <v>5</v>
      </c>
      <c r="D58" s="13" t="str">
        <f>IF($C58=CL,"X","")</f>
        <v>X</v>
      </c>
      <c r="E58" s="13">
        <f>IF(D58="X",100*0.1,"")</f>
        <v>10</v>
      </c>
      <c r="F58" s="13" t="str">
        <f>IF($C58=L,"X","")</f>
        <v/>
      </c>
      <c r="G58" s="13" t="str">
        <f>IF(F58="X",60*0.1,"")</f>
        <v/>
      </c>
      <c r="H58" s="13" t="str">
        <f>IF($C58=ML,"X","")</f>
        <v/>
      </c>
      <c r="I58" s="13" t="str">
        <f>IF(H58="X",30*0.1,"")</f>
        <v/>
      </c>
      <c r="J58" s="13" t="str">
        <f>IF($C58=NL,"X","")</f>
        <v/>
      </c>
      <c r="K58" s="13" t="str">
        <f t="shared" si="21"/>
        <v/>
      </c>
    </row>
    <row r="59" spans="1:11" ht="24" customHeight="1" x14ac:dyDescent="0.35">
      <c r="A59" s="40"/>
      <c r="B59" s="19" t="s">
        <v>4</v>
      </c>
      <c r="C59" s="23">
        <f>E59+G59+I59+K59</f>
        <v>100</v>
      </c>
      <c r="D59" s="14"/>
      <c r="E59" s="14">
        <f>SUM(E52:E58)</f>
        <v>100</v>
      </c>
      <c r="F59" s="14"/>
      <c r="G59" s="14">
        <f>SUM(G52:G58)</f>
        <v>0</v>
      </c>
      <c r="H59" s="14"/>
      <c r="I59" s="14">
        <f>SUM(I52:I58)</f>
        <v>0</v>
      </c>
      <c r="J59" s="14"/>
      <c r="K59" s="14">
        <f>SUM(K52:K58)</f>
        <v>0</v>
      </c>
    </row>
    <row r="60" spans="1:11" ht="24" customHeight="1" x14ac:dyDescent="0.35">
      <c r="A60" s="42"/>
      <c r="B60" s="22" t="s">
        <v>12</v>
      </c>
      <c r="C60" s="15">
        <f>VLOOKUP(C59,ESCALA_IEP!A41:B241,2,FALSE)</f>
        <v>7</v>
      </c>
    </row>
    <row r="61" spans="1:11" ht="15.75" customHeight="1" x14ac:dyDescent="0.3"/>
    <row r="62" spans="1:11" ht="15.75" customHeight="1" x14ac:dyDescent="0.3"/>
    <row r="63" spans="1:11" ht="24" customHeight="1" x14ac:dyDescent="0.3">
      <c r="A63" s="57" t="s">
        <v>64</v>
      </c>
      <c r="B63" s="12" t="str">
        <f>B5</f>
        <v>ESTUDIANTE 2</v>
      </c>
      <c r="C63" s="43" t="s">
        <v>9</v>
      </c>
      <c r="D63" s="44" t="s">
        <v>10</v>
      </c>
      <c r="E63" s="45"/>
      <c r="F63" s="45"/>
      <c r="G63" s="45"/>
      <c r="H63" s="45"/>
      <c r="I63" s="45"/>
      <c r="J63" s="45"/>
      <c r="K63" s="46"/>
    </row>
    <row r="64" spans="1:11" ht="24" customHeight="1" x14ac:dyDescent="0.3">
      <c r="A64" s="40"/>
      <c r="B64" s="16" t="s">
        <v>11</v>
      </c>
      <c r="C64" s="42"/>
      <c r="D64" s="44" t="s">
        <v>5</v>
      </c>
      <c r="E64" s="46"/>
      <c r="F64" s="44" t="s">
        <v>6</v>
      </c>
      <c r="G64" s="46"/>
      <c r="H64" s="47" t="s">
        <v>17</v>
      </c>
      <c r="I64" s="46"/>
      <c r="J64" s="44" t="s">
        <v>7</v>
      </c>
      <c r="K64" s="46"/>
    </row>
    <row r="65" spans="1:11" ht="24" customHeight="1" x14ac:dyDescent="0.3">
      <c r="A65" s="41"/>
      <c r="B65" s="20" t="str">
        <f>RUBRICA!A4</f>
        <v xml:space="preserve">1. Presenta el proyecto considerando la relevancia, objetivos, metodología y desarrollo, de acuerdo a los estándares de calidad de la disciplina. </v>
      </c>
      <c r="C65" s="18" t="s">
        <v>5</v>
      </c>
      <c r="D65" s="13" t="str">
        <f t="shared" ref="D65:D69" si="22">IF($C65=CL,"X","")</f>
        <v>X</v>
      </c>
      <c r="E65" s="13">
        <f>IF(D65="X",100*0.15,"")</f>
        <v>15</v>
      </c>
      <c r="F65" s="13" t="str">
        <f t="shared" ref="F65:F69" si="23">IF($C65=L,"X","")</f>
        <v/>
      </c>
      <c r="G65" s="13" t="str">
        <f>IF(F65="X",60*0.15,"")</f>
        <v/>
      </c>
      <c r="H65" s="13" t="str">
        <f t="shared" ref="H65:H69" si="24">IF($C65=ML,"X","")</f>
        <v/>
      </c>
      <c r="I65" s="13" t="str">
        <f>IF(H65="X",30*0.15,"")</f>
        <v/>
      </c>
      <c r="J65" s="13" t="str">
        <f t="shared" ref="J65:J69" si="25">IF($C65=NL,"X","")</f>
        <v/>
      </c>
      <c r="K65" s="13" t="str">
        <f t="shared" ref="K65:K71" si="26">IF($J65="X",0,"")</f>
        <v/>
      </c>
    </row>
    <row r="66" spans="1:11" ht="24" customHeight="1" x14ac:dyDescent="0.3">
      <c r="A66" s="41"/>
      <c r="B66" s="20" t="str">
        <f>RUBRICA!A5</f>
        <v xml:space="preserve">2. Presenta las evidencias del Proyecto APT, dando cuenta del cumplimiento de los objetivos y de acuerdo a los estándares de la disciplina. </v>
      </c>
      <c r="C66" s="18" t="s">
        <v>5</v>
      </c>
      <c r="D66" s="13" t="str">
        <f t="shared" si="22"/>
        <v>X</v>
      </c>
      <c r="E66" s="13">
        <f>IF(D66="X",100*0.25,"")</f>
        <v>25</v>
      </c>
      <c r="F66" s="13" t="str">
        <f t="shared" si="23"/>
        <v/>
      </c>
      <c r="G66" s="13" t="str">
        <f>IF(F66="X",60*0.25,"")</f>
        <v/>
      </c>
      <c r="H66" s="13" t="str">
        <f t="shared" si="24"/>
        <v/>
      </c>
      <c r="I66" s="13" t="str">
        <f>IF(H66="X",30*0.25,"")</f>
        <v/>
      </c>
      <c r="J66" s="13" t="str">
        <f t="shared" si="25"/>
        <v/>
      </c>
      <c r="K66" s="13" t="str">
        <f t="shared" si="26"/>
        <v/>
      </c>
    </row>
    <row r="67" spans="1:11" ht="24" customHeight="1" x14ac:dyDescent="0.3">
      <c r="A67" s="41"/>
      <c r="B67" s="20" t="str">
        <f>RUBRICA!A6</f>
        <v>3. Responde las preguntas realizadas por la comisión, cumpliendo con los estándares de calidad de la disciplina.</v>
      </c>
      <c r="C67" s="18" t="s">
        <v>5</v>
      </c>
      <c r="D67" s="13" t="str">
        <f t="shared" si="22"/>
        <v>X</v>
      </c>
      <c r="E67" s="13">
        <f>IF(D67="X",100*0.2,"")</f>
        <v>20</v>
      </c>
      <c r="F67" s="13" t="str">
        <f t="shared" si="23"/>
        <v/>
      </c>
      <c r="G67" s="13" t="str">
        <f>IF(F67="X",60*0.2,"")</f>
        <v/>
      </c>
      <c r="H67" s="13" t="str">
        <f t="shared" si="24"/>
        <v/>
      </c>
      <c r="I67" s="13" t="str">
        <f>IF(H67="X",30*0.2,"")</f>
        <v/>
      </c>
      <c r="J67" s="13" t="str">
        <f t="shared" si="25"/>
        <v/>
      </c>
      <c r="K67" s="13" t="str">
        <f t="shared" si="26"/>
        <v/>
      </c>
    </row>
    <row r="68" spans="1:11" ht="24" customHeight="1" x14ac:dyDescent="0.3">
      <c r="A68" s="41"/>
      <c r="B68" s="20" t="str">
        <f>RUBRICA!A7</f>
        <v>4. Expone el Proyecto APT, considerando el formato y el tiempo establecido para la presentación.</v>
      </c>
      <c r="C68" s="18" t="s">
        <v>5</v>
      </c>
      <c r="D68" s="13" t="str">
        <f t="shared" si="22"/>
        <v>X</v>
      </c>
      <c r="E68" s="13">
        <f>IF(D68="X",100*0.05,"")</f>
        <v>5</v>
      </c>
      <c r="F68" s="13" t="str">
        <f t="shared" si="23"/>
        <v/>
      </c>
      <c r="G68" s="13" t="str">
        <f>IF(F68="X",60*0.05,"")</f>
        <v/>
      </c>
      <c r="H68" s="13" t="str">
        <f t="shared" si="24"/>
        <v/>
      </c>
      <c r="I68" s="13" t="str">
        <f>IF(H68="X",30*0.05,"")</f>
        <v/>
      </c>
      <c r="J68" s="13" t="str">
        <f t="shared" si="25"/>
        <v/>
      </c>
      <c r="K68" s="13" t="str">
        <f t="shared" si="26"/>
        <v/>
      </c>
    </row>
    <row r="69" spans="1:11" ht="24" customHeight="1" x14ac:dyDescent="0.3">
      <c r="A69" s="41"/>
      <c r="B69" s="20" t="str">
        <f>RUBRICA!A8</f>
        <v>5. Expresa sus ideas con fluidez, claridad y precisión, utilizando lenguaje técnico propio de la disciplina.</v>
      </c>
      <c r="C69" s="18" t="s">
        <v>5</v>
      </c>
      <c r="D69" s="13" t="str">
        <f t="shared" si="22"/>
        <v>X</v>
      </c>
      <c r="E69" s="13">
        <f>IF(D69="X",100*0.05,"")</f>
        <v>5</v>
      </c>
      <c r="F69" s="13" t="str">
        <f t="shared" si="23"/>
        <v/>
      </c>
      <c r="G69" s="13" t="str">
        <f>IF(F69="X",60*0.05,"")</f>
        <v/>
      </c>
      <c r="H69" s="13" t="str">
        <f t="shared" si="24"/>
        <v/>
      </c>
      <c r="I69" s="13" t="str">
        <f>IF(H69="X",30*0.05,"")</f>
        <v/>
      </c>
      <c r="J69" s="13" t="str">
        <f t="shared" si="25"/>
        <v/>
      </c>
      <c r="K69" s="13" t="str">
        <f t="shared" si="26"/>
        <v/>
      </c>
    </row>
    <row r="70" spans="1:11" ht="24" customHeight="1" x14ac:dyDescent="0.3">
      <c r="A70" s="41"/>
      <c r="B70" s="20" t="str">
        <f>RUBRICA!A9</f>
        <v>6. Entrega la documentación y evidencias requerida por la asignatura de acuerdo a la estructura y nombres solicitados, guardando todas las evidencias de avances en Git</v>
      </c>
      <c r="C70" s="18" t="s">
        <v>5</v>
      </c>
      <c r="D70" s="13" t="str">
        <f>IF($C70=CL,"X","")</f>
        <v>X</v>
      </c>
      <c r="E70" s="13">
        <f>IF(D70="X",100*0.2,"")</f>
        <v>20</v>
      </c>
      <c r="F70" s="13" t="str">
        <f>IF($C70=L,"X","")</f>
        <v/>
      </c>
      <c r="G70" s="13" t="str">
        <f>IF(F70="X",60*0.2,"")</f>
        <v/>
      </c>
      <c r="H70" s="13" t="str">
        <f>IF($C70=ML,"X","")</f>
        <v/>
      </c>
      <c r="I70" s="13" t="str">
        <f>IF(H70="X",30*0.2,"")</f>
        <v/>
      </c>
      <c r="J70" s="13" t="str">
        <f>IF($C70=NL,"X","")</f>
        <v/>
      </c>
      <c r="K70" s="13" t="str">
        <f t="shared" si="26"/>
        <v/>
      </c>
    </row>
    <row r="71" spans="1:11" ht="24" customHeight="1" x14ac:dyDescent="0.3">
      <c r="A71" s="41"/>
      <c r="B71" s="20" t="str">
        <f>RUBRICA!A10</f>
        <v xml:space="preserve">7. Expone el tema utilizando un lenguaje técnico disciplinar al presentar la propuesta y responde evidenciando un manejo de la información. </v>
      </c>
      <c r="C71" s="18" t="s">
        <v>5</v>
      </c>
      <c r="D71" s="13" t="str">
        <f>IF($C71=CL,"X","")</f>
        <v>X</v>
      </c>
      <c r="E71" s="13">
        <f>IF(D71="X",100*0.1,"")</f>
        <v>10</v>
      </c>
      <c r="F71" s="13" t="str">
        <f>IF($C71=L,"X","")</f>
        <v/>
      </c>
      <c r="G71" s="13" t="str">
        <f>IF(F71="X",60*0.1,"")</f>
        <v/>
      </c>
      <c r="H71" s="13" t="str">
        <f>IF($C71=ML,"X","")</f>
        <v/>
      </c>
      <c r="I71" s="13" t="str">
        <f>IF(H71="X",30*0.1,"")</f>
        <v/>
      </c>
      <c r="J71" s="13" t="str">
        <f>IF($C71=NL,"X","")</f>
        <v/>
      </c>
      <c r="K71" s="13" t="str">
        <f t="shared" si="26"/>
        <v/>
      </c>
    </row>
    <row r="72" spans="1:11" ht="24" customHeight="1" x14ac:dyDescent="0.35">
      <c r="A72" s="40"/>
      <c r="B72" s="19" t="s">
        <v>4</v>
      </c>
      <c r="C72" s="23">
        <f>E72+G72+I72+K72</f>
        <v>100</v>
      </c>
      <c r="D72" s="14"/>
      <c r="E72" s="14">
        <f>SUM(E65:E71)</f>
        <v>100</v>
      </c>
      <c r="F72" s="14"/>
      <c r="G72" s="14">
        <f>SUM(G65:G71)</f>
        <v>0</v>
      </c>
      <c r="H72" s="14"/>
      <c r="I72" s="14">
        <f>SUM(I65:I71)</f>
        <v>0</v>
      </c>
      <c r="J72" s="14"/>
      <c r="K72" s="14">
        <f>SUM(K65:K71)</f>
        <v>0</v>
      </c>
    </row>
    <row r="73" spans="1:11" ht="24" customHeight="1" x14ac:dyDescent="0.35">
      <c r="A73" s="42"/>
      <c r="B73" s="22" t="s">
        <v>12</v>
      </c>
      <c r="C73" s="15">
        <f>VLOOKUP(C72,ESCALA_IEP!A54:B254,2,FALSE)</f>
        <v>7</v>
      </c>
    </row>
    <row r="74" spans="1:11" ht="15.75" customHeight="1" x14ac:dyDescent="0.3"/>
    <row r="75" spans="1:11" ht="15.75" customHeight="1" x14ac:dyDescent="0.3"/>
    <row r="76" spans="1:11" ht="24" customHeight="1" x14ac:dyDescent="0.3">
      <c r="A76" s="57" t="s">
        <v>65</v>
      </c>
      <c r="B76" s="12" t="str">
        <f>B6</f>
        <v>ESTUDIANTE 3</v>
      </c>
      <c r="C76" s="43" t="s">
        <v>9</v>
      </c>
      <c r="D76" s="44" t="s">
        <v>10</v>
      </c>
      <c r="E76" s="45"/>
      <c r="F76" s="45"/>
      <c r="G76" s="45"/>
      <c r="H76" s="45"/>
      <c r="I76" s="45"/>
      <c r="J76" s="45"/>
      <c r="K76" s="46"/>
    </row>
    <row r="77" spans="1:11" ht="24" customHeight="1" x14ac:dyDescent="0.3">
      <c r="A77" s="40"/>
      <c r="B77" s="16" t="s">
        <v>11</v>
      </c>
      <c r="C77" s="42"/>
      <c r="D77" s="44" t="s">
        <v>5</v>
      </c>
      <c r="E77" s="46"/>
      <c r="F77" s="44" t="s">
        <v>6</v>
      </c>
      <c r="G77" s="46"/>
      <c r="H77" s="47" t="s">
        <v>17</v>
      </c>
      <c r="I77" s="46"/>
      <c r="J77" s="44" t="s">
        <v>7</v>
      </c>
      <c r="K77" s="46"/>
    </row>
    <row r="78" spans="1:11" ht="24" customHeight="1" x14ac:dyDescent="0.3">
      <c r="A78" s="41"/>
      <c r="B78" s="20" t="str">
        <f>RUBRICA!A4</f>
        <v xml:space="preserve">1. Presenta el proyecto considerando la relevancia, objetivos, metodología y desarrollo, de acuerdo a los estándares de calidad de la disciplina. </v>
      </c>
      <c r="C78" s="18" t="s">
        <v>5</v>
      </c>
      <c r="D78" s="13" t="str">
        <f t="shared" ref="D78:D82" si="27">IF($C78=CL,"X","")</f>
        <v>X</v>
      </c>
      <c r="E78" s="13">
        <f>IF(D78="X",100*0.15,"")</f>
        <v>15</v>
      </c>
      <c r="F78" s="13" t="str">
        <f t="shared" ref="F78:F82" si="28">IF($C78=L,"X","")</f>
        <v/>
      </c>
      <c r="G78" s="13" t="str">
        <f>IF(F78="X",60*0.15,"")</f>
        <v/>
      </c>
      <c r="H78" s="13" t="str">
        <f t="shared" ref="H78:H82" si="29">IF($C78=ML,"X","")</f>
        <v/>
      </c>
      <c r="I78" s="13" t="str">
        <f>IF(H78="X",30*0.15,"")</f>
        <v/>
      </c>
      <c r="J78" s="13" t="str">
        <f t="shared" ref="J78:J82" si="30">IF($C78=NL,"X","")</f>
        <v/>
      </c>
      <c r="K78" s="13" t="str">
        <f t="shared" ref="K78:K84" si="31">IF($J78="X",0,"")</f>
        <v/>
      </c>
    </row>
    <row r="79" spans="1:11" ht="24" customHeight="1" x14ac:dyDescent="0.3">
      <c r="A79" s="41"/>
      <c r="B79" s="20" t="str">
        <f>RUBRICA!A5</f>
        <v xml:space="preserve">2. Presenta las evidencias del Proyecto APT, dando cuenta del cumplimiento de los objetivos y de acuerdo a los estándares de la disciplina. </v>
      </c>
      <c r="C79" s="18" t="s">
        <v>5</v>
      </c>
      <c r="D79" s="13" t="str">
        <f t="shared" si="27"/>
        <v>X</v>
      </c>
      <c r="E79" s="13">
        <f>IF(D79="X",100*0.25,"")</f>
        <v>25</v>
      </c>
      <c r="F79" s="13" t="str">
        <f t="shared" si="28"/>
        <v/>
      </c>
      <c r="G79" s="13" t="str">
        <f>IF(F79="X",60*0.25,"")</f>
        <v/>
      </c>
      <c r="H79" s="13" t="str">
        <f t="shared" si="29"/>
        <v/>
      </c>
      <c r="I79" s="13" t="str">
        <f>IF(H79="X",30*0.25,"")</f>
        <v/>
      </c>
      <c r="J79" s="13" t="str">
        <f t="shared" si="30"/>
        <v/>
      </c>
      <c r="K79" s="13" t="str">
        <f t="shared" si="31"/>
        <v/>
      </c>
    </row>
    <row r="80" spans="1:11" ht="24" customHeight="1" x14ac:dyDescent="0.3">
      <c r="A80" s="41"/>
      <c r="B80" s="20" t="str">
        <f>RUBRICA!A6</f>
        <v>3. Responde las preguntas realizadas por la comisión, cumpliendo con los estándares de calidad de la disciplina.</v>
      </c>
      <c r="C80" s="18" t="s">
        <v>5</v>
      </c>
      <c r="D80" s="13" t="str">
        <f t="shared" si="27"/>
        <v>X</v>
      </c>
      <c r="E80" s="13">
        <f>IF(D80="X",100*0.2,"")</f>
        <v>20</v>
      </c>
      <c r="F80" s="13" t="str">
        <f t="shared" si="28"/>
        <v/>
      </c>
      <c r="G80" s="13" t="str">
        <f>IF(F80="X",60*0.2,"")</f>
        <v/>
      </c>
      <c r="H80" s="13" t="str">
        <f t="shared" si="29"/>
        <v/>
      </c>
      <c r="I80" s="13" t="str">
        <f>IF(H80="X",30*0.2,"")</f>
        <v/>
      </c>
      <c r="J80" s="13" t="str">
        <f t="shared" si="30"/>
        <v/>
      </c>
      <c r="K80" s="13" t="str">
        <f t="shared" si="31"/>
        <v/>
      </c>
    </row>
    <row r="81" spans="1:11" ht="24" customHeight="1" x14ac:dyDescent="0.3">
      <c r="A81" s="41"/>
      <c r="B81" s="20" t="str">
        <f>RUBRICA!A7</f>
        <v>4. Expone el Proyecto APT, considerando el formato y el tiempo establecido para la presentación.</v>
      </c>
      <c r="C81" s="18" t="s">
        <v>5</v>
      </c>
      <c r="D81" s="13" t="str">
        <f t="shared" si="27"/>
        <v>X</v>
      </c>
      <c r="E81" s="13">
        <f>IF(D81="X",100*0.05,"")</f>
        <v>5</v>
      </c>
      <c r="F81" s="13" t="str">
        <f t="shared" si="28"/>
        <v/>
      </c>
      <c r="G81" s="13" t="str">
        <f>IF(F81="X",60*0.05,"")</f>
        <v/>
      </c>
      <c r="H81" s="13" t="str">
        <f t="shared" si="29"/>
        <v/>
      </c>
      <c r="I81" s="13" t="str">
        <f>IF(H81="X",30*0.05,"")</f>
        <v/>
      </c>
      <c r="J81" s="13" t="str">
        <f t="shared" si="30"/>
        <v/>
      </c>
      <c r="K81" s="13" t="str">
        <f t="shared" si="31"/>
        <v/>
      </c>
    </row>
    <row r="82" spans="1:11" ht="24" customHeight="1" x14ac:dyDescent="0.3">
      <c r="A82" s="41"/>
      <c r="B82" s="20" t="str">
        <f>RUBRICA!A8</f>
        <v>5. Expresa sus ideas con fluidez, claridad y precisión, utilizando lenguaje técnico propio de la disciplina.</v>
      </c>
      <c r="C82" s="18" t="s">
        <v>5</v>
      </c>
      <c r="D82" s="13" t="str">
        <f t="shared" si="27"/>
        <v>X</v>
      </c>
      <c r="E82" s="13">
        <f>IF(D82="X",100*0.05,"")</f>
        <v>5</v>
      </c>
      <c r="F82" s="13" t="str">
        <f t="shared" si="28"/>
        <v/>
      </c>
      <c r="G82" s="13" t="str">
        <f>IF(F82="X",60*0.05,"")</f>
        <v/>
      </c>
      <c r="H82" s="13" t="str">
        <f t="shared" si="29"/>
        <v/>
      </c>
      <c r="I82" s="13" t="str">
        <f>IF(H82="X",30*0.05,"")</f>
        <v/>
      </c>
      <c r="J82" s="13" t="str">
        <f t="shared" si="30"/>
        <v/>
      </c>
      <c r="K82" s="13" t="str">
        <f t="shared" si="31"/>
        <v/>
      </c>
    </row>
    <row r="83" spans="1:11" ht="24" customHeight="1" x14ac:dyDescent="0.3">
      <c r="A83" s="41"/>
      <c r="B83" s="20" t="str">
        <f>RUBRICA!A9</f>
        <v>6. Entrega la documentación y evidencias requerida por la asignatura de acuerdo a la estructura y nombres solicitados, guardando todas las evidencias de avances en Git</v>
      </c>
      <c r="C83" s="18" t="s">
        <v>5</v>
      </c>
      <c r="D83" s="13" t="str">
        <f>IF($C83=CL,"X","")</f>
        <v>X</v>
      </c>
      <c r="E83" s="13">
        <f>IF(D83="X",100*0.2,"")</f>
        <v>20</v>
      </c>
      <c r="F83" s="13" t="str">
        <f>IF($C83=L,"X","")</f>
        <v/>
      </c>
      <c r="G83" s="13" t="str">
        <f>IF(F83="X",60*0.2,"")</f>
        <v/>
      </c>
      <c r="H83" s="13" t="str">
        <f>IF($C83=ML,"X","")</f>
        <v/>
      </c>
      <c r="I83" s="13" t="str">
        <f>IF(H83="X",30*0.2,"")</f>
        <v/>
      </c>
      <c r="J83" s="13" t="str">
        <f>IF($C83=NL,"X","")</f>
        <v/>
      </c>
      <c r="K83" s="13" t="str">
        <f t="shared" si="31"/>
        <v/>
      </c>
    </row>
    <row r="84" spans="1:11" ht="24" customHeight="1" x14ac:dyDescent="0.3">
      <c r="A84" s="41"/>
      <c r="B84" s="20" t="str">
        <f>RUBRICA!A10</f>
        <v xml:space="preserve">7. Expone el tema utilizando un lenguaje técnico disciplinar al presentar la propuesta y responde evidenciando un manejo de la información. </v>
      </c>
      <c r="C84" s="18" t="s">
        <v>5</v>
      </c>
      <c r="D84" s="13" t="str">
        <f>IF($C84=CL,"X","")</f>
        <v>X</v>
      </c>
      <c r="E84" s="13">
        <f>IF(D84="X",100*0.1,"")</f>
        <v>10</v>
      </c>
      <c r="F84" s="13" t="str">
        <f>IF($C84=L,"X","")</f>
        <v/>
      </c>
      <c r="G84" s="13" t="str">
        <f>IF(F84="X",60*0.1,"")</f>
        <v/>
      </c>
      <c r="H84" s="13" t="str">
        <f>IF($C84=ML,"X","")</f>
        <v/>
      </c>
      <c r="I84" s="13" t="str">
        <f>IF(H84="X",30*0.1,"")</f>
        <v/>
      </c>
      <c r="J84" s="13" t="str">
        <f>IF($C84=NL,"X","")</f>
        <v/>
      </c>
      <c r="K84" s="13" t="str">
        <f t="shared" si="31"/>
        <v/>
      </c>
    </row>
    <row r="85" spans="1:11" ht="24" customHeight="1" x14ac:dyDescent="0.35">
      <c r="A85" s="40"/>
      <c r="B85" s="19" t="s">
        <v>4</v>
      </c>
      <c r="C85" s="23">
        <f>E85+G85+I85+K85</f>
        <v>100</v>
      </c>
      <c r="D85" s="14"/>
      <c r="E85" s="14">
        <f>SUM(E78:E84)</f>
        <v>100</v>
      </c>
      <c r="F85" s="14"/>
      <c r="G85" s="14">
        <f>SUM(G78:G84)</f>
        <v>0</v>
      </c>
      <c r="H85" s="14"/>
      <c r="I85" s="14">
        <f>SUM(I78:I84)</f>
        <v>0</v>
      </c>
      <c r="J85" s="14"/>
      <c r="K85" s="14">
        <f>SUM(K78:K84)</f>
        <v>0</v>
      </c>
    </row>
    <row r="86" spans="1:11" ht="24" customHeight="1" x14ac:dyDescent="0.35">
      <c r="A86" s="42"/>
      <c r="B86" s="22" t="s">
        <v>12</v>
      </c>
      <c r="C86" s="15">
        <f>VLOOKUP(C85,ESCALA_IEP!A67:B267,2,FALSE)</f>
        <v>7</v>
      </c>
    </row>
    <row r="87" spans="1:11" ht="15.75" customHeight="1" x14ac:dyDescent="0.3"/>
    <row r="88" spans="1:11" ht="15.75" customHeight="1" x14ac:dyDescent="0.3"/>
    <row r="89" spans="1:11" ht="15.75" customHeight="1" x14ac:dyDescent="0.3"/>
    <row r="90" spans="1:11" ht="15.75" customHeight="1" x14ac:dyDescent="0.3"/>
    <row r="91" spans="1:11" ht="15.75" customHeight="1" x14ac:dyDescent="0.3"/>
    <row r="92" spans="1:11" ht="15.75" customHeight="1" x14ac:dyDescent="0.3"/>
    <row r="93" spans="1:11" ht="15.75" customHeight="1" x14ac:dyDescent="0.3"/>
    <row r="94" spans="1:11" ht="15.75" customHeight="1" x14ac:dyDescent="0.3"/>
    <row r="95" spans="1:11" ht="15.75" customHeight="1" x14ac:dyDescent="0.3"/>
    <row r="96" spans="1:11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</sheetData>
  <mergeCells count="42">
    <mergeCell ref="A76:A86"/>
    <mergeCell ref="C76:C77"/>
    <mergeCell ref="D76:K76"/>
    <mergeCell ref="D77:E77"/>
    <mergeCell ref="F77:G77"/>
    <mergeCell ref="H77:I77"/>
    <mergeCell ref="J77:K77"/>
    <mergeCell ref="A63:A73"/>
    <mergeCell ref="C63:C64"/>
    <mergeCell ref="D63:K63"/>
    <mergeCell ref="D64:E64"/>
    <mergeCell ref="F64:G64"/>
    <mergeCell ref="H64:I64"/>
    <mergeCell ref="J64:K64"/>
    <mergeCell ref="D24:K24"/>
    <mergeCell ref="D25:E25"/>
    <mergeCell ref="F25:G25"/>
    <mergeCell ref="H25:I25"/>
    <mergeCell ref="J25:K25"/>
    <mergeCell ref="A50:A60"/>
    <mergeCell ref="C50:C51"/>
    <mergeCell ref="D50:K50"/>
    <mergeCell ref="D51:E51"/>
    <mergeCell ref="F51:G51"/>
    <mergeCell ref="H51:I51"/>
    <mergeCell ref="J51:K51"/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RowHeight="14.4" x14ac:dyDescent="0.3"/>
  <cols>
    <col min="1" max="1" width="45.5546875" customWidth="1"/>
    <col min="2" max="2" width="31.21875" customWidth="1"/>
    <col min="3" max="3" width="24.109375" customWidth="1"/>
    <col min="4" max="4" width="29.88671875" customWidth="1"/>
    <col min="5" max="5" width="30.77734375" customWidth="1"/>
    <col min="6" max="6" width="15.33203125" customWidth="1"/>
  </cols>
  <sheetData>
    <row r="1" spans="1:6" ht="15" thickBot="1" x14ac:dyDescent="0.35">
      <c r="A1" s="48" t="s">
        <v>13</v>
      </c>
      <c r="B1" s="50" t="s">
        <v>14</v>
      </c>
      <c r="C1" s="51"/>
      <c r="D1" s="51"/>
      <c r="E1" s="52"/>
      <c r="F1" s="48" t="s">
        <v>15</v>
      </c>
    </row>
    <row r="2" spans="1:6" x14ac:dyDescent="0.3">
      <c r="A2" s="49"/>
      <c r="B2" s="53" t="s">
        <v>23</v>
      </c>
      <c r="C2" s="53" t="s">
        <v>24</v>
      </c>
      <c r="D2" s="26" t="s">
        <v>16</v>
      </c>
      <c r="E2" s="27" t="s">
        <v>7</v>
      </c>
      <c r="F2" s="49"/>
    </row>
    <row r="3" spans="1:6" x14ac:dyDescent="0.3">
      <c r="A3" s="49"/>
      <c r="B3" s="54"/>
      <c r="C3" s="54"/>
      <c r="D3" s="28">
        <v>0.3</v>
      </c>
      <c r="E3" s="28">
        <v>0</v>
      </c>
      <c r="F3" s="49"/>
    </row>
    <row r="4" spans="1:6" ht="110.4" x14ac:dyDescent="0.3">
      <c r="A4" s="24" t="s">
        <v>25</v>
      </c>
      <c r="B4" s="24" t="s">
        <v>52</v>
      </c>
      <c r="C4" s="24" t="s">
        <v>39</v>
      </c>
      <c r="D4" s="24" t="s">
        <v>40</v>
      </c>
      <c r="E4" s="24" t="s">
        <v>26</v>
      </c>
      <c r="F4" s="29">
        <v>15</v>
      </c>
    </row>
    <row r="5" spans="1:6" ht="136.80000000000001" customHeight="1" x14ac:dyDescent="0.3">
      <c r="A5" s="24" t="s">
        <v>27</v>
      </c>
      <c r="B5" s="24" t="s">
        <v>19</v>
      </c>
      <c r="C5" s="24" t="s">
        <v>20</v>
      </c>
      <c r="D5" s="24" t="s">
        <v>21</v>
      </c>
      <c r="E5" s="24" t="s">
        <v>22</v>
      </c>
      <c r="F5" s="29">
        <v>25</v>
      </c>
    </row>
    <row r="6" spans="1:6" ht="87" customHeight="1" x14ac:dyDescent="0.3">
      <c r="A6" s="24" t="s">
        <v>28</v>
      </c>
      <c r="B6" s="24" t="s">
        <v>29</v>
      </c>
      <c r="C6" s="24" t="s">
        <v>30</v>
      </c>
      <c r="D6" s="24" t="s">
        <v>31</v>
      </c>
      <c r="E6" s="24" t="s">
        <v>41</v>
      </c>
      <c r="F6" s="29">
        <v>20</v>
      </c>
    </row>
    <row r="7" spans="1:6" ht="96.6" x14ac:dyDescent="0.3">
      <c r="A7" s="24" t="s">
        <v>32</v>
      </c>
      <c r="B7" s="24" t="s">
        <v>33</v>
      </c>
      <c r="C7" s="24" t="s">
        <v>34</v>
      </c>
      <c r="D7" s="24" t="s">
        <v>35</v>
      </c>
      <c r="E7" s="24" t="s">
        <v>36</v>
      </c>
      <c r="F7" s="29">
        <v>5</v>
      </c>
    </row>
    <row r="8" spans="1:6" ht="96.6" x14ac:dyDescent="0.3">
      <c r="A8" s="24" t="s">
        <v>37</v>
      </c>
      <c r="B8" s="24" t="s">
        <v>42</v>
      </c>
      <c r="C8" s="24" t="s">
        <v>43</v>
      </c>
      <c r="D8" s="24" t="s">
        <v>44</v>
      </c>
      <c r="E8" s="24" t="s">
        <v>38</v>
      </c>
      <c r="F8" s="29">
        <v>5</v>
      </c>
    </row>
    <row r="9" spans="1:6" ht="96.6" x14ac:dyDescent="0.3">
      <c r="A9" s="24" t="s">
        <v>58</v>
      </c>
      <c r="B9" s="24" t="s">
        <v>53</v>
      </c>
      <c r="C9" s="24" t="s">
        <v>54</v>
      </c>
      <c r="D9" s="24" t="s">
        <v>55</v>
      </c>
      <c r="E9" s="24" t="s">
        <v>56</v>
      </c>
      <c r="F9" s="25">
        <v>20</v>
      </c>
    </row>
    <row r="10" spans="1:6" ht="126" customHeight="1" x14ac:dyDescent="0.3">
      <c r="A10" s="24" t="s">
        <v>57</v>
      </c>
      <c r="B10" s="24" t="s">
        <v>59</v>
      </c>
      <c r="C10" s="24" t="s">
        <v>60</v>
      </c>
      <c r="D10" s="24" t="s">
        <v>61</v>
      </c>
      <c r="E10" s="24" t="s">
        <v>62</v>
      </c>
      <c r="F10" s="25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4</v>
      </c>
      <c r="B1" t="s">
        <v>12</v>
      </c>
    </row>
    <row r="2" spans="1:2" ht="14.4" x14ac:dyDescent="0.3">
      <c r="A2">
        <v>0</v>
      </c>
      <c r="B2">
        <v>1</v>
      </c>
    </row>
    <row r="3" spans="1:2" ht="14.4" x14ac:dyDescent="0.3">
      <c r="A3">
        <v>0.5</v>
      </c>
      <c r="B3">
        <v>1</v>
      </c>
    </row>
    <row r="4" spans="1:2" ht="14.4" x14ac:dyDescent="0.3">
      <c r="A4">
        <v>1</v>
      </c>
      <c r="B4">
        <v>1.1000000000000001</v>
      </c>
    </row>
    <row r="5" spans="1:2" ht="14.4" x14ac:dyDescent="0.3">
      <c r="A5">
        <v>1.5</v>
      </c>
      <c r="B5">
        <v>1.1000000000000001</v>
      </c>
    </row>
    <row r="6" spans="1:2" ht="14.4" x14ac:dyDescent="0.3">
      <c r="A6">
        <v>2</v>
      </c>
      <c r="B6">
        <v>1.1000000000000001</v>
      </c>
    </row>
    <row r="7" spans="1:2" ht="14.4" x14ac:dyDescent="0.3">
      <c r="A7">
        <v>2.5</v>
      </c>
      <c r="B7">
        <v>1.1000000000000001</v>
      </c>
    </row>
    <row r="8" spans="1:2" ht="14.4" x14ac:dyDescent="0.3">
      <c r="A8">
        <v>3</v>
      </c>
      <c r="B8">
        <v>1.2</v>
      </c>
    </row>
    <row r="9" spans="1:2" ht="14.4" x14ac:dyDescent="0.3">
      <c r="A9">
        <v>3.5</v>
      </c>
      <c r="B9">
        <v>1.2</v>
      </c>
    </row>
    <row r="10" spans="1:2" ht="14.4" x14ac:dyDescent="0.3">
      <c r="A10">
        <v>4</v>
      </c>
      <c r="B10">
        <v>1.2</v>
      </c>
    </row>
    <row r="11" spans="1:2" ht="14.4" x14ac:dyDescent="0.3">
      <c r="A11">
        <v>4.5</v>
      </c>
      <c r="B11">
        <v>1.2</v>
      </c>
    </row>
    <row r="12" spans="1:2" ht="14.4" x14ac:dyDescent="0.3">
      <c r="A12">
        <v>5</v>
      </c>
      <c r="B12">
        <v>1.3</v>
      </c>
    </row>
    <row r="13" spans="1:2" ht="14.4" x14ac:dyDescent="0.3">
      <c r="A13">
        <v>5.5</v>
      </c>
      <c r="B13">
        <v>1.3</v>
      </c>
    </row>
    <row r="14" spans="1:2" ht="14.4" x14ac:dyDescent="0.3">
      <c r="A14">
        <v>6</v>
      </c>
      <c r="B14">
        <v>1.3</v>
      </c>
    </row>
    <row r="15" spans="1:2" ht="14.4" x14ac:dyDescent="0.3">
      <c r="A15">
        <v>6.5</v>
      </c>
      <c r="B15">
        <v>1.3</v>
      </c>
    </row>
    <row r="16" spans="1:2" ht="14.4" x14ac:dyDescent="0.3">
      <c r="A16">
        <v>7</v>
      </c>
      <c r="B16">
        <v>1.4</v>
      </c>
    </row>
    <row r="17" spans="1:2" ht="14.4" x14ac:dyDescent="0.3">
      <c r="A17">
        <v>7.5</v>
      </c>
      <c r="B17">
        <v>1.4</v>
      </c>
    </row>
    <row r="18" spans="1:2" ht="14.4" x14ac:dyDescent="0.3">
      <c r="A18">
        <v>8</v>
      </c>
      <c r="B18">
        <v>1.4</v>
      </c>
    </row>
    <row r="19" spans="1:2" ht="14.4" x14ac:dyDescent="0.3">
      <c r="A19">
        <v>8.5</v>
      </c>
      <c r="B19">
        <v>1.4</v>
      </c>
    </row>
    <row r="20" spans="1:2" ht="14.4" x14ac:dyDescent="0.3">
      <c r="A20">
        <v>9</v>
      </c>
      <c r="B20">
        <v>1.5</v>
      </c>
    </row>
    <row r="21" spans="1:2" ht="15.75" customHeight="1" x14ac:dyDescent="0.3">
      <c r="A21">
        <v>9.5</v>
      </c>
      <c r="B21">
        <v>1.5</v>
      </c>
    </row>
    <row r="22" spans="1:2" ht="15.75" customHeight="1" x14ac:dyDescent="0.3">
      <c r="A22">
        <v>10</v>
      </c>
      <c r="B22">
        <v>1.5</v>
      </c>
    </row>
    <row r="23" spans="1:2" ht="15.75" customHeight="1" x14ac:dyDescent="0.3">
      <c r="A23">
        <v>10.5</v>
      </c>
      <c r="B23">
        <v>1.5</v>
      </c>
    </row>
    <row r="24" spans="1:2" ht="15.75" customHeight="1" x14ac:dyDescent="0.3">
      <c r="A24">
        <v>11</v>
      </c>
      <c r="B24">
        <v>1.6</v>
      </c>
    </row>
    <row r="25" spans="1:2" ht="15.75" customHeight="1" x14ac:dyDescent="0.3">
      <c r="A25">
        <v>11.5</v>
      </c>
      <c r="B25">
        <v>1.6</v>
      </c>
    </row>
    <row r="26" spans="1:2" ht="15.75" customHeight="1" x14ac:dyDescent="0.3">
      <c r="A26">
        <v>12</v>
      </c>
      <c r="B26">
        <v>1.6</v>
      </c>
    </row>
    <row r="27" spans="1:2" ht="15.75" customHeight="1" x14ac:dyDescent="0.3">
      <c r="A27">
        <v>12.5</v>
      </c>
      <c r="B27">
        <v>1.6</v>
      </c>
    </row>
    <row r="28" spans="1:2" ht="15.75" customHeight="1" x14ac:dyDescent="0.3">
      <c r="A28">
        <v>13</v>
      </c>
      <c r="B28">
        <v>1.7</v>
      </c>
    </row>
    <row r="29" spans="1:2" ht="15.75" customHeight="1" x14ac:dyDescent="0.3">
      <c r="A29">
        <v>13.5</v>
      </c>
      <c r="B29">
        <v>1.7</v>
      </c>
    </row>
    <row r="30" spans="1:2" ht="15.75" customHeight="1" x14ac:dyDescent="0.3">
      <c r="A30">
        <v>14</v>
      </c>
      <c r="B30">
        <v>1.7</v>
      </c>
    </row>
    <row r="31" spans="1:2" ht="15.75" customHeight="1" x14ac:dyDescent="0.3">
      <c r="A31">
        <v>14.5</v>
      </c>
      <c r="B31">
        <v>1.7</v>
      </c>
    </row>
    <row r="32" spans="1:2" ht="15.75" customHeight="1" x14ac:dyDescent="0.3">
      <c r="A32">
        <v>15</v>
      </c>
      <c r="B32">
        <v>1.8</v>
      </c>
    </row>
    <row r="33" spans="1:2" ht="15.75" customHeight="1" x14ac:dyDescent="0.3">
      <c r="A33">
        <v>15.5</v>
      </c>
      <c r="B33">
        <v>1.8</v>
      </c>
    </row>
    <row r="34" spans="1:2" ht="15.75" customHeight="1" x14ac:dyDescent="0.3">
      <c r="A34">
        <v>16</v>
      </c>
      <c r="B34">
        <v>1.8</v>
      </c>
    </row>
    <row r="35" spans="1:2" ht="15.75" customHeight="1" x14ac:dyDescent="0.3">
      <c r="A35">
        <v>16.5</v>
      </c>
      <c r="B35">
        <v>1.8</v>
      </c>
    </row>
    <row r="36" spans="1:2" ht="15.75" customHeight="1" x14ac:dyDescent="0.3">
      <c r="A36">
        <v>17</v>
      </c>
      <c r="B36">
        <v>1.9</v>
      </c>
    </row>
    <row r="37" spans="1:2" ht="15.75" customHeight="1" x14ac:dyDescent="0.3">
      <c r="A37">
        <v>17.5</v>
      </c>
      <c r="B37">
        <v>1.9</v>
      </c>
    </row>
    <row r="38" spans="1:2" ht="15.75" customHeight="1" x14ac:dyDescent="0.3">
      <c r="A38">
        <v>18</v>
      </c>
      <c r="B38">
        <v>1.9</v>
      </c>
    </row>
    <row r="39" spans="1:2" ht="15.75" customHeight="1" x14ac:dyDescent="0.3">
      <c r="A39">
        <v>18.5</v>
      </c>
      <c r="B39">
        <v>1.9</v>
      </c>
    </row>
    <row r="40" spans="1:2" ht="15.75" customHeight="1" x14ac:dyDescent="0.3">
      <c r="A40">
        <v>19</v>
      </c>
      <c r="B40">
        <v>2</v>
      </c>
    </row>
    <row r="41" spans="1:2" ht="15.75" customHeight="1" x14ac:dyDescent="0.3">
      <c r="A41">
        <v>19.5</v>
      </c>
      <c r="B41">
        <v>2</v>
      </c>
    </row>
    <row r="42" spans="1:2" ht="15.75" customHeight="1" x14ac:dyDescent="0.3">
      <c r="A42">
        <v>20</v>
      </c>
      <c r="B42">
        <v>2</v>
      </c>
    </row>
    <row r="43" spans="1:2" ht="15.75" customHeight="1" x14ac:dyDescent="0.3">
      <c r="A43">
        <v>20.5</v>
      </c>
      <c r="B43">
        <v>2</v>
      </c>
    </row>
    <row r="44" spans="1:2" ht="15.75" customHeight="1" x14ac:dyDescent="0.3">
      <c r="A44">
        <v>21</v>
      </c>
      <c r="B44">
        <v>2.1</v>
      </c>
    </row>
    <row r="45" spans="1:2" ht="15.75" customHeight="1" x14ac:dyDescent="0.3">
      <c r="A45">
        <v>21.5</v>
      </c>
      <c r="B45">
        <v>2.1</v>
      </c>
    </row>
    <row r="46" spans="1:2" ht="15.75" customHeight="1" x14ac:dyDescent="0.3">
      <c r="A46">
        <v>22</v>
      </c>
      <c r="B46">
        <v>2.1</v>
      </c>
    </row>
    <row r="47" spans="1:2" ht="15.75" customHeight="1" x14ac:dyDescent="0.3">
      <c r="A47">
        <v>22.5</v>
      </c>
      <c r="B47">
        <v>2.1</v>
      </c>
    </row>
    <row r="48" spans="1:2" ht="15.75" customHeight="1" x14ac:dyDescent="0.3">
      <c r="A48">
        <v>23</v>
      </c>
      <c r="B48">
        <v>2.2000000000000002</v>
      </c>
    </row>
    <row r="49" spans="1:2" ht="15.75" customHeight="1" x14ac:dyDescent="0.3">
      <c r="A49">
        <v>23.5</v>
      </c>
      <c r="B49">
        <v>2.2000000000000002</v>
      </c>
    </row>
    <row r="50" spans="1:2" ht="15.75" customHeight="1" x14ac:dyDescent="0.3">
      <c r="A50">
        <v>24</v>
      </c>
      <c r="B50">
        <v>2.2000000000000002</v>
      </c>
    </row>
    <row r="51" spans="1:2" ht="15.75" customHeight="1" x14ac:dyDescent="0.3">
      <c r="A51">
        <v>24.5</v>
      </c>
      <c r="B51">
        <v>2.2000000000000002</v>
      </c>
    </row>
    <row r="52" spans="1:2" ht="15.75" customHeight="1" x14ac:dyDescent="0.3">
      <c r="A52">
        <v>25</v>
      </c>
      <c r="B52">
        <v>2.2999999999999998</v>
      </c>
    </row>
    <row r="53" spans="1:2" ht="15.75" customHeight="1" x14ac:dyDescent="0.3">
      <c r="A53">
        <v>25.5</v>
      </c>
      <c r="B53">
        <v>2.2999999999999998</v>
      </c>
    </row>
    <row r="54" spans="1:2" ht="15.75" customHeight="1" x14ac:dyDescent="0.3">
      <c r="A54">
        <v>26</v>
      </c>
      <c r="B54">
        <v>2.2999999999999998</v>
      </c>
    </row>
    <row r="55" spans="1:2" ht="15.75" customHeight="1" x14ac:dyDescent="0.3">
      <c r="A55">
        <v>26.5</v>
      </c>
      <c r="B55">
        <v>2.2999999999999998</v>
      </c>
    </row>
    <row r="56" spans="1:2" ht="15.75" customHeight="1" x14ac:dyDescent="0.3">
      <c r="A56">
        <v>27</v>
      </c>
      <c r="B56">
        <v>2.4</v>
      </c>
    </row>
    <row r="57" spans="1:2" ht="15.75" customHeight="1" x14ac:dyDescent="0.3">
      <c r="A57">
        <v>27.5</v>
      </c>
      <c r="B57">
        <v>2.4</v>
      </c>
    </row>
    <row r="58" spans="1:2" ht="15.75" customHeight="1" x14ac:dyDescent="0.3">
      <c r="A58">
        <v>28</v>
      </c>
      <c r="B58">
        <v>2.4</v>
      </c>
    </row>
    <row r="59" spans="1:2" ht="15.75" customHeight="1" x14ac:dyDescent="0.3">
      <c r="A59">
        <v>28.5</v>
      </c>
      <c r="B59">
        <v>2.4</v>
      </c>
    </row>
    <row r="60" spans="1:2" ht="15.75" customHeight="1" x14ac:dyDescent="0.3">
      <c r="A60">
        <v>29</v>
      </c>
      <c r="B60">
        <v>2.5</v>
      </c>
    </row>
    <row r="61" spans="1:2" ht="15.75" customHeight="1" x14ac:dyDescent="0.3">
      <c r="A61">
        <v>29.5</v>
      </c>
      <c r="B61">
        <v>2.5</v>
      </c>
    </row>
    <row r="62" spans="1:2" ht="15.75" customHeight="1" x14ac:dyDescent="0.3">
      <c r="A62">
        <v>30</v>
      </c>
      <c r="B62">
        <v>2.5</v>
      </c>
    </row>
    <row r="63" spans="1:2" ht="15.75" customHeight="1" x14ac:dyDescent="0.3">
      <c r="A63">
        <v>30.5</v>
      </c>
      <c r="B63">
        <v>2.5</v>
      </c>
    </row>
    <row r="64" spans="1:2" ht="15.75" customHeight="1" x14ac:dyDescent="0.3">
      <c r="A64">
        <v>31</v>
      </c>
      <c r="B64">
        <v>2.6</v>
      </c>
    </row>
    <row r="65" spans="1:2" ht="15.75" customHeight="1" x14ac:dyDescent="0.3">
      <c r="A65">
        <v>31.5</v>
      </c>
      <c r="B65">
        <v>2.6</v>
      </c>
    </row>
    <row r="66" spans="1:2" ht="15.75" customHeight="1" x14ac:dyDescent="0.3">
      <c r="A66">
        <v>32</v>
      </c>
      <c r="B66">
        <v>2.6</v>
      </c>
    </row>
    <row r="67" spans="1:2" ht="15.75" customHeight="1" x14ac:dyDescent="0.3">
      <c r="A67">
        <v>32.5</v>
      </c>
      <c r="B67">
        <v>2.6</v>
      </c>
    </row>
    <row r="68" spans="1:2" ht="15.75" customHeight="1" x14ac:dyDescent="0.3">
      <c r="A68">
        <v>33</v>
      </c>
      <c r="B68">
        <v>2.7</v>
      </c>
    </row>
    <row r="69" spans="1:2" ht="15.75" customHeight="1" x14ac:dyDescent="0.3">
      <c r="A69">
        <v>33.5</v>
      </c>
      <c r="B69">
        <v>2.7</v>
      </c>
    </row>
    <row r="70" spans="1:2" ht="15.75" customHeight="1" x14ac:dyDescent="0.3">
      <c r="A70">
        <v>34</v>
      </c>
      <c r="B70">
        <v>2.7</v>
      </c>
    </row>
    <row r="71" spans="1:2" ht="15.75" customHeight="1" x14ac:dyDescent="0.3">
      <c r="A71">
        <v>34.5</v>
      </c>
      <c r="B71">
        <v>2.7</v>
      </c>
    </row>
    <row r="72" spans="1:2" ht="15.75" customHeight="1" x14ac:dyDescent="0.3">
      <c r="A72">
        <v>35</v>
      </c>
      <c r="B72">
        <v>2.8</v>
      </c>
    </row>
    <row r="73" spans="1:2" ht="15.75" customHeight="1" x14ac:dyDescent="0.3">
      <c r="A73">
        <v>35.5</v>
      </c>
      <c r="B73">
        <v>2.8</v>
      </c>
    </row>
    <row r="74" spans="1:2" ht="15.75" customHeight="1" x14ac:dyDescent="0.3">
      <c r="A74">
        <v>36</v>
      </c>
      <c r="B74">
        <v>2.8</v>
      </c>
    </row>
    <row r="75" spans="1:2" ht="15.75" customHeight="1" x14ac:dyDescent="0.3">
      <c r="A75">
        <v>36.5</v>
      </c>
      <c r="B75">
        <v>2.8</v>
      </c>
    </row>
    <row r="76" spans="1:2" ht="15.75" customHeight="1" x14ac:dyDescent="0.3">
      <c r="A76">
        <v>37</v>
      </c>
      <c r="B76">
        <v>2.9</v>
      </c>
    </row>
    <row r="77" spans="1:2" ht="15.75" customHeight="1" x14ac:dyDescent="0.3">
      <c r="A77">
        <v>37.5</v>
      </c>
      <c r="B77">
        <v>2.9</v>
      </c>
    </row>
    <row r="78" spans="1:2" ht="15.75" customHeight="1" x14ac:dyDescent="0.3">
      <c r="A78">
        <v>38</v>
      </c>
      <c r="B78">
        <v>2.9</v>
      </c>
    </row>
    <row r="79" spans="1:2" ht="15.75" customHeight="1" x14ac:dyDescent="0.3">
      <c r="A79">
        <v>38.5</v>
      </c>
      <c r="B79">
        <v>2.9</v>
      </c>
    </row>
    <row r="80" spans="1:2" ht="15.75" customHeight="1" x14ac:dyDescent="0.3">
      <c r="A80">
        <v>39</v>
      </c>
      <c r="B80">
        <v>3</v>
      </c>
    </row>
    <row r="81" spans="1:2" ht="15.75" customHeight="1" x14ac:dyDescent="0.3">
      <c r="A81">
        <v>39.5</v>
      </c>
      <c r="B81">
        <v>3</v>
      </c>
    </row>
    <row r="82" spans="1:2" ht="15.75" customHeight="1" x14ac:dyDescent="0.3">
      <c r="A82">
        <v>40</v>
      </c>
      <c r="B82">
        <v>3</v>
      </c>
    </row>
    <row r="83" spans="1:2" ht="15.75" customHeight="1" x14ac:dyDescent="0.3">
      <c r="A83">
        <v>40.5</v>
      </c>
      <c r="B83">
        <v>3</v>
      </c>
    </row>
    <row r="84" spans="1:2" ht="15.75" customHeight="1" x14ac:dyDescent="0.3">
      <c r="A84">
        <v>41</v>
      </c>
      <c r="B84">
        <v>3.1</v>
      </c>
    </row>
    <row r="85" spans="1:2" ht="15.75" customHeight="1" x14ac:dyDescent="0.3">
      <c r="A85">
        <v>41.5</v>
      </c>
      <c r="B85">
        <v>3.1</v>
      </c>
    </row>
    <row r="86" spans="1:2" ht="15.75" customHeight="1" x14ac:dyDescent="0.3">
      <c r="A86">
        <v>42</v>
      </c>
      <c r="B86">
        <v>3.1</v>
      </c>
    </row>
    <row r="87" spans="1:2" ht="15.75" customHeight="1" x14ac:dyDescent="0.3">
      <c r="A87">
        <v>42.5</v>
      </c>
      <c r="B87">
        <v>3.1</v>
      </c>
    </row>
    <row r="88" spans="1:2" ht="15.75" customHeight="1" x14ac:dyDescent="0.3">
      <c r="A88">
        <v>43</v>
      </c>
      <c r="B88">
        <v>3.2</v>
      </c>
    </row>
    <row r="89" spans="1:2" ht="15.75" customHeight="1" x14ac:dyDescent="0.3">
      <c r="A89">
        <v>43.5</v>
      </c>
      <c r="B89">
        <v>3.2</v>
      </c>
    </row>
    <row r="90" spans="1:2" ht="15.75" customHeight="1" x14ac:dyDescent="0.3">
      <c r="A90">
        <v>44</v>
      </c>
      <c r="B90">
        <v>3.2</v>
      </c>
    </row>
    <row r="91" spans="1:2" ht="15.75" customHeight="1" x14ac:dyDescent="0.3">
      <c r="A91">
        <v>44.5</v>
      </c>
      <c r="B91">
        <v>3.2</v>
      </c>
    </row>
    <row r="92" spans="1:2" ht="15.75" customHeight="1" x14ac:dyDescent="0.3">
      <c r="A92">
        <v>45</v>
      </c>
      <c r="B92">
        <v>3.3</v>
      </c>
    </row>
    <row r="93" spans="1:2" ht="15.75" customHeight="1" x14ac:dyDescent="0.3">
      <c r="A93">
        <v>45.5</v>
      </c>
      <c r="B93">
        <v>3.3</v>
      </c>
    </row>
    <row r="94" spans="1:2" ht="15.75" customHeight="1" x14ac:dyDescent="0.3">
      <c r="A94">
        <v>46</v>
      </c>
      <c r="B94">
        <v>3.3</v>
      </c>
    </row>
    <row r="95" spans="1:2" ht="15.75" customHeight="1" x14ac:dyDescent="0.3">
      <c r="A95">
        <v>46.5</v>
      </c>
      <c r="B95">
        <v>3.3</v>
      </c>
    </row>
    <row r="96" spans="1:2" ht="15.75" customHeight="1" x14ac:dyDescent="0.3">
      <c r="A96">
        <v>47</v>
      </c>
      <c r="B96">
        <v>3.4</v>
      </c>
    </row>
    <row r="97" spans="1:2" ht="15.75" customHeight="1" x14ac:dyDescent="0.3">
      <c r="A97">
        <v>47.5</v>
      </c>
      <c r="B97">
        <v>3.4</v>
      </c>
    </row>
    <row r="98" spans="1:2" ht="15.75" customHeight="1" x14ac:dyDescent="0.3">
      <c r="A98">
        <v>48</v>
      </c>
      <c r="B98">
        <v>3.4</v>
      </c>
    </row>
    <row r="99" spans="1:2" ht="15.75" customHeight="1" x14ac:dyDescent="0.3">
      <c r="A99">
        <v>48.5</v>
      </c>
      <c r="B99">
        <v>3.4</v>
      </c>
    </row>
    <row r="100" spans="1:2" ht="15.75" customHeight="1" x14ac:dyDescent="0.3">
      <c r="A100">
        <v>49</v>
      </c>
      <c r="B100">
        <v>3.5</v>
      </c>
    </row>
    <row r="101" spans="1:2" ht="15.75" customHeight="1" x14ac:dyDescent="0.3">
      <c r="A101">
        <v>49.5</v>
      </c>
      <c r="B101">
        <v>3.5</v>
      </c>
    </row>
    <row r="102" spans="1:2" ht="15.75" customHeight="1" x14ac:dyDescent="0.3">
      <c r="A102">
        <v>50</v>
      </c>
      <c r="B102">
        <v>3.5</v>
      </c>
    </row>
    <row r="103" spans="1:2" ht="15.75" customHeight="1" x14ac:dyDescent="0.3">
      <c r="A103">
        <v>50.5</v>
      </c>
      <c r="B103">
        <v>3.5</v>
      </c>
    </row>
    <row r="104" spans="1:2" ht="15.75" customHeight="1" x14ac:dyDescent="0.3">
      <c r="A104">
        <v>51</v>
      </c>
      <c r="B104">
        <v>3.6</v>
      </c>
    </row>
    <row r="105" spans="1:2" ht="15.75" customHeight="1" x14ac:dyDescent="0.3">
      <c r="A105">
        <v>51.5</v>
      </c>
      <c r="B105">
        <v>3.6</v>
      </c>
    </row>
    <row r="106" spans="1:2" ht="15.75" customHeight="1" x14ac:dyDescent="0.3">
      <c r="A106">
        <v>52</v>
      </c>
      <c r="B106">
        <v>3.6</v>
      </c>
    </row>
    <row r="107" spans="1:2" ht="15.75" customHeight="1" x14ac:dyDescent="0.3">
      <c r="A107">
        <v>52.5</v>
      </c>
      <c r="B107">
        <v>3.6</v>
      </c>
    </row>
    <row r="108" spans="1:2" ht="15.75" customHeight="1" x14ac:dyDescent="0.3">
      <c r="A108">
        <v>53</v>
      </c>
      <c r="B108">
        <v>3.7</v>
      </c>
    </row>
    <row r="109" spans="1:2" ht="15.75" customHeight="1" x14ac:dyDescent="0.3">
      <c r="A109">
        <v>53.5</v>
      </c>
      <c r="B109">
        <v>3.7</v>
      </c>
    </row>
    <row r="110" spans="1:2" ht="15.75" customHeight="1" x14ac:dyDescent="0.3">
      <c r="A110">
        <v>54</v>
      </c>
      <c r="B110">
        <v>3.7</v>
      </c>
    </row>
    <row r="111" spans="1:2" ht="15.75" customHeight="1" x14ac:dyDescent="0.3">
      <c r="A111">
        <v>54.5</v>
      </c>
      <c r="B111">
        <v>3.7</v>
      </c>
    </row>
    <row r="112" spans="1:2" ht="15.75" customHeight="1" x14ac:dyDescent="0.3">
      <c r="A112">
        <v>55</v>
      </c>
      <c r="B112">
        <v>3.8</v>
      </c>
    </row>
    <row r="113" spans="1:2" ht="15.75" customHeight="1" x14ac:dyDescent="0.3">
      <c r="A113">
        <v>55.5</v>
      </c>
      <c r="B113">
        <v>3.8</v>
      </c>
    </row>
    <row r="114" spans="1:2" ht="15.75" customHeight="1" x14ac:dyDescent="0.3">
      <c r="A114">
        <v>56</v>
      </c>
      <c r="B114">
        <v>3.8</v>
      </c>
    </row>
    <row r="115" spans="1:2" ht="15.75" customHeight="1" x14ac:dyDescent="0.3">
      <c r="A115">
        <v>56.5</v>
      </c>
      <c r="B115">
        <v>3.8</v>
      </c>
    </row>
    <row r="116" spans="1:2" ht="15.75" customHeight="1" x14ac:dyDescent="0.3">
      <c r="A116">
        <v>57</v>
      </c>
      <c r="B116">
        <v>3.9</v>
      </c>
    </row>
    <row r="117" spans="1:2" ht="15.75" customHeight="1" x14ac:dyDescent="0.3">
      <c r="A117">
        <v>57.5</v>
      </c>
      <c r="B117">
        <v>3.9</v>
      </c>
    </row>
    <row r="118" spans="1:2" ht="15.75" customHeight="1" x14ac:dyDescent="0.3">
      <c r="A118">
        <v>58</v>
      </c>
      <c r="B118">
        <v>3.9</v>
      </c>
    </row>
    <row r="119" spans="1:2" ht="15.75" customHeight="1" x14ac:dyDescent="0.3">
      <c r="A119">
        <v>58.5</v>
      </c>
      <c r="B119">
        <v>3.9</v>
      </c>
    </row>
    <row r="120" spans="1:2" ht="15.75" customHeight="1" x14ac:dyDescent="0.3">
      <c r="A120">
        <v>59</v>
      </c>
      <c r="B120">
        <v>4</v>
      </c>
    </row>
    <row r="121" spans="1:2" ht="15.75" customHeight="1" x14ac:dyDescent="0.3">
      <c r="A121">
        <v>59.5</v>
      </c>
      <c r="B121">
        <v>4</v>
      </c>
    </row>
    <row r="122" spans="1:2" ht="15.75" customHeight="1" x14ac:dyDescent="0.3">
      <c r="A122">
        <v>60</v>
      </c>
      <c r="B122">
        <v>4</v>
      </c>
    </row>
    <row r="123" spans="1:2" ht="15.75" customHeight="1" x14ac:dyDescent="0.3">
      <c r="A123">
        <v>60.5</v>
      </c>
      <c r="B123">
        <v>4</v>
      </c>
    </row>
    <row r="124" spans="1:2" ht="15.75" customHeight="1" x14ac:dyDescent="0.3">
      <c r="A124">
        <v>61</v>
      </c>
      <c r="B124">
        <v>4.0999999999999996</v>
      </c>
    </row>
    <row r="125" spans="1:2" ht="15.75" customHeight="1" x14ac:dyDescent="0.3">
      <c r="A125">
        <v>61.5</v>
      </c>
      <c r="B125">
        <v>4.0999999999999996</v>
      </c>
    </row>
    <row r="126" spans="1:2" ht="15.75" customHeight="1" x14ac:dyDescent="0.3">
      <c r="A126">
        <v>62</v>
      </c>
      <c r="B126">
        <v>4.2</v>
      </c>
    </row>
    <row r="127" spans="1:2" ht="15.75" customHeight="1" x14ac:dyDescent="0.3">
      <c r="A127">
        <v>62.5</v>
      </c>
      <c r="B127">
        <v>4.2</v>
      </c>
    </row>
    <row r="128" spans="1:2" ht="15.75" customHeight="1" x14ac:dyDescent="0.3">
      <c r="A128">
        <v>63</v>
      </c>
      <c r="B128">
        <v>4.2</v>
      </c>
    </row>
    <row r="129" spans="1:2" ht="15.75" customHeight="1" x14ac:dyDescent="0.3">
      <c r="A129">
        <v>63.5</v>
      </c>
      <c r="B129">
        <v>4.3</v>
      </c>
    </row>
    <row r="130" spans="1:2" ht="15.75" customHeight="1" x14ac:dyDescent="0.3">
      <c r="A130">
        <v>64</v>
      </c>
      <c r="B130">
        <v>4.3</v>
      </c>
    </row>
    <row r="131" spans="1:2" ht="15.75" customHeight="1" x14ac:dyDescent="0.3">
      <c r="A131">
        <v>64.5</v>
      </c>
      <c r="B131">
        <v>4.3</v>
      </c>
    </row>
    <row r="132" spans="1:2" ht="15.75" customHeight="1" x14ac:dyDescent="0.3">
      <c r="A132">
        <v>65</v>
      </c>
      <c r="B132">
        <v>4.4000000000000004</v>
      </c>
    </row>
    <row r="133" spans="1:2" ht="15.75" customHeight="1" x14ac:dyDescent="0.3">
      <c r="A133">
        <v>65.5</v>
      </c>
      <c r="B133">
        <v>4.4000000000000004</v>
      </c>
    </row>
    <row r="134" spans="1:2" ht="15.75" customHeight="1" x14ac:dyDescent="0.3">
      <c r="A134">
        <v>66</v>
      </c>
      <c r="B134">
        <v>4.5</v>
      </c>
    </row>
    <row r="135" spans="1:2" ht="15.75" customHeight="1" x14ac:dyDescent="0.3">
      <c r="A135">
        <v>66.5</v>
      </c>
      <c r="B135">
        <v>4.5</v>
      </c>
    </row>
    <row r="136" spans="1:2" ht="15.75" customHeight="1" x14ac:dyDescent="0.3">
      <c r="A136">
        <v>67</v>
      </c>
      <c r="B136">
        <v>4.5</v>
      </c>
    </row>
    <row r="137" spans="1:2" ht="15.75" customHeight="1" x14ac:dyDescent="0.3">
      <c r="A137">
        <v>67.5</v>
      </c>
      <c r="B137">
        <v>4.5999999999999996</v>
      </c>
    </row>
    <row r="138" spans="1:2" ht="15.75" customHeight="1" x14ac:dyDescent="0.3">
      <c r="A138">
        <v>68</v>
      </c>
      <c r="B138">
        <v>4.5999999999999996</v>
      </c>
    </row>
    <row r="139" spans="1:2" ht="15.75" customHeight="1" x14ac:dyDescent="0.3">
      <c r="A139">
        <v>68.5</v>
      </c>
      <c r="B139">
        <v>4.5999999999999996</v>
      </c>
    </row>
    <row r="140" spans="1:2" ht="15.75" customHeight="1" x14ac:dyDescent="0.3">
      <c r="A140">
        <v>69</v>
      </c>
      <c r="B140">
        <v>4.7</v>
      </c>
    </row>
    <row r="141" spans="1:2" ht="15.75" customHeight="1" x14ac:dyDescent="0.3">
      <c r="A141">
        <v>69.5</v>
      </c>
      <c r="B141">
        <v>4.7</v>
      </c>
    </row>
    <row r="142" spans="1:2" ht="15.75" customHeight="1" x14ac:dyDescent="0.3">
      <c r="A142">
        <v>70</v>
      </c>
      <c r="B142">
        <v>4.8</v>
      </c>
    </row>
    <row r="143" spans="1:2" ht="15.75" customHeight="1" x14ac:dyDescent="0.3">
      <c r="A143">
        <v>70.5</v>
      </c>
      <c r="B143">
        <v>4.8</v>
      </c>
    </row>
    <row r="144" spans="1:2" ht="15.75" customHeight="1" x14ac:dyDescent="0.3">
      <c r="A144">
        <v>71</v>
      </c>
      <c r="B144">
        <v>4.8</v>
      </c>
    </row>
    <row r="145" spans="1:2" ht="15.75" customHeight="1" x14ac:dyDescent="0.3">
      <c r="A145">
        <v>71.5</v>
      </c>
      <c r="B145">
        <v>4.9000000000000004</v>
      </c>
    </row>
    <row r="146" spans="1:2" ht="15.75" customHeight="1" x14ac:dyDescent="0.3">
      <c r="A146">
        <v>72</v>
      </c>
      <c r="B146">
        <v>4.9000000000000004</v>
      </c>
    </row>
    <row r="147" spans="1:2" ht="15.75" customHeight="1" x14ac:dyDescent="0.3">
      <c r="A147">
        <v>72.5</v>
      </c>
      <c r="B147">
        <v>4.9000000000000004</v>
      </c>
    </row>
    <row r="148" spans="1:2" ht="15.75" customHeight="1" x14ac:dyDescent="0.3">
      <c r="A148">
        <v>73</v>
      </c>
      <c r="B148">
        <v>5</v>
      </c>
    </row>
    <row r="149" spans="1:2" ht="15.75" customHeight="1" x14ac:dyDescent="0.3">
      <c r="A149">
        <v>73.5</v>
      </c>
      <c r="B149">
        <v>5</v>
      </c>
    </row>
    <row r="150" spans="1:2" ht="15.75" customHeight="1" x14ac:dyDescent="0.3">
      <c r="A150">
        <v>74</v>
      </c>
      <c r="B150">
        <v>5.0999999999999996</v>
      </c>
    </row>
    <row r="151" spans="1:2" ht="15.75" customHeight="1" x14ac:dyDescent="0.3">
      <c r="A151">
        <v>74.5</v>
      </c>
      <c r="B151">
        <v>5.0999999999999996</v>
      </c>
    </row>
    <row r="152" spans="1:2" ht="15.75" customHeight="1" x14ac:dyDescent="0.3">
      <c r="A152">
        <v>75</v>
      </c>
      <c r="B152">
        <v>5.0999999999999996</v>
      </c>
    </row>
    <row r="153" spans="1:2" ht="15.75" customHeight="1" x14ac:dyDescent="0.3">
      <c r="A153">
        <v>75.5</v>
      </c>
      <c r="B153">
        <v>5.2</v>
      </c>
    </row>
    <row r="154" spans="1:2" ht="15.75" customHeight="1" x14ac:dyDescent="0.3">
      <c r="A154">
        <v>76</v>
      </c>
      <c r="B154">
        <v>5.2</v>
      </c>
    </row>
    <row r="155" spans="1:2" ht="15.75" customHeight="1" x14ac:dyDescent="0.3">
      <c r="A155">
        <v>76.5</v>
      </c>
      <c r="B155">
        <v>5.2</v>
      </c>
    </row>
    <row r="156" spans="1:2" ht="15.75" customHeight="1" x14ac:dyDescent="0.3">
      <c r="A156">
        <v>77</v>
      </c>
      <c r="B156">
        <v>5.3</v>
      </c>
    </row>
    <row r="157" spans="1:2" ht="15.75" customHeight="1" x14ac:dyDescent="0.3">
      <c r="A157">
        <v>77.5</v>
      </c>
      <c r="B157">
        <v>5.3</v>
      </c>
    </row>
    <row r="158" spans="1:2" ht="15.75" customHeight="1" x14ac:dyDescent="0.3">
      <c r="A158">
        <v>78</v>
      </c>
      <c r="B158">
        <v>5.4</v>
      </c>
    </row>
    <row r="159" spans="1:2" ht="15.75" customHeight="1" x14ac:dyDescent="0.3">
      <c r="A159">
        <v>78.5</v>
      </c>
      <c r="B159">
        <v>5.4</v>
      </c>
    </row>
    <row r="160" spans="1:2" ht="15.75" customHeight="1" x14ac:dyDescent="0.3">
      <c r="A160">
        <v>79</v>
      </c>
      <c r="B160">
        <v>5.4</v>
      </c>
    </row>
    <row r="161" spans="1:2" ht="15.75" customHeight="1" x14ac:dyDescent="0.3">
      <c r="A161">
        <v>79.5</v>
      </c>
      <c r="B161">
        <v>5.5</v>
      </c>
    </row>
    <row r="162" spans="1:2" ht="15.75" customHeight="1" x14ac:dyDescent="0.3">
      <c r="A162">
        <v>80</v>
      </c>
      <c r="B162">
        <v>5.5</v>
      </c>
    </row>
    <row r="163" spans="1:2" ht="15.75" customHeight="1" x14ac:dyDescent="0.3">
      <c r="A163">
        <v>80.5</v>
      </c>
      <c r="B163">
        <v>5.5</v>
      </c>
    </row>
    <row r="164" spans="1:2" ht="15.75" customHeight="1" x14ac:dyDescent="0.3">
      <c r="A164">
        <v>81</v>
      </c>
      <c r="B164">
        <v>5.6</v>
      </c>
    </row>
    <row r="165" spans="1:2" ht="15.75" customHeight="1" x14ac:dyDescent="0.3">
      <c r="A165">
        <v>81.5</v>
      </c>
      <c r="B165">
        <v>5.6</v>
      </c>
    </row>
    <row r="166" spans="1:2" ht="15.75" customHeight="1" x14ac:dyDescent="0.3">
      <c r="A166">
        <v>82</v>
      </c>
      <c r="B166">
        <v>5.7</v>
      </c>
    </row>
    <row r="167" spans="1:2" ht="15.75" customHeight="1" x14ac:dyDescent="0.3">
      <c r="A167">
        <v>82.5</v>
      </c>
      <c r="B167">
        <v>5.7</v>
      </c>
    </row>
    <row r="168" spans="1:2" ht="15.75" customHeight="1" x14ac:dyDescent="0.3">
      <c r="A168">
        <v>83</v>
      </c>
      <c r="B168">
        <v>5.7</v>
      </c>
    </row>
    <row r="169" spans="1:2" ht="15.75" customHeight="1" x14ac:dyDescent="0.3">
      <c r="A169">
        <v>83.5</v>
      </c>
      <c r="B169">
        <v>5.8</v>
      </c>
    </row>
    <row r="170" spans="1:2" ht="15.75" customHeight="1" x14ac:dyDescent="0.3">
      <c r="A170">
        <v>84</v>
      </c>
      <c r="B170">
        <v>5.8</v>
      </c>
    </row>
    <row r="171" spans="1:2" ht="15.75" customHeight="1" x14ac:dyDescent="0.3">
      <c r="A171">
        <v>84.5</v>
      </c>
      <c r="B171">
        <v>5.8</v>
      </c>
    </row>
    <row r="172" spans="1:2" ht="15.75" customHeight="1" x14ac:dyDescent="0.3">
      <c r="A172">
        <v>85</v>
      </c>
      <c r="B172">
        <v>5.9</v>
      </c>
    </row>
    <row r="173" spans="1:2" ht="15.75" customHeight="1" x14ac:dyDescent="0.3">
      <c r="A173">
        <v>85.5</v>
      </c>
      <c r="B173">
        <v>5.9</v>
      </c>
    </row>
    <row r="174" spans="1:2" ht="15.75" customHeight="1" x14ac:dyDescent="0.3">
      <c r="A174">
        <v>86</v>
      </c>
      <c r="B174">
        <v>6</v>
      </c>
    </row>
    <row r="175" spans="1:2" ht="15.75" customHeight="1" x14ac:dyDescent="0.3">
      <c r="A175">
        <v>86.5</v>
      </c>
      <c r="B175">
        <v>6</v>
      </c>
    </row>
    <row r="176" spans="1:2" ht="15.75" customHeight="1" x14ac:dyDescent="0.3">
      <c r="A176">
        <v>87</v>
      </c>
      <c r="B176">
        <v>6</v>
      </c>
    </row>
    <row r="177" spans="1:2" ht="15.75" customHeight="1" x14ac:dyDescent="0.3">
      <c r="A177">
        <v>87.5</v>
      </c>
      <c r="B177">
        <v>6.1</v>
      </c>
    </row>
    <row r="178" spans="1:2" ht="15.75" customHeight="1" x14ac:dyDescent="0.3">
      <c r="A178">
        <v>88</v>
      </c>
      <c r="B178">
        <v>6.1</v>
      </c>
    </row>
    <row r="179" spans="1:2" ht="15.75" customHeight="1" x14ac:dyDescent="0.3">
      <c r="A179">
        <v>88.5</v>
      </c>
      <c r="B179">
        <v>6.1</v>
      </c>
    </row>
    <row r="180" spans="1:2" ht="15.75" customHeight="1" x14ac:dyDescent="0.3">
      <c r="A180">
        <v>89</v>
      </c>
      <c r="B180">
        <v>6.2</v>
      </c>
    </row>
    <row r="181" spans="1:2" ht="15.75" customHeight="1" x14ac:dyDescent="0.3">
      <c r="A181">
        <v>89.5</v>
      </c>
      <c r="B181">
        <v>6.2</v>
      </c>
    </row>
    <row r="182" spans="1:2" ht="15.75" customHeight="1" x14ac:dyDescent="0.3">
      <c r="A182">
        <v>90</v>
      </c>
      <c r="B182">
        <v>6.3</v>
      </c>
    </row>
    <row r="183" spans="1:2" ht="15.75" customHeight="1" x14ac:dyDescent="0.3">
      <c r="A183">
        <v>90.5</v>
      </c>
      <c r="B183">
        <v>6.3</v>
      </c>
    </row>
    <row r="184" spans="1:2" ht="15.75" customHeight="1" x14ac:dyDescent="0.3">
      <c r="A184">
        <v>91</v>
      </c>
      <c r="B184">
        <v>6.3</v>
      </c>
    </row>
    <row r="185" spans="1:2" ht="15.75" customHeight="1" x14ac:dyDescent="0.3">
      <c r="A185">
        <v>91.5</v>
      </c>
      <c r="B185">
        <v>6.4</v>
      </c>
    </row>
    <row r="186" spans="1:2" ht="15.75" customHeight="1" x14ac:dyDescent="0.3">
      <c r="A186">
        <v>92</v>
      </c>
      <c r="B186">
        <v>6.4</v>
      </c>
    </row>
    <row r="187" spans="1:2" ht="15.75" customHeight="1" x14ac:dyDescent="0.3">
      <c r="A187">
        <v>92.5</v>
      </c>
      <c r="B187">
        <v>6.4</v>
      </c>
    </row>
    <row r="188" spans="1:2" ht="15.75" customHeight="1" x14ac:dyDescent="0.3">
      <c r="A188">
        <v>93</v>
      </c>
      <c r="B188">
        <v>6.5</v>
      </c>
    </row>
    <row r="189" spans="1:2" ht="15.75" customHeight="1" x14ac:dyDescent="0.3">
      <c r="A189">
        <v>93.5</v>
      </c>
      <c r="B189">
        <v>6.5</v>
      </c>
    </row>
    <row r="190" spans="1:2" ht="15.75" customHeight="1" x14ac:dyDescent="0.3">
      <c r="A190">
        <v>94</v>
      </c>
      <c r="B190">
        <v>6.6</v>
      </c>
    </row>
    <row r="191" spans="1:2" ht="15.75" customHeight="1" x14ac:dyDescent="0.3">
      <c r="A191">
        <v>94.5</v>
      </c>
      <c r="B191">
        <v>6.6</v>
      </c>
    </row>
    <row r="192" spans="1:2" ht="15.75" customHeight="1" x14ac:dyDescent="0.3">
      <c r="A192">
        <v>95</v>
      </c>
      <c r="B192">
        <v>6.6</v>
      </c>
    </row>
    <row r="193" spans="1:2" ht="15.75" customHeight="1" x14ac:dyDescent="0.3">
      <c r="A193">
        <v>95.5</v>
      </c>
      <c r="B193">
        <v>6.7</v>
      </c>
    </row>
    <row r="194" spans="1:2" ht="15.75" customHeight="1" x14ac:dyDescent="0.3">
      <c r="A194">
        <v>96</v>
      </c>
      <c r="B194">
        <v>6.7</v>
      </c>
    </row>
    <row r="195" spans="1:2" ht="15.75" customHeight="1" x14ac:dyDescent="0.3">
      <c r="A195">
        <v>96.5</v>
      </c>
      <c r="B195">
        <v>6.7</v>
      </c>
    </row>
    <row r="196" spans="1:2" ht="15.75" customHeight="1" x14ac:dyDescent="0.3">
      <c r="A196">
        <v>97</v>
      </c>
      <c r="B196">
        <v>6.8</v>
      </c>
    </row>
    <row r="197" spans="1:2" ht="15.75" customHeight="1" x14ac:dyDescent="0.3">
      <c r="A197">
        <v>97.5</v>
      </c>
      <c r="B197">
        <v>6.8</v>
      </c>
    </row>
    <row r="198" spans="1:2" ht="15.75" customHeight="1" x14ac:dyDescent="0.3">
      <c r="A198">
        <v>98</v>
      </c>
      <c r="B198">
        <v>6.9</v>
      </c>
    </row>
    <row r="199" spans="1:2" ht="15.75" customHeight="1" x14ac:dyDescent="0.3">
      <c r="A199">
        <v>98.5</v>
      </c>
      <c r="B199">
        <v>6.9</v>
      </c>
    </row>
    <row r="200" spans="1:2" ht="15.75" customHeight="1" x14ac:dyDescent="0.3">
      <c r="A200">
        <v>99</v>
      </c>
      <c r="B200">
        <v>6.9</v>
      </c>
    </row>
    <row r="201" spans="1:2" ht="15.75" customHeight="1" x14ac:dyDescent="0.3">
      <c r="A201">
        <v>99.5</v>
      </c>
      <c r="B201">
        <v>7</v>
      </c>
    </row>
    <row r="202" spans="1:2" ht="15.75" customHeight="1" x14ac:dyDescent="0.3">
      <c r="A202">
        <v>100</v>
      </c>
      <c r="B202">
        <v>7</v>
      </c>
    </row>
    <row r="203" spans="1:2" ht="15.75" customHeight="1" x14ac:dyDescent="0.3"/>
    <row r="204" spans="1:2" ht="15.75" customHeight="1" x14ac:dyDescent="0.3"/>
    <row r="205" spans="1:2" ht="15.75" customHeight="1" x14ac:dyDescent="0.3"/>
    <row r="206" spans="1:2" ht="15.75" customHeight="1" x14ac:dyDescent="0.3"/>
    <row r="207" spans="1:2" ht="15.75" customHeight="1" x14ac:dyDescent="0.3"/>
    <row r="208" spans="1:2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0</v>
      </c>
      <c r="B1" t="s">
        <v>1</v>
      </c>
    </row>
    <row r="2" spans="1:2" ht="14.4" x14ac:dyDescent="0.3">
      <c r="A2">
        <v>0</v>
      </c>
      <c r="B2" s="1">
        <v>1</v>
      </c>
    </row>
    <row r="3" spans="1:2" ht="14.4" x14ac:dyDescent="0.3">
      <c r="A3">
        <v>1</v>
      </c>
      <c r="B3" s="1">
        <v>1.1000000000000001</v>
      </c>
    </row>
    <row r="4" spans="1:2" ht="14.4" x14ac:dyDescent="0.3">
      <c r="A4">
        <v>2</v>
      </c>
      <c r="B4" s="1">
        <v>1.2</v>
      </c>
    </row>
    <row r="5" spans="1:2" ht="14.4" x14ac:dyDescent="0.3">
      <c r="A5">
        <v>3</v>
      </c>
      <c r="B5" s="1">
        <v>1.3</v>
      </c>
    </row>
    <row r="6" spans="1:2" ht="14.4" x14ac:dyDescent="0.3">
      <c r="A6">
        <v>4</v>
      </c>
      <c r="B6" s="1">
        <v>1.4</v>
      </c>
    </row>
    <row r="7" spans="1:2" ht="14.4" x14ac:dyDescent="0.3">
      <c r="A7">
        <v>5</v>
      </c>
      <c r="B7" s="1">
        <v>1.5</v>
      </c>
    </row>
    <row r="8" spans="1:2" ht="14.4" x14ac:dyDescent="0.3">
      <c r="A8">
        <v>6</v>
      </c>
      <c r="B8" s="1">
        <v>1.6</v>
      </c>
    </row>
    <row r="9" spans="1:2" ht="14.4" x14ac:dyDescent="0.3">
      <c r="A9">
        <v>7</v>
      </c>
      <c r="B9" s="1">
        <v>1.7</v>
      </c>
    </row>
    <row r="10" spans="1:2" ht="14.4" x14ac:dyDescent="0.3">
      <c r="A10">
        <v>8</v>
      </c>
      <c r="B10" s="1">
        <v>1.8</v>
      </c>
    </row>
    <row r="11" spans="1:2" ht="14.4" x14ac:dyDescent="0.3">
      <c r="A11">
        <v>9</v>
      </c>
      <c r="B11" s="1">
        <v>1.9</v>
      </c>
    </row>
    <row r="12" spans="1:2" ht="14.4" x14ac:dyDescent="0.3">
      <c r="A12">
        <v>10</v>
      </c>
      <c r="B12" s="1">
        <v>2</v>
      </c>
    </row>
    <row r="13" spans="1:2" ht="14.4" x14ac:dyDescent="0.3">
      <c r="A13">
        <v>11</v>
      </c>
      <c r="B13" s="1">
        <v>2.1</v>
      </c>
    </row>
    <row r="14" spans="1:2" ht="14.4" x14ac:dyDescent="0.3">
      <c r="A14">
        <v>12</v>
      </c>
      <c r="B14" s="1">
        <v>2.2000000000000002</v>
      </c>
    </row>
    <row r="15" spans="1:2" ht="14.4" x14ac:dyDescent="0.3">
      <c r="A15">
        <v>13</v>
      </c>
      <c r="B15" s="1">
        <v>2.2999999999999998</v>
      </c>
    </row>
    <row r="16" spans="1:2" ht="14.4" x14ac:dyDescent="0.3">
      <c r="A16">
        <v>14</v>
      </c>
      <c r="B16" s="1">
        <v>2.2999999999999998</v>
      </c>
    </row>
    <row r="17" spans="1:2" ht="14.4" x14ac:dyDescent="0.3">
      <c r="A17">
        <v>15</v>
      </c>
      <c r="B17" s="1">
        <v>2.4</v>
      </c>
    </row>
    <row r="18" spans="1:2" ht="14.4" x14ac:dyDescent="0.3">
      <c r="A18">
        <v>16</v>
      </c>
      <c r="B18" s="1">
        <v>2.5</v>
      </c>
    </row>
    <row r="19" spans="1:2" ht="14.4" x14ac:dyDescent="0.3">
      <c r="A19">
        <v>17</v>
      </c>
      <c r="B19" s="1">
        <v>2.6</v>
      </c>
    </row>
    <row r="20" spans="1:2" ht="14.4" x14ac:dyDescent="0.3">
      <c r="A20">
        <v>18</v>
      </c>
      <c r="B20" s="1">
        <v>2.7</v>
      </c>
    </row>
    <row r="21" spans="1:2" ht="15.75" customHeight="1" x14ac:dyDescent="0.3">
      <c r="A21">
        <v>19</v>
      </c>
      <c r="B21" s="1">
        <v>2.8</v>
      </c>
    </row>
    <row r="22" spans="1:2" ht="15.75" customHeight="1" x14ac:dyDescent="0.3">
      <c r="A22">
        <v>20</v>
      </c>
      <c r="B22" s="1">
        <v>2.9</v>
      </c>
    </row>
    <row r="23" spans="1:2" ht="15.75" customHeight="1" x14ac:dyDescent="0.3">
      <c r="A23">
        <v>21</v>
      </c>
      <c r="B23" s="1">
        <v>3</v>
      </c>
    </row>
    <row r="24" spans="1:2" ht="15.75" customHeight="1" x14ac:dyDescent="0.3">
      <c r="A24">
        <v>22</v>
      </c>
      <c r="B24" s="1">
        <v>3.1</v>
      </c>
    </row>
    <row r="25" spans="1:2" ht="15.75" customHeight="1" x14ac:dyDescent="0.3">
      <c r="A25">
        <v>23</v>
      </c>
      <c r="B25" s="1">
        <v>3.2</v>
      </c>
    </row>
    <row r="26" spans="1:2" ht="15.75" customHeight="1" x14ac:dyDescent="0.3">
      <c r="A26">
        <v>24</v>
      </c>
      <c r="B26" s="1">
        <v>3.3</v>
      </c>
    </row>
    <row r="27" spans="1:2" ht="15.75" customHeight="1" x14ac:dyDescent="0.3">
      <c r="A27">
        <v>25</v>
      </c>
      <c r="B27" s="1">
        <v>3.4</v>
      </c>
    </row>
    <row r="28" spans="1:2" ht="15.75" customHeight="1" x14ac:dyDescent="0.3">
      <c r="A28">
        <v>26</v>
      </c>
      <c r="B28" s="1">
        <v>3.5</v>
      </c>
    </row>
    <row r="29" spans="1:2" ht="15.75" customHeight="1" x14ac:dyDescent="0.3">
      <c r="A29">
        <v>27</v>
      </c>
      <c r="B29" s="1">
        <v>3.6</v>
      </c>
    </row>
    <row r="30" spans="1:2" ht="15.75" customHeight="1" x14ac:dyDescent="0.3">
      <c r="A30">
        <v>28</v>
      </c>
      <c r="B30" s="1">
        <v>3.7</v>
      </c>
    </row>
    <row r="31" spans="1:2" ht="15.75" customHeight="1" x14ac:dyDescent="0.3">
      <c r="A31">
        <v>29</v>
      </c>
      <c r="B31" s="1">
        <v>3.8</v>
      </c>
    </row>
    <row r="32" spans="1:2" ht="15.75" customHeight="1" x14ac:dyDescent="0.3">
      <c r="A32">
        <v>30</v>
      </c>
      <c r="B32" s="1">
        <v>3.9</v>
      </c>
    </row>
    <row r="33" spans="1:2" ht="15.75" customHeight="1" x14ac:dyDescent="0.3">
      <c r="A33">
        <v>31</v>
      </c>
      <c r="B33" s="1">
        <v>4</v>
      </c>
    </row>
    <row r="34" spans="1:2" ht="15.75" customHeight="1" x14ac:dyDescent="0.3">
      <c r="A34">
        <v>32</v>
      </c>
      <c r="B34" s="1">
        <v>4.0999999999999996</v>
      </c>
    </row>
    <row r="35" spans="1:2" ht="15.75" customHeight="1" x14ac:dyDescent="0.3">
      <c r="A35">
        <v>33</v>
      </c>
      <c r="B35" s="1">
        <v>4.3</v>
      </c>
    </row>
    <row r="36" spans="1:2" ht="15.75" customHeight="1" x14ac:dyDescent="0.3">
      <c r="A36">
        <v>34</v>
      </c>
      <c r="B36" s="1">
        <v>4.4000000000000004</v>
      </c>
    </row>
    <row r="37" spans="1:2" ht="15.75" customHeight="1" x14ac:dyDescent="0.3">
      <c r="A37">
        <v>35</v>
      </c>
      <c r="B37" s="1">
        <v>4.5</v>
      </c>
    </row>
    <row r="38" spans="1:2" ht="15.75" customHeight="1" x14ac:dyDescent="0.3">
      <c r="A38">
        <v>36</v>
      </c>
      <c r="B38" s="1">
        <v>4.7</v>
      </c>
    </row>
    <row r="39" spans="1:2" ht="15.75" customHeight="1" x14ac:dyDescent="0.3">
      <c r="A39">
        <v>37</v>
      </c>
      <c r="B39" s="1">
        <v>4.8</v>
      </c>
    </row>
    <row r="40" spans="1:2" ht="15.75" customHeight="1" x14ac:dyDescent="0.3">
      <c r="A40">
        <v>38</v>
      </c>
      <c r="B40" s="1">
        <v>5</v>
      </c>
    </row>
    <row r="41" spans="1:2" ht="15.75" customHeight="1" x14ac:dyDescent="0.3">
      <c r="A41">
        <v>39</v>
      </c>
      <c r="B41" s="1">
        <v>5.0999999999999996</v>
      </c>
    </row>
    <row r="42" spans="1:2" ht="15.75" customHeight="1" x14ac:dyDescent="0.3">
      <c r="A42">
        <v>40</v>
      </c>
      <c r="B42" s="1">
        <v>5.3</v>
      </c>
    </row>
    <row r="43" spans="1:2" ht="15.75" customHeight="1" x14ac:dyDescent="0.3">
      <c r="A43">
        <v>41</v>
      </c>
      <c r="B43" s="1">
        <v>5.4</v>
      </c>
    </row>
    <row r="44" spans="1:2" ht="15.75" customHeight="1" x14ac:dyDescent="0.3">
      <c r="A44">
        <v>42</v>
      </c>
      <c r="B44" s="1">
        <v>5.6</v>
      </c>
    </row>
    <row r="45" spans="1:2" ht="15.75" customHeight="1" x14ac:dyDescent="0.3">
      <c r="A45">
        <v>43</v>
      </c>
      <c r="B45" s="1">
        <v>5.7</v>
      </c>
    </row>
    <row r="46" spans="1:2" ht="15.75" customHeight="1" x14ac:dyDescent="0.3">
      <c r="A46">
        <v>44</v>
      </c>
      <c r="B46" s="1">
        <v>5.8</v>
      </c>
    </row>
    <row r="47" spans="1:2" ht="15.75" customHeight="1" x14ac:dyDescent="0.3">
      <c r="A47">
        <v>45</v>
      </c>
      <c r="B47" s="1">
        <v>6</v>
      </c>
    </row>
    <row r="48" spans="1:2" ht="15.75" customHeight="1" x14ac:dyDescent="0.3">
      <c r="A48">
        <v>46</v>
      </c>
      <c r="B48" s="1">
        <v>6.1</v>
      </c>
    </row>
    <row r="49" spans="1:2" ht="15.75" customHeight="1" x14ac:dyDescent="0.3">
      <c r="A49">
        <v>47</v>
      </c>
      <c r="B49" s="1">
        <v>6.3</v>
      </c>
    </row>
    <row r="50" spans="1:2" ht="15.75" customHeight="1" x14ac:dyDescent="0.3">
      <c r="A50">
        <v>48</v>
      </c>
      <c r="B50" s="1">
        <v>6.4</v>
      </c>
    </row>
    <row r="51" spans="1:2" ht="15.75" customHeight="1" x14ac:dyDescent="0.3">
      <c r="A51">
        <v>49</v>
      </c>
      <c r="B51" s="1">
        <v>6.6</v>
      </c>
    </row>
    <row r="52" spans="1:2" ht="15.75" customHeight="1" x14ac:dyDescent="0.3">
      <c r="A52">
        <v>50</v>
      </c>
      <c r="B52" s="1">
        <v>6.7</v>
      </c>
    </row>
    <row r="53" spans="1:2" ht="15.75" customHeight="1" x14ac:dyDescent="0.3">
      <c r="A53">
        <v>51</v>
      </c>
      <c r="B53" s="1">
        <v>6.9</v>
      </c>
    </row>
    <row r="54" spans="1:2" ht="15.75" customHeight="1" x14ac:dyDescent="0.3">
      <c r="A54">
        <v>52</v>
      </c>
      <c r="B54" s="1">
        <v>7</v>
      </c>
    </row>
    <row r="55" spans="1:2" ht="15.75" customHeight="1" x14ac:dyDescent="0.3"/>
    <row r="56" spans="1:2" ht="15.75" customHeight="1" x14ac:dyDescent="0.3"/>
    <row r="57" spans="1:2" ht="15.75" customHeight="1" x14ac:dyDescent="0.3"/>
    <row r="58" spans="1:2" ht="15.75" customHeight="1" x14ac:dyDescent="0.3"/>
    <row r="59" spans="1:2" ht="15.75" customHeight="1" x14ac:dyDescent="0.3"/>
    <row r="60" spans="1:2" ht="15.75" customHeight="1" x14ac:dyDescent="0.3"/>
    <row r="61" spans="1:2" ht="15.75" customHeight="1" x14ac:dyDescent="0.3"/>
    <row r="62" spans="1:2" ht="15.75" customHeight="1" x14ac:dyDescent="0.3"/>
    <row r="63" spans="1:2" ht="15.75" customHeight="1" x14ac:dyDescent="0.3"/>
    <row r="64" spans="1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4</v>
      </c>
      <c r="B1" t="s">
        <v>12</v>
      </c>
    </row>
    <row r="2" spans="1:2" ht="14.4" x14ac:dyDescent="0.3">
      <c r="A2">
        <v>0</v>
      </c>
      <c r="B2">
        <v>1</v>
      </c>
    </row>
    <row r="3" spans="1:2" ht="14.4" x14ac:dyDescent="0.3">
      <c r="A3">
        <v>0.5</v>
      </c>
      <c r="B3">
        <v>1.1000000000000001</v>
      </c>
    </row>
    <row r="4" spans="1:2" ht="14.4" x14ac:dyDescent="0.3">
      <c r="A4">
        <v>1</v>
      </c>
      <c r="B4">
        <v>1.3</v>
      </c>
    </row>
    <row r="5" spans="1:2" ht="14.4" x14ac:dyDescent="0.3">
      <c r="A5">
        <v>1.5</v>
      </c>
      <c r="B5">
        <v>1.4</v>
      </c>
    </row>
    <row r="6" spans="1:2" ht="14.4" x14ac:dyDescent="0.3">
      <c r="A6">
        <v>2</v>
      </c>
      <c r="B6">
        <v>1.5</v>
      </c>
    </row>
    <row r="7" spans="1:2" ht="14.4" x14ac:dyDescent="0.3">
      <c r="A7">
        <v>2.5</v>
      </c>
      <c r="B7">
        <v>1.6</v>
      </c>
    </row>
    <row r="8" spans="1:2" ht="14.4" x14ac:dyDescent="0.3">
      <c r="A8">
        <v>3</v>
      </c>
      <c r="B8">
        <v>1.8</v>
      </c>
    </row>
    <row r="9" spans="1:2" ht="14.4" x14ac:dyDescent="0.3">
      <c r="A9">
        <v>3.5</v>
      </c>
      <c r="B9">
        <v>1.9</v>
      </c>
    </row>
    <row r="10" spans="1:2" ht="14.4" x14ac:dyDescent="0.3">
      <c r="A10">
        <v>4</v>
      </c>
      <c r="B10">
        <v>2</v>
      </c>
    </row>
    <row r="11" spans="1:2" ht="14.4" x14ac:dyDescent="0.3">
      <c r="A11">
        <v>4.5</v>
      </c>
      <c r="B11">
        <v>2.1</v>
      </c>
    </row>
    <row r="12" spans="1:2" ht="14.4" x14ac:dyDescent="0.3">
      <c r="A12">
        <v>5</v>
      </c>
      <c r="B12">
        <v>2.2999999999999998</v>
      </c>
    </row>
    <row r="13" spans="1:2" ht="14.4" x14ac:dyDescent="0.3">
      <c r="A13">
        <v>5.5</v>
      </c>
      <c r="B13">
        <v>2.4</v>
      </c>
    </row>
    <row r="14" spans="1:2" ht="14.4" x14ac:dyDescent="0.3">
      <c r="A14">
        <v>6</v>
      </c>
      <c r="B14">
        <v>2.5</v>
      </c>
    </row>
    <row r="15" spans="1:2" ht="14.4" x14ac:dyDescent="0.3">
      <c r="A15">
        <v>6.5</v>
      </c>
      <c r="B15">
        <v>2.6</v>
      </c>
    </row>
    <row r="16" spans="1:2" ht="14.4" x14ac:dyDescent="0.3">
      <c r="A16">
        <v>7</v>
      </c>
      <c r="B16">
        <v>2.8</v>
      </c>
    </row>
    <row r="17" spans="1:2" ht="14.4" x14ac:dyDescent="0.3">
      <c r="A17">
        <v>7.5</v>
      </c>
      <c r="B17">
        <v>2.9</v>
      </c>
    </row>
    <row r="18" spans="1:2" ht="14.4" x14ac:dyDescent="0.3">
      <c r="A18">
        <v>8</v>
      </c>
      <c r="B18">
        <v>3</v>
      </c>
    </row>
    <row r="19" spans="1:2" ht="14.4" x14ac:dyDescent="0.3">
      <c r="A19">
        <v>8.5</v>
      </c>
      <c r="B19">
        <v>3.1</v>
      </c>
    </row>
    <row r="20" spans="1:2" ht="14.4" x14ac:dyDescent="0.3">
      <c r="A20">
        <v>9</v>
      </c>
      <c r="B20">
        <v>3.3</v>
      </c>
    </row>
    <row r="21" spans="1:2" ht="15.75" customHeight="1" x14ac:dyDescent="0.3">
      <c r="A21">
        <v>9.5</v>
      </c>
      <c r="B21">
        <v>3.4</v>
      </c>
    </row>
    <row r="22" spans="1:2" ht="15.75" customHeight="1" x14ac:dyDescent="0.3">
      <c r="A22">
        <v>10</v>
      </c>
      <c r="B22">
        <v>3.5</v>
      </c>
    </row>
    <row r="23" spans="1:2" ht="15.75" customHeight="1" x14ac:dyDescent="0.3">
      <c r="A23">
        <v>10.5</v>
      </c>
      <c r="B23">
        <v>3.6</v>
      </c>
    </row>
    <row r="24" spans="1:2" ht="15.75" customHeight="1" x14ac:dyDescent="0.3">
      <c r="A24">
        <v>11</v>
      </c>
      <c r="B24">
        <v>3.8</v>
      </c>
    </row>
    <row r="25" spans="1:2" ht="15.75" customHeight="1" x14ac:dyDescent="0.3">
      <c r="A25">
        <v>11.5</v>
      </c>
      <c r="B25">
        <v>3.9</v>
      </c>
    </row>
    <row r="26" spans="1:2" ht="15.75" customHeight="1" x14ac:dyDescent="0.3">
      <c r="A26">
        <v>12</v>
      </c>
      <c r="B26">
        <v>4</v>
      </c>
    </row>
    <row r="27" spans="1:2" ht="15.75" customHeight="1" x14ac:dyDescent="0.3">
      <c r="A27">
        <v>12.5</v>
      </c>
      <c r="B27">
        <v>4.2</v>
      </c>
    </row>
    <row r="28" spans="1:2" ht="15.75" customHeight="1" x14ac:dyDescent="0.3">
      <c r="A28">
        <v>13</v>
      </c>
      <c r="B28">
        <v>4.4000000000000004</v>
      </c>
    </row>
    <row r="29" spans="1:2" ht="15.75" customHeight="1" x14ac:dyDescent="0.3">
      <c r="A29">
        <v>13.5</v>
      </c>
      <c r="B29">
        <v>4.5999999999999996</v>
      </c>
    </row>
    <row r="30" spans="1:2" ht="15.75" customHeight="1" x14ac:dyDescent="0.3">
      <c r="A30">
        <v>14</v>
      </c>
      <c r="B30">
        <v>4.8</v>
      </c>
    </row>
    <row r="31" spans="1:2" ht="15.75" customHeight="1" x14ac:dyDescent="0.3">
      <c r="A31">
        <v>14.5</v>
      </c>
      <c r="B31">
        <v>4.9000000000000004</v>
      </c>
    </row>
    <row r="32" spans="1:2" ht="15.75" customHeight="1" x14ac:dyDescent="0.3">
      <c r="A32">
        <v>15</v>
      </c>
      <c r="B32">
        <v>5.0999999999999996</v>
      </c>
    </row>
    <row r="33" spans="1:2" ht="15.75" customHeight="1" x14ac:dyDescent="0.3">
      <c r="A33">
        <v>15.5</v>
      </c>
      <c r="B33">
        <v>5.3</v>
      </c>
    </row>
    <row r="34" spans="1:2" ht="15.75" customHeight="1" x14ac:dyDescent="0.3">
      <c r="A34">
        <v>16</v>
      </c>
      <c r="B34">
        <v>5.5</v>
      </c>
    </row>
    <row r="35" spans="1:2" ht="15.75" customHeight="1" x14ac:dyDescent="0.3">
      <c r="A35">
        <v>16.5</v>
      </c>
      <c r="B35">
        <v>5.7</v>
      </c>
    </row>
    <row r="36" spans="1:2" ht="15.75" customHeight="1" x14ac:dyDescent="0.3">
      <c r="A36">
        <v>17</v>
      </c>
      <c r="B36">
        <v>5.9</v>
      </c>
    </row>
    <row r="37" spans="1:2" ht="15.75" customHeight="1" x14ac:dyDescent="0.3">
      <c r="A37">
        <v>17.5</v>
      </c>
      <c r="B37">
        <v>6.1</v>
      </c>
    </row>
    <row r="38" spans="1:2" ht="15.75" customHeight="1" x14ac:dyDescent="0.3">
      <c r="A38">
        <v>18</v>
      </c>
      <c r="B38">
        <v>6.3</v>
      </c>
    </row>
    <row r="39" spans="1:2" ht="15.75" customHeight="1" x14ac:dyDescent="0.3">
      <c r="A39">
        <v>18.5</v>
      </c>
      <c r="B39">
        <v>6.4</v>
      </c>
    </row>
    <row r="40" spans="1:2" ht="15.75" customHeight="1" x14ac:dyDescent="0.3">
      <c r="A40">
        <v>19</v>
      </c>
      <c r="B40">
        <v>6.6</v>
      </c>
    </row>
    <row r="41" spans="1:2" ht="15.75" customHeight="1" x14ac:dyDescent="0.3">
      <c r="A41">
        <v>19.5</v>
      </c>
      <c r="B41">
        <v>6.8</v>
      </c>
    </row>
    <row r="42" spans="1:2" ht="15.75" customHeight="1" x14ac:dyDescent="0.3">
      <c r="A42">
        <v>20</v>
      </c>
      <c r="B42">
        <v>7</v>
      </c>
    </row>
    <row r="43" spans="1:2" ht="15.75" customHeight="1" x14ac:dyDescent="0.3"/>
    <row r="44" spans="1:2" ht="15.75" customHeight="1" x14ac:dyDescent="0.3"/>
    <row r="45" spans="1:2" ht="15.75" customHeight="1" x14ac:dyDescent="0.3"/>
    <row r="46" spans="1:2" ht="15.75" customHeight="1" x14ac:dyDescent="0.3"/>
    <row r="47" spans="1:2" ht="15.75" customHeight="1" x14ac:dyDescent="0.3"/>
    <row r="48" spans="1:2" ht="15.75" customHeight="1" x14ac:dyDescent="0.3"/>
    <row r="49" spans="2:2" ht="15.75" customHeight="1" x14ac:dyDescent="0.3"/>
    <row r="50" spans="2:2" ht="15.75" customHeight="1" x14ac:dyDescent="0.3"/>
    <row r="51" spans="2:2" ht="15.75" customHeight="1" x14ac:dyDescent="0.3"/>
    <row r="52" spans="2:2" ht="15.75" customHeight="1" x14ac:dyDescent="0.3"/>
    <row r="53" spans="2:2" ht="15.75" customHeight="1" x14ac:dyDescent="0.3">
      <c r="B53" s="1"/>
    </row>
    <row r="54" spans="2:2" ht="15.75" customHeight="1" x14ac:dyDescent="0.3">
      <c r="B54" s="1"/>
    </row>
    <row r="55" spans="2:2" ht="15.75" customHeight="1" x14ac:dyDescent="0.3"/>
    <row r="56" spans="2:2" ht="15.75" customHeight="1" x14ac:dyDescent="0.3"/>
    <row r="57" spans="2:2" ht="15.75" customHeight="1" x14ac:dyDescent="0.3"/>
    <row r="58" spans="2:2" ht="15.75" customHeight="1" x14ac:dyDescent="0.3"/>
    <row r="59" spans="2:2" ht="15.75" customHeight="1" x14ac:dyDescent="0.3"/>
    <row r="60" spans="2:2" ht="15.75" customHeight="1" x14ac:dyDescent="0.3"/>
    <row r="61" spans="2:2" ht="15.75" customHeight="1" x14ac:dyDescent="0.3"/>
    <row r="62" spans="2:2" ht="15.75" customHeight="1" x14ac:dyDescent="0.3"/>
    <row r="63" spans="2:2" ht="15.75" customHeight="1" x14ac:dyDescent="0.3"/>
    <row r="64" spans="2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4140625" defaultRowHeight="15" customHeight="1" x14ac:dyDescent="0.3"/>
  <cols>
    <col min="1" max="25" width="10.6640625" customWidth="1"/>
  </cols>
  <sheetData>
    <row r="1" spans="1:5" ht="14.4" x14ac:dyDescent="0.3">
      <c r="A1" s="55" t="s">
        <v>3</v>
      </c>
      <c r="B1" s="4" t="s">
        <v>4</v>
      </c>
      <c r="C1" s="5"/>
      <c r="D1" s="5"/>
      <c r="E1" s="6"/>
    </row>
    <row r="2" spans="1:5" ht="43.8" thickBot="1" x14ac:dyDescent="0.35">
      <c r="A2" s="56"/>
      <c r="B2" s="7" t="s">
        <v>5</v>
      </c>
      <c r="C2" s="8" t="s">
        <v>6</v>
      </c>
      <c r="D2" s="21" t="s">
        <v>18</v>
      </c>
      <c r="E2" s="9" t="s">
        <v>7</v>
      </c>
    </row>
    <row r="3" spans="1:5" ht="29.4" thickBot="1" x14ac:dyDescent="0.35">
      <c r="A3" s="10" t="s">
        <v>8</v>
      </c>
      <c r="B3" s="11">
        <v>4</v>
      </c>
      <c r="C3" s="11">
        <v>3</v>
      </c>
      <c r="D3" s="11">
        <v>2</v>
      </c>
      <c r="E3" s="11">
        <v>0</v>
      </c>
    </row>
    <row r="4" spans="1:5" thickBot="1" x14ac:dyDescent="0.35">
      <c r="A4" s="10"/>
      <c r="B4" s="11"/>
      <c r="C4" s="11"/>
      <c r="D4" s="11"/>
      <c r="E4" s="11"/>
    </row>
    <row r="5" spans="1:5" thickBot="1" x14ac:dyDescent="0.35">
      <c r="A5" s="10"/>
      <c r="B5" s="11"/>
      <c r="C5" s="11"/>
      <c r="D5" s="11"/>
      <c r="E5" s="11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Galan Cruz</dc:creator>
  <cp:lastModifiedBy>Gerardo enrique Galan Cruz</cp:lastModifiedBy>
  <dcterms:created xsi:type="dcterms:W3CDTF">2023-08-07T04:08:01Z</dcterms:created>
  <dcterms:modified xsi:type="dcterms:W3CDTF">2024-11-25T08:42:00Z</dcterms:modified>
</cp:coreProperties>
</file>