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lbercas\Desktop\PROYECCIONES ANUALES FINANZAS\"/>
    </mc:Choice>
  </mc:AlternateContent>
  <xr:revisionPtr revIDLastSave="0" documentId="13_ncr:1_{4CBAE3BC-C474-4012-87AF-7A01040F6725}" xr6:coauthVersionLast="47" xr6:coauthVersionMax="47" xr10:uidLastSave="{00000000-0000-0000-0000-000000000000}"/>
  <bookViews>
    <workbookView xWindow="-108" yWindow="-108" windowWidth="23256" windowHeight="12576" xr2:uid="{BD82463C-AA80-44ED-A88E-B6B480A03F01}"/>
  </bookViews>
  <sheets>
    <sheet name="Hoja1" sheetId="1" r:id="rId1"/>
  </sheets>
  <calcPr calcId="191029"/>
  <pivotCaches>
    <pivotCache cacheId="317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" i="1" l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6" i="1" l="1"/>
  <c r="AW42" i="1" l="1"/>
  <c r="AX42" i="1"/>
  <c r="AY42" i="1"/>
  <c r="AZ42" i="1"/>
  <c r="BA42" i="1"/>
  <c r="AW43" i="1"/>
  <c r="AX43" i="1"/>
  <c r="AY43" i="1"/>
  <c r="AZ43" i="1"/>
  <c r="BA43" i="1"/>
  <c r="AW40" i="1"/>
  <c r="AX40" i="1"/>
  <c r="AY40" i="1"/>
  <c r="AZ40" i="1"/>
  <c r="BA40" i="1"/>
  <c r="AW41" i="1"/>
  <c r="AX41" i="1"/>
  <c r="AY41" i="1"/>
  <c r="AZ41" i="1"/>
  <c r="BA41" i="1"/>
  <c r="AW20" i="1"/>
  <c r="AX20" i="1"/>
  <c r="AY20" i="1"/>
  <c r="AZ20" i="1"/>
  <c r="BA20" i="1"/>
  <c r="AW21" i="1"/>
  <c r="AX21" i="1"/>
  <c r="AY21" i="1"/>
  <c r="AZ21" i="1"/>
  <c r="BA21" i="1"/>
  <c r="AW22" i="1"/>
  <c r="AX22" i="1"/>
  <c r="AY22" i="1"/>
  <c r="AZ22" i="1"/>
  <c r="BA22" i="1"/>
  <c r="AW23" i="1"/>
  <c r="AX23" i="1"/>
  <c r="AY23" i="1"/>
  <c r="AZ23" i="1"/>
  <c r="BA23" i="1"/>
  <c r="AW24" i="1"/>
  <c r="AX24" i="1"/>
  <c r="AY24" i="1"/>
  <c r="AZ24" i="1"/>
  <c r="BA24" i="1"/>
  <c r="AW25" i="1"/>
  <c r="AX25" i="1"/>
  <c r="AY25" i="1"/>
  <c r="AZ25" i="1"/>
  <c r="BA25" i="1"/>
  <c r="AW26" i="1"/>
  <c r="AX26" i="1"/>
  <c r="AY26" i="1"/>
  <c r="AZ26" i="1"/>
  <c r="BA26" i="1"/>
  <c r="AW27" i="1"/>
  <c r="AX27" i="1"/>
  <c r="AY27" i="1"/>
  <c r="AZ27" i="1"/>
  <c r="BA27" i="1"/>
  <c r="AW28" i="1"/>
  <c r="AX28" i="1"/>
  <c r="AY28" i="1"/>
  <c r="AZ28" i="1"/>
  <c r="BA28" i="1"/>
  <c r="AW29" i="1"/>
  <c r="AX29" i="1"/>
  <c r="AY29" i="1"/>
  <c r="AZ29" i="1"/>
  <c r="BA29" i="1"/>
  <c r="AW30" i="1"/>
  <c r="AX30" i="1"/>
  <c r="AY30" i="1"/>
  <c r="AZ30" i="1"/>
  <c r="BA30" i="1"/>
  <c r="AW31" i="1"/>
  <c r="AX31" i="1"/>
  <c r="AY31" i="1"/>
  <c r="AZ31" i="1"/>
  <c r="BA31" i="1"/>
  <c r="AW32" i="1"/>
  <c r="AX32" i="1"/>
  <c r="AY32" i="1"/>
  <c r="AZ32" i="1"/>
  <c r="BA32" i="1"/>
  <c r="AW33" i="1"/>
  <c r="AX33" i="1"/>
  <c r="AY33" i="1"/>
  <c r="AZ33" i="1"/>
  <c r="BA33" i="1"/>
  <c r="AW34" i="1"/>
  <c r="AX34" i="1"/>
  <c r="AY34" i="1"/>
  <c r="AZ34" i="1"/>
  <c r="BA34" i="1"/>
  <c r="AW35" i="1"/>
  <c r="AX35" i="1"/>
  <c r="AY35" i="1"/>
  <c r="AZ35" i="1"/>
  <c r="BA35" i="1"/>
  <c r="AW36" i="1"/>
  <c r="AX36" i="1"/>
  <c r="AY36" i="1"/>
  <c r="AZ36" i="1"/>
  <c r="BA36" i="1"/>
  <c r="AW37" i="1"/>
  <c r="AX37" i="1"/>
  <c r="AY37" i="1"/>
  <c r="AZ37" i="1"/>
  <c r="BA37" i="1"/>
  <c r="AW38" i="1"/>
  <c r="AX38" i="1"/>
  <c r="AY38" i="1"/>
  <c r="AZ38" i="1"/>
  <c r="BA38" i="1"/>
  <c r="AW39" i="1"/>
  <c r="AX39" i="1"/>
  <c r="AY39" i="1"/>
  <c r="AZ39" i="1"/>
  <c r="BA39" i="1"/>
  <c r="AW4" i="1"/>
  <c r="AW19" i="1"/>
  <c r="AX19" i="1"/>
  <c r="AY19" i="1"/>
  <c r="AZ19" i="1"/>
  <c r="BA19" i="1"/>
  <c r="BA18" i="1" l="1"/>
  <c r="AZ18" i="1"/>
  <c r="AY18" i="1"/>
  <c r="AX18" i="1"/>
  <c r="AW18" i="1"/>
  <c r="BA17" i="1"/>
  <c r="AZ17" i="1"/>
  <c r="AY17" i="1"/>
  <c r="AX17" i="1"/>
  <c r="AW17" i="1"/>
  <c r="BA16" i="1"/>
  <c r="AZ16" i="1"/>
  <c r="AY16" i="1"/>
  <c r="AX16" i="1"/>
  <c r="AW16" i="1"/>
  <c r="BA15" i="1"/>
  <c r="AZ15" i="1"/>
  <c r="AY15" i="1"/>
  <c r="AX15" i="1"/>
  <c r="AW15" i="1"/>
  <c r="BA14" i="1"/>
  <c r="AZ14" i="1"/>
  <c r="AY14" i="1"/>
  <c r="AX14" i="1"/>
  <c r="AW14" i="1"/>
  <c r="BA13" i="1"/>
  <c r="AZ13" i="1"/>
  <c r="AY13" i="1"/>
  <c r="AX13" i="1"/>
  <c r="AW13" i="1"/>
  <c r="BA12" i="1"/>
  <c r="AZ12" i="1"/>
  <c r="AY12" i="1"/>
  <c r="AX12" i="1"/>
  <c r="AW12" i="1"/>
  <c r="BA11" i="1"/>
  <c r="AZ11" i="1"/>
  <c r="AY11" i="1"/>
  <c r="AX11" i="1"/>
  <c r="AW11" i="1"/>
  <c r="BA10" i="1"/>
  <c r="AZ10" i="1"/>
  <c r="AY10" i="1"/>
  <c r="AX10" i="1"/>
  <c r="AW10" i="1"/>
  <c r="BA9" i="1"/>
  <c r="AZ9" i="1"/>
  <c r="AY9" i="1"/>
  <c r="AX9" i="1"/>
  <c r="AW9" i="1"/>
  <c r="BA8" i="1"/>
  <c r="AZ8" i="1"/>
  <c r="AY8" i="1"/>
  <c r="AX8" i="1"/>
  <c r="AW8" i="1"/>
  <c r="BA7" i="1"/>
  <c r="AZ7" i="1"/>
  <c r="AY7" i="1"/>
  <c r="AX7" i="1"/>
  <c r="AW7" i="1"/>
  <c r="BA6" i="1"/>
  <c r="AZ6" i="1"/>
  <c r="AY6" i="1"/>
  <c r="AX6" i="1"/>
  <c r="AW6" i="1"/>
  <c r="BA5" i="1"/>
  <c r="AZ5" i="1"/>
  <c r="AY5" i="1"/>
  <c r="AX5" i="1"/>
  <c r="AW5" i="1"/>
  <c r="AP5" i="1"/>
  <c r="BA4" i="1"/>
  <c r="AZ4" i="1"/>
  <c r="AY4" i="1"/>
  <c r="AX4" i="1"/>
  <c r="AP4" i="1"/>
  <c r="BA2" i="1" l="1"/>
</calcChain>
</file>

<file path=xl/sharedStrings.xml><?xml version="1.0" encoding="utf-8"?>
<sst xmlns="http://schemas.openxmlformats.org/spreadsheetml/2006/main" count="653" uniqueCount="177">
  <si>
    <t>Valor</t>
  </si>
  <si>
    <t>Agrupador</t>
  </si>
  <si>
    <t>Extraccion</t>
  </si>
  <si>
    <t>Condicion</t>
  </si>
  <si>
    <t>CONCATENAR2</t>
  </si>
  <si>
    <t>MF</t>
  </si>
  <si>
    <t>FD</t>
  </si>
  <si>
    <t>EQ</t>
  </si>
  <si>
    <t>TR</t>
  </si>
  <si>
    <t>PAR</t>
  </si>
  <si>
    <t>Safra</t>
  </si>
  <si>
    <t>Estado</t>
  </si>
  <si>
    <t>FCultivo</t>
  </si>
  <si>
    <t>Var</t>
  </si>
  <si>
    <t>Edad</t>
  </si>
  <si>
    <t>Area_Total</t>
  </si>
  <si>
    <t>Area_Cosecha</t>
  </si>
  <si>
    <t>Tn/Ha</t>
  </si>
  <si>
    <t>Tn/Ha/Mes</t>
  </si>
  <si>
    <t>%ART</t>
  </si>
  <si>
    <t>%POL</t>
  </si>
  <si>
    <t>Tn</t>
  </si>
  <si>
    <t>Kg_Azucar</t>
  </si>
  <si>
    <t>FCosecha</t>
  </si>
  <si>
    <t>Año_C</t>
  </si>
  <si>
    <t>Mes_C</t>
  </si>
  <si>
    <t>%ARTxTN</t>
  </si>
  <si>
    <t>%POLxTN</t>
  </si>
  <si>
    <t>EDADxAREA</t>
  </si>
  <si>
    <t>KGAZUCARxAREA</t>
  </si>
  <si>
    <t>REAL-PROY.</t>
  </si>
  <si>
    <t>GROUP REAL-PROY.</t>
  </si>
  <si>
    <t>Ult_Art</t>
  </si>
  <si>
    <t>Ult_Pol</t>
  </si>
  <si>
    <t>Ult_Pur</t>
  </si>
  <si>
    <t>Ult_Fibra</t>
  </si>
  <si>
    <t>Ult_Hum</t>
  </si>
  <si>
    <t>Ult_EntBroza</t>
  </si>
  <si>
    <t>PenUlt_EntBroza</t>
  </si>
  <si>
    <t>Ult_Imp_Veg</t>
  </si>
  <si>
    <t>Ult_Imp_Min</t>
  </si>
  <si>
    <t>CONCATENAR</t>
  </si>
  <si>
    <t>Etiquetas de fila</t>
  </si>
  <si>
    <t>Suma de Tn</t>
  </si>
  <si>
    <t>TN</t>
  </si>
  <si>
    <t>Mecanizada</t>
  </si>
  <si>
    <t>Normal</t>
  </si>
  <si>
    <t>TR04</t>
  </si>
  <si>
    <t>(ALL)</t>
  </si>
  <si>
    <t>C10</t>
  </si>
  <si>
    <t>H0</t>
  </si>
  <si>
    <t>Proy.</t>
  </si>
  <si>
    <t>TR01</t>
  </si>
  <si>
    <t>EQ09</t>
  </si>
  <si>
    <t>TR02</t>
  </si>
  <si>
    <t>ML</t>
  </si>
  <si>
    <t>ML02</t>
  </si>
  <si>
    <t>TR06</t>
  </si>
  <si>
    <t>Saldo</t>
  </si>
  <si>
    <t>Manual</t>
  </si>
  <si>
    <t>Zona humeda</t>
  </si>
  <si>
    <t>TR05</t>
  </si>
  <si>
    <t>EQ02</t>
  </si>
  <si>
    <t>TR03</t>
  </si>
  <si>
    <t>C12</t>
  </si>
  <si>
    <t>SV</t>
  </si>
  <si>
    <t>SV01</t>
  </si>
  <si>
    <t>C03</t>
  </si>
  <si>
    <t>EQ05</t>
  </si>
  <si>
    <t>Total general</t>
  </si>
  <si>
    <t>HC</t>
  </si>
  <si>
    <t>HC01</t>
  </si>
  <si>
    <t>C04</t>
  </si>
  <si>
    <t>C13</t>
  </si>
  <si>
    <t>EQ06</t>
  </si>
  <si>
    <t>EQ10</t>
  </si>
  <si>
    <t>C06</t>
  </si>
  <si>
    <t>LB</t>
  </si>
  <si>
    <t>LB01</t>
  </si>
  <si>
    <t>Superficial</t>
  </si>
  <si>
    <t>LB2</t>
  </si>
  <si>
    <t>LB02</t>
  </si>
  <si>
    <t>ML05</t>
  </si>
  <si>
    <t>EQ16</t>
  </si>
  <si>
    <t>C05</t>
  </si>
  <si>
    <t>EQ11</t>
  </si>
  <si>
    <t>EQ01</t>
  </si>
  <si>
    <t>EQ04</t>
  </si>
  <si>
    <t>EQ12</t>
  </si>
  <si>
    <t>EQ07</t>
  </si>
  <si>
    <t>GR</t>
  </si>
  <si>
    <t>HC01EQ01TR02</t>
  </si>
  <si>
    <t>LB02EQ11TR02</t>
  </si>
  <si>
    <t>PS01EQ01TR04</t>
  </si>
  <si>
    <t>PS01</t>
  </si>
  <si>
    <t>PS01EQ01TR03</t>
  </si>
  <si>
    <t>PS01EQ01TR02</t>
  </si>
  <si>
    <t>PS01EQ01TR01</t>
  </si>
  <si>
    <t>HC - HC01 - EQ01 - TR02</t>
  </si>
  <si>
    <t>LB2 - LB02 - EQ11 - TR02</t>
  </si>
  <si>
    <t>TR - PS01 - EQ01 - TR04</t>
  </si>
  <si>
    <t>TR - PS01 - EQ01 - TR03</t>
  </si>
  <si>
    <t>TR - PS01 - EQ01 - TR02</t>
  </si>
  <si>
    <t>TR - PS01 - EQ01 - TR01</t>
  </si>
  <si>
    <t>MMM - ESTIMACIONES-OCTUBRE - PLAN 2025 - (11-Set-2024) - Copia1</t>
  </si>
  <si>
    <t>EQ20</t>
  </si>
  <si>
    <t>EQ14</t>
  </si>
  <si>
    <t>C02</t>
  </si>
  <si>
    <t>EQ15</t>
  </si>
  <si>
    <t>H134</t>
  </si>
  <si>
    <t>EQ17</t>
  </si>
  <si>
    <t>SJ01</t>
  </si>
  <si>
    <t>C07</t>
  </si>
  <si>
    <t>CT02</t>
  </si>
  <si>
    <t>CT02EQ01TR02</t>
  </si>
  <si>
    <t>HC01EQ05TR02</t>
  </si>
  <si>
    <t>HC01EQ05TR05</t>
  </si>
  <si>
    <t>HC01EQ06TR02</t>
  </si>
  <si>
    <t>HC01EQ06TR06</t>
  </si>
  <si>
    <t>LB01EQ04TR01</t>
  </si>
  <si>
    <t>LB01EQ04TR03</t>
  </si>
  <si>
    <t>C00</t>
  </si>
  <si>
    <t>LB02EQ20TR05</t>
  </si>
  <si>
    <t>LB02EQ16TR05</t>
  </si>
  <si>
    <t>LB02EQ16TR01</t>
  </si>
  <si>
    <t>LB02EQ14TR03</t>
  </si>
  <si>
    <t>LB02EQ12TR05</t>
  </si>
  <si>
    <t>LB02EQ11TR05</t>
  </si>
  <si>
    <t>LB02EQ11TR04</t>
  </si>
  <si>
    <t>LB02EQ11TR03</t>
  </si>
  <si>
    <t>LB02EQ09TR03</t>
  </si>
  <si>
    <t>SJ01EQ02TR04</t>
  </si>
  <si>
    <t>SJ01EQ02TR02</t>
  </si>
  <si>
    <t>SJ01EQ02TR01</t>
  </si>
  <si>
    <t>ML05EQ17TR04</t>
  </si>
  <si>
    <t>ML05EQ17TR03</t>
  </si>
  <si>
    <t>ML05EQ17TR02</t>
  </si>
  <si>
    <t>ML05EQ17TR01</t>
  </si>
  <si>
    <t>ML05EQ15TR03</t>
  </si>
  <si>
    <t>ML05EQ15TR02</t>
  </si>
  <si>
    <t>ML05EQ15TR01</t>
  </si>
  <si>
    <t>ML02EQ07TR02</t>
  </si>
  <si>
    <t>ML02EQ07TR01</t>
  </si>
  <si>
    <t>ML02EQ05TR05</t>
  </si>
  <si>
    <t>SV01EQ10TR04</t>
  </si>
  <si>
    <t>SV01EQ06TR01</t>
  </si>
  <si>
    <t>HC - HC01 - EQ05 - TR05</t>
  </si>
  <si>
    <t>ML - SJ01 - EQ02 - TR04</t>
  </si>
  <si>
    <t>ML - SJ01 - EQ02 - TR02</t>
  </si>
  <si>
    <t>ML - SJ01 - EQ02 - TR01</t>
  </si>
  <si>
    <t>ML - ML05 - EQ15 - TR03</t>
  </si>
  <si>
    <t>ML - ML05 - EQ15 - TR02</t>
  </si>
  <si>
    <t>ML - ML05 - EQ15 - TR01</t>
  </si>
  <si>
    <t>HC - HC01 - EQ05 - TR02</t>
  </si>
  <si>
    <t>HC - HC01 - EQ06 - TR02</t>
  </si>
  <si>
    <t>HC - HC01 - EQ06 - TR06</t>
  </si>
  <si>
    <t>LB - LB01 - EQ04 - TR01</t>
  </si>
  <si>
    <t>LB2 - LB02 - EQ09 - TR03</t>
  </si>
  <si>
    <t>LB2 - LB02 - EQ11 - TR03</t>
  </si>
  <si>
    <t>LB2 - LB02 - EQ11 - TR04</t>
  </si>
  <si>
    <t>LB2 - LB02 - EQ11 - TR05</t>
  </si>
  <si>
    <t>LB2 - LB02 - EQ12 - TR05</t>
  </si>
  <si>
    <t>LB2 - LB02 - EQ14 - TR03</t>
  </si>
  <si>
    <t>LB2 - LB02 - EQ16 - TR01</t>
  </si>
  <si>
    <t>LB2 - LB02 - EQ16 - TR05</t>
  </si>
  <si>
    <t>LB2 - LB02 - EQ20 - TR05</t>
  </si>
  <si>
    <t>ML - ML05 - EQ17 - TR04</t>
  </si>
  <si>
    <t>ML - ML05 - EQ17 - TR03</t>
  </si>
  <si>
    <t>ML - ML05 - EQ17 - TR02</t>
  </si>
  <si>
    <t>ML - ML05 - EQ17 - TR01</t>
  </si>
  <si>
    <t>ML - ML02 - EQ07 - TR02</t>
  </si>
  <si>
    <t>ML - ML02 - EQ07 - TR01</t>
  </si>
  <si>
    <t>SV - SV01 - EQ10 - TR04</t>
  </si>
  <si>
    <t>SV - SV01 - EQ06 - TR01</t>
  </si>
  <si>
    <t>GR - CT02 - EQ01 - TR02</t>
  </si>
  <si>
    <t>LB - LB01 - EQ04 - TR03</t>
  </si>
  <si>
    <t>ML - ML02 - EQ05 - TR05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</si>
</sst>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pivotButton="1" applyBorder="1"/>
    <xf numFmtId="0" fontId="0" fillId="0" borderId="3" xfId="0" applyBorder="1" applyAlignment="1">
      <alignment horizontal="left"/>
    </xf>
    <xf numFmtId="4" fontId="0" fillId="0" borderId="4" xfId="0" applyNumberFormat="1" applyBorder="1"/>
    <xf numFmtId="0" fontId="0" fillId="0" borderId="5" xfId="0" applyBorder="1" applyAlignment="1">
      <alignment horizontal="left"/>
    </xf>
    <xf numFmtId="4" fontId="0" fillId="0" borderId="6" xfId="0" applyNumberFormat="1" applyBorder="1"/>
    <xf numFmtId="0" fontId="0" fillId="0" borderId="7" xfId="0" applyBorder="1" applyAlignment="1">
      <alignment horizontal="left"/>
    </xf>
    <xf numFmtId="4" fontId="0" fillId="0" borderId="8" xfId="0" applyNumberFormat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0.369748263889" createdVersion="8" refreshedVersion="8" minRefreshableVersion="3" recordCount="44" xr:uid="{34CDE867-56B2-4EC7-AF3C-34AA9960D8CA}">
  <cacheSource type="worksheet">
    <worksheetSource name="Tabla1"/>
  </cacheSource>
  <cacheFields count="42">
    <cacheField name="Valor" numFmtId="0">
      <sharedItems containsSemiMixedTypes="0" containsString="0" containsNumber="1" minValue="11.408219178082192" maxValue="14.531506849315068"/>
    </cacheField>
    <cacheField name="Agrupador" numFmtId="0">
      <sharedItems/>
    </cacheField>
    <cacheField name="Extraccion" numFmtId="0">
      <sharedItems/>
    </cacheField>
    <cacheField name="Condicion" numFmtId="0">
      <sharedItems/>
    </cacheField>
    <cacheField name="CONCATENAR2" numFmtId="0">
      <sharedItems/>
    </cacheField>
    <cacheField name="MF" numFmtId="0">
      <sharedItems/>
    </cacheField>
    <cacheField name="FD" numFmtId="0">
      <sharedItems/>
    </cacheField>
    <cacheField name="EQ" numFmtId="0">
      <sharedItems/>
    </cacheField>
    <cacheField name="TR" numFmtId="0">
      <sharedItems/>
    </cacheField>
    <cacheField name="PAR" numFmtId="0">
      <sharedItems containsMixedTypes="1" containsNumber="1" containsInteger="1" minValue="6" maxValue="38"/>
    </cacheField>
    <cacheField name="Safra" numFmtId="0">
      <sharedItems containsSemiMixedTypes="0" containsString="0" containsNumber="1" containsInteger="1" minValue="2023" maxValue="2025"/>
    </cacheField>
    <cacheField name="Estado" numFmtId="0">
      <sharedItems/>
    </cacheField>
    <cacheField name="FCultivo" numFmtId="14">
      <sharedItems containsSemiMixedTypes="0" containsNonDate="0" containsDate="1" containsString="0" minDate="2024-09-20T00:00:00" maxDate="2025-01-16T00:00:00"/>
    </cacheField>
    <cacheField name="Var" numFmtId="0">
      <sharedItems/>
    </cacheField>
    <cacheField name="Edad" numFmtId="0">
      <sharedItems containsSemiMixedTypes="0" containsString="0" containsNumber="1" containsInteger="1" minValue="347" maxValue="442"/>
    </cacheField>
    <cacheField name="Area_Total" numFmtId="0">
      <sharedItems containsSemiMixedTypes="0" containsString="0" containsNumber="1" minValue="3.43" maxValue="41.83"/>
    </cacheField>
    <cacheField name="Area_Cosecha" numFmtId="0">
      <sharedItems containsSemiMixedTypes="0" containsString="0" containsNumber="1" minValue="0.15" maxValue="41.83"/>
    </cacheField>
    <cacheField name="Tn/Ha" numFmtId="0">
      <sharedItems containsSemiMixedTypes="0" containsString="0" containsNumber="1" minValue="120.03" maxValue="191.51"/>
    </cacheField>
    <cacheField name="Tn/Ha/Mes" numFmtId="0">
      <sharedItems containsSemiMixedTypes="0" containsString="0" containsNumber="1" minValue="9.06" maxValue="13.33"/>
    </cacheField>
    <cacheField name="%ART" numFmtId="0">
      <sharedItems containsSemiMixedTypes="0" containsString="0" containsNumber="1" minValue="14.71" maxValue="15.72"/>
    </cacheField>
    <cacheField name="%POL" numFmtId="0">
      <sharedItems containsSemiMixedTypes="0" containsString="0" containsNumber="1" minValue="13.16" maxValue="14.17"/>
    </cacheField>
    <cacheField name="Tn" numFmtId="0">
      <sharedItems containsSemiMixedTypes="0" containsString="0" containsNumber="1" minValue="20.887499999999999" maxValue="7305.92"/>
    </cacheField>
    <cacheField name="Kg_Azucar" numFmtId="0">
      <sharedItems containsSemiMixedTypes="0" containsString="0" containsNumber="1" minValue="18432.263999999999" maxValue="29549.992999999999"/>
    </cacheField>
    <cacheField name="FCosecha" numFmtId="14">
      <sharedItems containsSemiMixedTypes="0" containsNonDate="0" containsDate="1" containsString="0" minDate="2025-12-01T00:00:00" maxDate="2025-12-31T00:00:00"/>
    </cacheField>
    <cacheField name="Año_C" numFmtId="0">
      <sharedItems containsSemiMixedTypes="0" containsString="0" containsNumber="1" containsInteger="1" minValue="2025" maxValue="2025"/>
    </cacheField>
    <cacheField name="Mes_C" numFmtId="0">
      <sharedItems containsSemiMixedTypes="0" containsString="0" containsNumber="1" containsInteger="1" minValue="12" maxValue="12"/>
    </cacheField>
    <cacheField name="%ARTxTN" numFmtId="0">
      <sharedItems containsSemiMixedTypes="0" containsString="0" containsNumber="1" minValue="314.356875" maxValue="114849.0624"/>
    </cacheField>
    <cacheField name="%POLxTN" numFmtId="0">
      <sharedItems containsSemiMixedTypes="0" containsString="0" containsNumber="1" minValue="281.98124999999999" maxValue="103524.8864"/>
    </cacheField>
    <cacheField name="EDADxAREA" numFmtId="0">
      <sharedItems containsSemiMixedTypes="0" containsString="0" containsNumber="1" minValue="57.6" maxValue="17777.75"/>
    </cacheField>
    <cacheField name="KGAZUCARxAREA" numFmtId="0">
      <sharedItems containsSemiMixedTypes="0" containsString="0" containsNumber="1" minValue="3143.5687499999999" maxValue="1148507.5701599999"/>
    </cacheField>
    <cacheField name="REAL-PROY." numFmtId="0">
      <sharedItems/>
    </cacheField>
    <cacheField name="GROUP REAL-PROY." numFmtId="0">
      <sharedItems/>
    </cacheField>
    <cacheField name="Ult_Art" numFmtId="0">
      <sharedItems containsString="0" containsBlank="1" containsNumber="1" minValue="10.8" maxValue="15.7"/>
    </cacheField>
    <cacheField name="Ult_Pol" numFmtId="0">
      <sharedItems containsString="0" containsBlank="1" containsNumber="1" minValue="9.3000000000000007" maxValue="14.2"/>
    </cacheField>
    <cacheField name="Ult_Pur" numFmtId="0">
      <sharedItems containsString="0" containsBlank="1" containsNumber="1" minValue="74.900000000000006" maxValue="84.6"/>
    </cacheField>
    <cacheField name="Ult_Fibra" numFmtId="0">
      <sharedItems containsString="0" containsBlank="1" containsNumber="1" minValue="12" maxValue="13.4"/>
    </cacheField>
    <cacheField name="Ult_Hum" numFmtId="0">
      <sharedItems containsString="0" containsBlank="1" containsNumber="1" minValue="67.7" maxValue="73.900000000000006"/>
    </cacheField>
    <cacheField name="Ult_EntBroza" numFmtId="0">
      <sharedItems containsNonDate="0" containsString="0" containsBlank="1"/>
    </cacheField>
    <cacheField name="PenUlt_EntBroza" numFmtId="0">
      <sharedItems containsBlank="1"/>
    </cacheField>
    <cacheField name="Ult_Imp_Veg" numFmtId="0">
      <sharedItems containsNonDate="0" containsString="0" containsBlank="1"/>
    </cacheField>
    <cacheField name="Ult_Imp_Min" numFmtId="0">
      <sharedItems containsNonDate="0" containsString="0" containsBlank="1"/>
    </cacheField>
    <cacheField name="CONCATENAR" numFmtId="0">
      <sharedItems count="337">
        <s v="GR - CT02 - EQ01 - TR02"/>
        <s v="HC - HC01 - EQ01 - TR02"/>
        <s v="HC - HC01 - EQ05 - TR02"/>
        <s v="HC - HC01 - EQ05 - TR05"/>
        <s v="HC - HC01 - EQ06 - TR02"/>
        <s v="HC - HC01 - EQ06 - TR06"/>
        <s v="LB - LB01 - EQ04 - TR01"/>
        <s v="LB - LB01 - EQ04 - TR03"/>
        <s v="LB2 - LB02 - EQ20 - TR05"/>
        <s v="LB2 - LB02 - EQ16 - TR05"/>
        <s v="LB2 - LB02 - EQ16 - TR01"/>
        <s v="LB2 - LB02 - EQ14 - TR03"/>
        <s v="LB2 - LB02 - EQ12 - TR05"/>
        <s v="LB2 - LB02 - EQ11 - TR05"/>
        <s v="LB2 - LB02 - EQ11 - TR04"/>
        <s v="LB2 - LB02 - EQ11 - TR03"/>
        <s v="LB2 - LB02 - EQ11 - TR02"/>
        <s v="LB2 - LB02 - EQ09 - TR03"/>
        <s v="ML - SJ01 - EQ02 - TR04"/>
        <s v="ML - SJ01 - EQ02 - TR02"/>
        <s v="ML - SJ01 - EQ02 - TR01"/>
        <s v="ML - ML05 - EQ17 - TR04"/>
        <s v="ML - ML05 - EQ17 - TR03"/>
        <s v="ML - ML05 - EQ17 - TR02"/>
        <s v="ML - ML05 - EQ17 - TR01"/>
        <s v="ML - ML05 - EQ15 - TR03"/>
        <s v="ML - ML05 - EQ15 - TR02"/>
        <s v="ML - ML05 - EQ15 - TR01"/>
        <s v="ML - ML02 - EQ07 - TR02"/>
        <s v="ML - ML02 - EQ07 - TR01"/>
        <s v="ML - ML02 - EQ05 - TR05"/>
        <s v="SV - SV01 - EQ10 - TR04"/>
        <s v="SV - SV01 - EQ06 - TR01"/>
        <s v="TR - PS01 - EQ01 - TR04"/>
        <s v="TR - PS01 - EQ01 - TR03"/>
        <s v="TR - PS01 - EQ01 - TR02"/>
        <s v="TR - PS01 - EQ01 - TR01"/>
        <s v="GR - CT01 - EQ01 - TR02" u="1"/>
        <s v="LB - LB01 - EQ01 - TR01" u="1"/>
        <s v="LB - LB01 - EQ08 - TR04" u="1"/>
        <s v="LB - LB01 - EQ08 - TR02" u="1"/>
        <s v="LB - LB01 - EQ06 - TR01" u="1"/>
        <s v="LB - LB01 - EQ05 - TR01" u="1"/>
        <s v="LB - LB01 - EQ02 - TR05" u="1"/>
        <s v="LB - LB01 - EQ03 - TR02" u="1"/>
        <s v="LB2 - LB02 - EQ17 - TR04" u="1"/>
        <s v="LB2 - LB02 - EQ17 - TR02" u="1"/>
        <s v="LB2 - LB02 - EQ14 - TR04" u="1"/>
        <s v="ML - ML06 - EQ19 - TR03" u="1"/>
        <s v="ML - ML06 - EQ19 - TR02" u="1"/>
        <s v="ML - ML06 - EQ19 - TR01" u="1"/>
        <s v="ML - ML05 - EQ16 - TR07" u="1"/>
        <s v="ML - ML05 - EQ16 - TR06" u="1"/>
        <s v="ML - ML05 - EQ16 - TR05" u="1"/>
        <s v="ML - ML05 - EQ16 - TR04" u="1"/>
        <s v="ML - ML05 - EQ16 - TR03" u="1"/>
        <s v="ML - ML05 - EQ16 - TR02" u="1"/>
        <s v="ML - ML05 - EQ16 - TR01" u="1"/>
        <s v="ML - ML05 - EQ15 - TR07" u="1"/>
        <s v="ML - ML05 - EQ15 - TR06" u="1"/>
        <s v="ML - ML02 - EQ08 - TR04" u="1"/>
        <s v="ML - ML01 - EQ01 - TR06" u="1"/>
        <s v="ML - ML01 - EQ01 - TR05" u="1"/>
        <s v="SV - SV01 - EQ07 - TR02" u="1"/>
        <s v="SV - SV01 - EQ07 - TR01" u="1"/>
        <s v="SV - SV01 - EQ03 - TR06" u="1"/>
        <s v="SV - SV01 - EQ02 - TR07" u="1"/>
        <s v="GR - CT02 - EQ01 - TR01" u="1"/>
        <s v="LB - LB01 - EQ08 - TR01" u="1"/>
        <s v="LB - LB01 - EQ06 - TR06" u="1"/>
        <s v="LB2 - LB02 - EQ19 - TR05" u="1"/>
        <s v="LB2 - LB02 - EQ19 - TR04" u="1"/>
        <s v="LB2 - LB02 - EQ19 - TR03" u="1"/>
        <s v="LB2 - LB02 - EQ18 - TR04" u="1"/>
        <s v="LB2 - LB02 - EQ18 - TR03" u="1"/>
        <s v="ML - ML06 - EQ22 - TR05" u="1"/>
        <s v="ML - ML06 - EQ22 - TR04" u="1"/>
        <s v="ML - ML06 - EQ22 - TR03" u="1"/>
        <s v="ML - ML06 - EQ22 - TR02" u="1"/>
        <s v="ML - ML06 - EQ22 - TR01" u="1"/>
        <s v="ML - ML06 - EQ20 - TR06" u="1"/>
        <s v="ML - ML06 - EQ20 - TR05" u="1"/>
        <s v="ML - ML06 - EQ20 - TR01" u="1"/>
        <s v="ML - ML02 - EQ08 - TR02" u="1"/>
        <s v="ML - ML02 - EQ08 - TR01" u="1"/>
        <s v="ML - ML02 - EQ06 - TR02" u="1"/>
        <s v="ML - ML02 - EQ06 - TR01" u="1"/>
        <s v="SV - SV01 - EQ09 - TR03" u="1"/>
        <s v="SV - SV01 - EQ03 - TR04" u="1"/>
        <s v="SV - SV01 - EQ02 - TR02" u="1"/>
        <s v="SV - SV01 - EQ02 - TR01" u="1"/>
        <s v="SV - SV01 - EQ01 - TR07" u="1"/>
        <s v="SV - SV01 - EQ01 - TR01" u="1"/>
        <s v="HC - HC01 - EQ01 - TR03" u="1"/>
        <s v="HC - HC01 - EQ01 - TR04" u="1"/>
        <s v="HC - HC01 - EQ06 - TR01" u="1"/>
        <s v="HC - HC01 - EQ06 - TR05" u="1"/>
        <s v="LB - LB01 - EQ07 - TR05" u="1"/>
        <s v="LB - LB01 - EQ07 - TR03" u="1"/>
        <s v="LB - LB01 - EQ04 - TR04" u="1"/>
        <s v="LB2 - LB02 - EQ20 - TR04" u="1"/>
        <s v="LB2 - LB02 - EQ20 - TR03" u="1"/>
        <s v="LB2 - LB02 - EQ20 - TR02" u="1"/>
        <s v="LB2 - LB02 - EQ20 - TR01" u="1"/>
        <s v="LB2 - LB02 - EQ19 - TR01" u="1"/>
        <s v="LB2 - LB02 - EQ18 - TR05" u="1"/>
        <s v="LB2 - LB02 - EQ16 - TR02" u="1"/>
        <s v="LB2 - LB02 - EQ13 - TR05" u="1"/>
        <s v="LB2 - LB02 - EQ12 - TR03" u="1"/>
        <s v="LB2 - LB02 - EQ10 - TR05" u="1"/>
        <s v="LB2 - LB02 - EQ10 - TR02" u="1"/>
        <s v="ML - ML04 - EQ13 - TR05" u="1"/>
        <s v="ML - ML04 - EQ13 - TR03" u="1"/>
        <s v="ML - ML02 - EQ07 - TR06" u="1"/>
        <s v="ML - ML02 - EQ07 - TR05" u="1"/>
        <s v="ML - ML02 - EQ07 - TR04" u="1"/>
        <s v="ML - ML02 - EQ07 - TR03" u="1"/>
        <s v="ML - ML02 - EQ06 - TR04" u="1"/>
        <s v="ML - ML02 - EQ05 - TR06" u="1"/>
        <s v="SV - SV01 - EQ05 - TR01" u="1"/>
        <s v="SV - SV01 - EQ04 - TR01" u="1"/>
        <s v="GR - BT01 - EQ01 - TR02" u="1"/>
        <s v="GR - BT01 - EQ01 - TR03" u="1"/>
        <s v="GR - BT01 - EQ01 - TR04" u="1"/>
        <s v="GR - BT01 - EQ01 - TR05" u="1"/>
        <s v="GR - BT01 - EQ01 - TR06" u="1"/>
        <s v="GR - BT01 - EQ01 - TR07" u="1"/>
        <s v="GR - BT01 - EQ01 - TR08" u="1"/>
        <s v="HC - HC01 - EQ01 - TR01" u="1"/>
        <s v="HC - HC01 - EQ06 - TR03" u="1"/>
        <s v="HC - HC01 - EQ06 - TR04" u="1"/>
        <s v="LB - LB01 - EQ08 - TR05" u="1"/>
        <s v="LB - LB01 - EQ06 - TR02" u="1"/>
        <s v="LB - LB01 - EQ02 - TR01" u="1"/>
        <s v="LB2 - LB02 - EQ17 - TR05" u="1"/>
        <s v="LB2 - LB02 - EQ17 - TR03" u="1"/>
        <s v="LB2 - LB02 - EQ17 - TR01" u="1"/>
        <s v="LB2 - LB02 - EQ15 - TR04" u="1"/>
        <s v="LB2 - LB02 - EQ15 - TR02" u="1"/>
        <s v="LB2 - LB02 - EQ15 - TR01" u="1"/>
        <s v="LB2 - LB02 - EQ14 - TR02" u="1"/>
        <s v="LB2 - LB02 - EQ12 - TR04" u="1"/>
        <s v="ML - SJ01 - EQ02 - TR05" u="1"/>
        <s v="ML - SJ01 - EQ02 - TR03" u="1"/>
        <s v="ML - ML05 - EQ17 - TR06" u="1"/>
        <s v="ML - ML05 - EQ17 - TR05" u="1"/>
        <s v="ML - ML02 - EQ06 - TR05" u="1"/>
        <s v="ML - ML02 - EQ05 - TR04" u="1"/>
        <s v="SV - SV01 - EQ10 - TR01" u="1"/>
        <s v="SV - SV01 - EQ08 - TR05" u="1"/>
        <s v="SV - SV01 - EQ02 - TR03" u="1"/>
        <s v="SV - SV01 - EQ01 - TR06" u="1"/>
        <s v="SV - SV01 - EQ01 - TR05" u="1"/>
        <s v="SV - SV01 - EQ01 - TR02" u="1"/>
        <s v="LB - LB01 - EQ01 - TR05" u="1"/>
        <s v="LB2 - LB02 - EQ19 - TR02" u="1"/>
        <s v="LB2 - LB02 - EQ18 - TR02" u="1"/>
        <s v="LB2 - LB02 - EQ18 - TR01" u="1"/>
        <s v="LB2 - LB02 - EQ13 - TR03" u="1"/>
        <s v="LB2 - LB02 - EQ12 - TR02" u="1"/>
        <s v="LB2 - LB02 - EQ10 - TR04" u="1"/>
        <s v="LB2 - LB02 - EQ10 - TR03" u="1"/>
        <s v="ML - ML05 - EQ15 - TR05" u="1"/>
        <s v="ML - ML05 - EQ15 - TR04" u="1"/>
        <s v="ML - ML03 - EQ10 - TR06" u="1"/>
        <s v="ML - ML03 - EQ10 - TR05" u="1"/>
        <s v="ML - ML03 - EQ10 - TR04" u="1"/>
        <s v="ML - ML03 - EQ10 - TR03" u="1"/>
        <s v="ML - ML03 - EQ09 - TR06" u="1"/>
        <s v="ML - ML03 - EQ09 - TR05" u="1"/>
        <s v="ML - ML01 - EQ03 - TR06" u="1"/>
        <s v="SV - SV01 - EQ06 - TR03" u="1"/>
        <s v="SV - SV01 - EQ05 - TR03" u="1"/>
        <s v="SV - SV01 - EQ02 - TR05" u="1"/>
        <s v="SV - SV01 - EQ01 - TR03" u="1"/>
        <s v="TR - RL01 - EQ01 - TR05" u="1"/>
        <s v="TR - RL01 - EQ01 - TR04" u="1"/>
        <s v="TR - RL01 - EQ01 - TR03" u="1"/>
        <s v="TR - RL01 - EQ01 - TR02" u="1"/>
        <s v="TR - RL01 - EQ01 - TR01" u="1"/>
        <s v="TR - PS01 - EQ01 - TR06" u="1"/>
        <s v="TR - PS01 - EQ01 - TR05" u="1"/>
        <s v="TR - CP01 - EQ01 - LTSF" u="1"/>
        <s v="TR - CP01 - EQ01 - LT39" u="1"/>
        <s v="TR - CP01 - EQ01 - LT25" u="1"/>
        <s v="TR - CP01 - EQ01 - LT20" u="1"/>
        <s v="TR - CP01 - EQ01 - LT18" u="1"/>
        <s v="TR - CP01 - EQ01 - LT14" u="1"/>
        <s v="TR - CP01 - EQ01 - LT10" u="1"/>
        <s v="HC - HC01 - EQ03 - TR03" u="1"/>
        <s v="HC - HC01 - EQ03 - TR04" u="1"/>
        <s v="LB - LB01 - EQ08 - TR06" u="1"/>
        <s v="LB - LB01 - EQ04 - TR02" u="1"/>
        <s v="LB2 - LB02 - EQ15 - TR05" u="1"/>
        <s v="LB2 - LB02 - EQ14 - TR05" u="1"/>
        <s v="LB2 - LB02 - EQ13 - TR04" u="1"/>
        <s v="LB2 - LB02 - EQ13 - TR01" u="1"/>
        <s v="LB2 - LB02 - EQ12 - TR01" u="1"/>
        <s v="LB2 - LB02 - EQ09 - TR04" u="1"/>
        <s v="ML - ML06 - EQ20 - TR04" u="1"/>
        <s v="ML - ML01 - EQ03 - TR05" u="1"/>
        <s v="ML - ML01 - EQ03 - TR04" u="1"/>
        <s v="ML - ML01 - EQ02 - TR06" u="1"/>
        <s v="ML - ML01 - EQ02 - TR05" u="1"/>
        <s v="ML - ML01 - EQ02 - TR04" u="1"/>
        <s v="ML - ML01 - EQ02 - TR02" u="1"/>
        <s v="SV - SV01 - EQ09 - TR05" u="1"/>
        <s v="SV - SV01 - EQ09 - TR02" u="1"/>
        <s v="SV - SV01 - EQ07 - TR04" u="1"/>
        <s v="SV - SV01 - EQ05 - TR04" u="1"/>
        <s v="LB - LB01 - EQ08 - TR03" u="1"/>
        <s v="LB - LB01 - EQ05 - TR05" u="1"/>
        <s v="LB - LB01 - EQ03 - TR06" u="1"/>
        <s v="LB - LB01 - EQ02 - TR02" u="1"/>
        <s v="LB - LB01 - EQ01 - TR04" u="1"/>
        <s v="LB2 - LB02 - EQ15 - TR03" u="1"/>
        <s v="LB2 - LB02 - EQ13 - TR02" u="1"/>
        <s v="LB2 - LB02 - EQ11 - TR01" u="1"/>
        <s v="LB2 - LB02 - EQ10 - TR01" u="1"/>
        <s v="LB2 - LB02 - EQ09 - TR05" u="1"/>
        <s v="ML - ML06 - EQ19 - TR06" u="1"/>
        <s v="ML - ML06 - EQ19 - TR05" u="1"/>
        <s v="ML - ML06 - EQ19 - TR04" u="1"/>
        <s v="ML - ML03 - EQ12 - TR03" u="1"/>
        <s v="ML - ML03 - EQ12 - TR02" u="1"/>
        <s v="ML - ML03 - EQ09 - TR04" u="1"/>
        <s v="ML - ML03 - EQ09 - TR03" u="1"/>
        <s v="ML - ML01 - EQ04 - TR03" u="1"/>
        <s v="ML - ML01 - EQ04 - TR02" u="1"/>
        <s v="ML - ML01 - EQ04 - TR01" u="1"/>
        <s v="SV - SV01 - EQ07 - TR05" u="1"/>
        <s v="LB - LB01 - EQ07 - TR06" u="1"/>
        <s v="LB - LB01 - EQ07 - TR01" u="1"/>
        <s v="LB - LB01 - EQ06 - TR04" u="1"/>
        <s v="LB - LB01 - EQ05 - TR03" u="1"/>
        <s v="LB - LB01 - EQ02 - TR03" u="1"/>
        <s v="LB - LB01 - EQ01 - TR06" u="1"/>
        <s v="LB2 - LB02 - EQ16 - TR04" u="1"/>
        <s v="LB2 - LB02 - EQ16 - TR03" u="1"/>
        <s v="ML - ML06 - EQ21 - TR05" u="1"/>
        <s v="ML - ML06 - EQ21 - TR04" u="1"/>
        <s v="ML - ML06 - EQ21 - TR03" u="1"/>
        <s v="ML - ML06 - EQ21 - TR02" u="1"/>
        <s v="ML - ML06 - EQ21 - TR01" u="1"/>
        <s v="ML - ML06 - EQ18 - TR05" u="1"/>
        <s v="ML - ML06 - EQ18 - TR04" u="1"/>
        <s v="ML - ML03 - EQ12 - TR01" u="1"/>
        <s v="ML - ML03 - EQ11 - TR06" u="1"/>
        <s v="ML - ML03 - EQ11 - TR05" u="1"/>
        <s v="ML - ML03 - EQ11 - TR04" u="1"/>
        <s v="ML - ML02 - EQ06 - TR03" u="1"/>
        <s v="SV - SV01 - EQ04 - TR06" u="1"/>
        <s v="SV - SV01 - EQ04 - TR05" u="1"/>
        <s v="SV - SV01 - EQ03 - TR03" u="1"/>
        <s v="SV - SV01 - EQ03 - TR02" u="1"/>
        <s v="LB - LB01 - EQ03 - TR04" u="1"/>
        <s v="LB2 - LB02 - EQ14 - TR01" u="1"/>
        <s v="LB2 - LB02 - EQ09 - TR02" u="1"/>
        <s v="LB2 - LB02 - EQ09 - TR01" u="1"/>
        <s v="ML - ML02 - EQ08 - TR06" u="1"/>
        <s v="ML - ML02 - EQ08 - TR05" u="1"/>
        <s v="ML - ML01 - EQ02 - TR03" u="1"/>
        <s v="ML - ML01 - EQ02 - TR01" u="1"/>
        <s v="ML - ML01 - EQ01 - TR04" u="1"/>
        <s v="ML - ML01 - EQ01 - TR03" u="1"/>
        <s v="ML - ML01 - EQ01 - TR01" u="1"/>
        <s v="SV - SV01 - EQ08 - TR01" u="1"/>
        <s v="SV - SV01 - EQ05 - TR02" u="1"/>
        <s v="SV - SV01 - EQ04 - TR04" u="1"/>
        <s v="SV - SV01 - EQ02 - TR04" u="1"/>
        <s v="HC - HC01 - EQ02 - TR04" u="1"/>
        <s v="HC - HC01 - EQ03 - TR01" u="1"/>
        <s v="HC - HC01 - EQ05 - TR01" u="1"/>
        <s v="ML - ML06 - EQ20 - TR03" u="1"/>
        <s v="ML - ML06 - EQ20 - TR02" u="1"/>
        <s v="ML - ML04 - EQ14 - TR06" u="1"/>
        <s v="ML - ML04 - EQ14 - TR05" u="1"/>
        <s v="ML - ML04 - EQ14 - TR04" u="1"/>
        <s v="ML - ML02 - EQ06 - TR06" u="1"/>
        <s v="SV - SV01 - EQ10 - TR03" u="1"/>
        <s v="SV - SV01 - EQ10 - TR02" u="1"/>
        <s v="SV - SV01 - EQ09 - TR01" u="1"/>
        <s v="SV - SV01 - EQ08 - TR06" u="1"/>
        <s v="SV - SV01 - EQ08 - TR04" u="1"/>
        <s v="SV - SV01 - EQ08 - TR02" u="1"/>
        <s v="SV - SV01 - EQ05 - TR05" u="1"/>
        <s v="GR - CT01 - EQ01 - TR01" u="1"/>
        <s v="HC - HC01 - EQ02 - TR01" u="1"/>
        <s v="HC - HC01 - EQ02 - TR02" u="1"/>
        <s v="HC - HC01 - EQ02 - TR03" u="1"/>
        <s v="HC - HC01 - EQ04 - TR01" u="1"/>
        <s v="HC - HC01 - EQ04 - TR03" u="1"/>
        <s v="HC - HC01 - EQ04 - TR04" u="1"/>
        <s v="ML - ML04 - EQ13 - TR06" u="1"/>
        <s v="ML - ML04 - EQ13 - TR04" u="1"/>
        <s v="ML - ML04 - EQ13 - TR02" u="1"/>
        <s v="ML - ML04 - EQ13 - TR01" u="1"/>
        <s v="ML - ML03 - EQ12 - TR06" u="1"/>
        <s v="ML - ML03 - EQ10 - TR02" u="1"/>
        <s v="ML - ML03 - EQ10 - TR01" u="1"/>
        <s v="ML - ML03 - EQ09 - TR02" u="1"/>
        <s v="ML - ML03 - EQ09 - TR01" u="1"/>
        <s v="ML - ML02 - EQ05 - TR03" u="1"/>
        <s v="ML - ML02 - EQ05 - TR02" u="1"/>
        <s v="ML - ML02 - EQ05 - TR01" u="1"/>
        <s v="ML - ML01 - EQ04 - TR06" u="1"/>
        <s v="ML - ML01 - EQ04 - TR05" u="1"/>
        <s v="ML - ML01 - EQ04 - TR04" u="1"/>
        <s v="SV - SV01 - EQ09 - TR04" u="1"/>
        <s v="SV - SV01 - EQ08 - TR03" u="1"/>
        <s v="SV - SV01 - EQ07 - TR03" u="1"/>
        <s v="SV - SV01 - EQ06 - TR05" u="1"/>
        <s v="SV - SV01 - EQ06 - TR04" u="1"/>
        <s v="SV - SV01 - EQ06 - TR02" u="1"/>
        <s v="SV - SV01 - EQ03 - TR01" u="1"/>
        <s v="HC - HC01 - EQ05 - TR03" u="1"/>
        <s v="LB - LB01 - EQ03 - TR01" u="1"/>
        <s v="LB - LB01 - EQ03 - TR05" u="1"/>
        <s v="LB - LB01 - EQ05 - TR06" u="1"/>
        <s v="ML - ML05 - EQ17 - TR07" u="1"/>
        <s v="ML - ML03 - EQ12 - TR05" u="1"/>
        <s v="ML - ML03 - EQ12 - TR04" u="1"/>
        <s v="ML - ML01 - EQ03 - TR03" u="1"/>
        <s v="ML - ML01 - EQ03 - TR02" u="1"/>
        <s v="ML - ML01 - EQ03 - TR01" u="1"/>
        <s v="HC - HC01 - EQ05 - TR04" u="1"/>
        <s v="LB - LB01 - EQ02 - TR06" u="1"/>
        <s v="LB - LB01 - EQ03 - TR03" u="1"/>
        <s v="LB - LB01 - EQ06 - TR03" u="1"/>
        <s v="ML - ML04 - EQ14 - TR03" u="1"/>
        <s v="ML - ML04 - EQ14 - TR02" u="1"/>
        <s v="ML - ML04 - EQ14 - TR01" u="1"/>
        <s v="ML - ML03 - EQ11 - TR03" u="1"/>
        <s v="ML - ML03 - EQ11 - TR02" u="1"/>
        <s v="ML - ML03 - EQ11 - TR01" u="1"/>
        <s v="SV - SV01 - EQ10 - TR05" u="1"/>
        <s v="TR -  -  -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4.531506849315068"/>
    <s v="MMM - ESTIMACIONES-OCTUBRE - PLAN 2025 - (11-Set-2024) - Copia1"/>
    <s v="Mecanizada"/>
    <s v="Normal"/>
    <s v="CT02EQ01TR02"/>
    <s v="GR"/>
    <s v="CT02"/>
    <s v="EQ01"/>
    <s v="TR02"/>
    <s v="(ALL)"/>
    <n v="2023"/>
    <s v="C06"/>
    <d v="2024-10-13T00:00:00"/>
    <s v="H0"/>
    <n v="442"/>
    <n v="32.01"/>
    <n v="32.01"/>
    <n v="156.94"/>
    <n v="10.8"/>
    <n v="14.77"/>
    <n v="13.22"/>
    <n v="5023.66"/>
    <n v="23180.038"/>
    <d v="2025-12-29T00:00:00"/>
    <n v="2025"/>
    <n v="12"/>
    <n v="74199.458199999994"/>
    <n v="66412.785199999998"/>
    <n v="14148.42"/>
    <n v="741993.01638000004"/>
    <s v="Proy."/>
    <s v="REAL-PROY."/>
    <n v="11.7"/>
    <n v="10.4"/>
    <n v="81.400000000000006"/>
    <n v="13.4"/>
    <n v="70.8"/>
    <m/>
    <m/>
    <m/>
    <m/>
    <x v="0"/>
  </r>
  <r>
    <n v="12.065753424657535"/>
    <s v="MMM - ESTIMACIONES-OCTUBRE - PLAN 2025 - (11-Set-2024) - Copia1"/>
    <s v="Mecanizada"/>
    <s v="Normal"/>
    <s v="HC01EQ01TR02"/>
    <s v="HC"/>
    <s v="HC01"/>
    <s v="EQ01"/>
    <s v="TR02"/>
    <s v="(ALL)"/>
    <n v="2024"/>
    <s v="C07"/>
    <d v="2024-12-22T00:00:00"/>
    <s v="H0"/>
    <n v="367"/>
    <n v="26.27"/>
    <n v="26.27"/>
    <n v="121.02"/>
    <n v="10.029999999999999"/>
    <n v="15.28"/>
    <n v="13.73"/>
    <n v="3179.18"/>
    <n v="18491.856"/>
    <d v="2025-12-24T00:00:00"/>
    <n v="2025"/>
    <n v="12"/>
    <n v="48577.8704"/>
    <n v="43650.1414"/>
    <n v="9641.09"/>
    <n v="485781.05712000001"/>
    <s v="Proy."/>
    <s v="REAL-PROY."/>
    <m/>
    <m/>
    <m/>
    <m/>
    <m/>
    <m/>
    <m/>
    <m/>
    <m/>
    <x v="1"/>
  </r>
  <r>
    <n v="12.558904109589042"/>
    <s v="MMM - ESTIMACIONES-OCTUBRE - PLAN 2025 - (11-Set-2024) - Copia1"/>
    <s v="Mecanizada"/>
    <s v="Normal"/>
    <s v="HC01EQ05TR02"/>
    <s v="HC"/>
    <s v="HC01"/>
    <s v="EQ05"/>
    <s v="TR02"/>
    <s v="(ALL)"/>
    <n v="2023"/>
    <s v="C07"/>
    <d v="2024-12-06T00:00:00"/>
    <s v="H0"/>
    <n v="382"/>
    <n v="21.34"/>
    <n v="21.34"/>
    <n v="135.76"/>
    <n v="10.81"/>
    <n v="15.28"/>
    <n v="13.73"/>
    <n v="2897.16"/>
    <n v="20744.128000000001"/>
    <d v="2025-12-23T00:00:00"/>
    <n v="2025"/>
    <n v="12"/>
    <n v="44268.604800000001"/>
    <n v="39778.006800000003"/>
    <n v="8151.88"/>
    <n v="442679.69151999999"/>
    <s v="Proy."/>
    <s v="REAL-PROY."/>
    <m/>
    <m/>
    <m/>
    <m/>
    <m/>
    <m/>
    <m/>
    <m/>
    <m/>
    <x v="2"/>
  </r>
  <r>
    <n v="13.315068493150685"/>
    <s v="MMM - ESTIMACIONES-OCTUBRE - PLAN 2025 - (11-Set-2024) - Copia1"/>
    <s v="Mecanizada"/>
    <s v="Normal"/>
    <s v="HC01EQ05TR05"/>
    <s v="HC"/>
    <s v="HC01"/>
    <s v="EQ05"/>
    <s v="TR05"/>
    <s v="(ALL)"/>
    <n v="2023"/>
    <s v="C07"/>
    <d v="2024-11-11T00:00:00"/>
    <s v="H0"/>
    <n v="405"/>
    <n v="16.96"/>
    <n v="16.96"/>
    <n v="120.63"/>
    <n v="9.06"/>
    <n v="15.28"/>
    <n v="13.73"/>
    <n v="2045.96"/>
    <n v="18432.263999999999"/>
    <d v="2025-12-21T00:00:00"/>
    <n v="2025"/>
    <n v="12"/>
    <n v="31262.268800000002"/>
    <n v="28091.0308"/>
    <n v="6868.8"/>
    <n v="312611.19744000002"/>
    <s v="Proy."/>
    <s v="REAL-PROY."/>
    <m/>
    <m/>
    <m/>
    <m/>
    <m/>
    <m/>
    <m/>
    <m/>
    <m/>
    <x v="3"/>
  </r>
  <r>
    <n v="12.361643835616439"/>
    <s v="MMM - ESTIMACIONES-OCTUBRE - PLAN 2025 - (11-Set-2024) - Copia1"/>
    <s v="Mecanizada"/>
    <s v="Normal"/>
    <s v="HC01EQ06TR02"/>
    <s v="HC"/>
    <s v="HC01"/>
    <s v="EQ06"/>
    <s v="TR02"/>
    <s v="(ALL)"/>
    <n v="2023"/>
    <s v="C04"/>
    <d v="2024-12-08T00:00:00"/>
    <s v="H0"/>
    <n v="376"/>
    <n v="16.43"/>
    <n v="16.43"/>
    <n v="125.35"/>
    <n v="10.14"/>
    <n v="14.96"/>
    <n v="13.41"/>
    <n v="2059.4499999999998"/>
    <n v="18752.36"/>
    <d v="2025-12-19T00:00:00"/>
    <n v="2025"/>
    <n v="12"/>
    <n v="30809.371999999999"/>
    <n v="27617.2245"/>
    <n v="6177.68"/>
    <n v="308101.27480000001"/>
    <s v="Proy."/>
    <s v="REAL-PROY."/>
    <m/>
    <m/>
    <m/>
    <m/>
    <m/>
    <m/>
    <m/>
    <m/>
    <m/>
    <x v="4"/>
  </r>
  <r>
    <n v="12.361643835616439"/>
    <s v="MMM - ESTIMACIONES-OCTUBRE - PLAN 2025 - (11-Set-2024) - Copia1"/>
    <s v="Mecanizada"/>
    <s v="Normal"/>
    <s v="HC01EQ06TR06"/>
    <s v="HC"/>
    <s v="HC01"/>
    <s v="EQ06"/>
    <s v="TR06"/>
    <s v="(ALL)"/>
    <n v="2024"/>
    <s v="C04"/>
    <d v="2024-12-09T00:00:00"/>
    <s v="H0"/>
    <n v="376"/>
    <n v="17.399999999999999"/>
    <n v="17.399999999999999"/>
    <n v="130.29"/>
    <n v="10.54"/>
    <n v="14.96"/>
    <n v="13.41"/>
    <n v="2267.08"/>
    <n v="19491.383999999998"/>
    <d v="2025-12-20T00:00:00"/>
    <n v="2025"/>
    <n v="12"/>
    <n v="33915.516799999998"/>
    <n v="30401.542799999999"/>
    <n v="6542.4"/>
    <n v="339150.08159999998"/>
    <s v="Proy."/>
    <s v="REAL-PROY."/>
    <m/>
    <m/>
    <m/>
    <m/>
    <m/>
    <m/>
    <m/>
    <m/>
    <m/>
    <x v="5"/>
  </r>
  <r>
    <n v="11.967123287671233"/>
    <s v="MMM - ESTIMACIONES-OCTUBRE - PLAN 2025 - (11-Set-2024) - Copia1"/>
    <s v="Mecanizada"/>
    <s v="Normal"/>
    <s v="LB01EQ04TR01"/>
    <s v="LB"/>
    <s v="LB01"/>
    <s v="EQ04"/>
    <s v="TR01"/>
    <s v="(ALL)"/>
    <n v="2024"/>
    <s v="C05"/>
    <d v="2024-12-02T00:00:00"/>
    <s v="H0"/>
    <n v="364"/>
    <n v="41.38"/>
    <n v="41.38"/>
    <n v="120.03"/>
    <n v="10.029999999999999"/>
    <n v="15.38"/>
    <n v="13.83"/>
    <n v="4966.8500000000004"/>
    <n v="18460.614000000001"/>
    <d v="2025-12-01T00:00:00"/>
    <n v="2025"/>
    <n v="12"/>
    <n v="76390.153000000006"/>
    <n v="68691.535499999998"/>
    <n v="15062.32"/>
    <n v="763900.20732000005"/>
    <s v="Proy."/>
    <s v="REAL-PROY."/>
    <m/>
    <m/>
    <m/>
    <m/>
    <m/>
    <m/>
    <m/>
    <m/>
    <m/>
    <x v="6"/>
  </r>
  <r>
    <n v="13.972602739726028"/>
    <s v="MMM - ESTIMACIONES-OCTUBRE - PLAN 2025 - (11-Set-2024) - Copia1"/>
    <s v="Mecanizada"/>
    <s v="Normal"/>
    <s v="LB01EQ04TR03"/>
    <s v="LB"/>
    <s v="LB01"/>
    <s v="EQ04"/>
    <s v="TR03"/>
    <s v="(ALL)"/>
    <n v="2023"/>
    <s v="C00"/>
    <d v="2024-10-15T00:00:00"/>
    <s v="H0"/>
    <n v="425"/>
    <n v="41.83"/>
    <n v="41.83"/>
    <n v="174.66"/>
    <n v="12.5"/>
    <n v="15.72"/>
    <n v="14.17"/>
    <n v="7305.92"/>
    <n v="27456.552"/>
    <d v="2025-12-14T00:00:00"/>
    <n v="2025"/>
    <n v="12"/>
    <n v="114849.0624"/>
    <n v="103524.8864"/>
    <n v="17777.75"/>
    <n v="1148507.5701599999"/>
    <s v="Proy."/>
    <s v="REAL-PROY."/>
    <n v="15.7"/>
    <n v="14.2"/>
    <n v="84.6"/>
    <n v="13.2"/>
    <n v="67.7"/>
    <m/>
    <s v="Superficial"/>
    <m/>
    <m/>
    <x v="7"/>
  </r>
  <r>
    <n v="11.934246575342465"/>
    <s v="MMM - ESTIMACIONES-OCTUBRE - PLAN 2025 - (11-Set-2024) - Copia1"/>
    <s v="Mecanizada"/>
    <s v="Normal"/>
    <s v="LB02EQ20TR05"/>
    <s v="LB2"/>
    <s v="LB02"/>
    <s v="EQ20"/>
    <s v="TR05"/>
    <s v="(ALL)"/>
    <n v="2023"/>
    <s v="C02"/>
    <d v="2024-12-16T00:00:00"/>
    <s v="H134"/>
    <n v="363"/>
    <n v="13.77"/>
    <n v="13.77"/>
    <n v="137.12"/>
    <n v="11.49"/>
    <n v="15.27"/>
    <n v="13.72"/>
    <n v="1888.2"/>
    <n v="20938.223999999998"/>
    <d v="2025-12-14T00:00:00"/>
    <n v="2025"/>
    <n v="12"/>
    <n v="28832.813999999998"/>
    <n v="25906.103999999999"/>
    <n v="4998.51"/>
    <n v="288319.34448000003"/>
    <s v="Proy."/>
    <s v="REAL-PROY."/>
    <m/>
    <m/>
    <m/>
    <m/>
    <m/>
    <m/>
    <m/>
    <m/>
    <m/>
    <x v="8"/>
  </r>
  <r>
    <n v="11.967123287671233"/>
    <s v="MMM - ESTIMACIONES-OCTUBRE - PLAN 2025 - (11-Set-2024) - Copia1"/>
    <s v="Mecanizada"/>
    <s v="Normal"/>
    <s v="LB02EQ16TR05"/>
    <s v="LB2"/>
    <s v="LB02"/>
    <s v="EQ16"/>
    <s v="TR05"/>
    <s v="(ALL)"/>
    <n v="2024"/>
    <s v="C10"/>
    <d v="2024-12-11T00:00:00"/>
    <s v="H0"/>
    <n v="364"/>
    <n v="23.48"/>
    <n v="23.48"/>
    <n v="139.18"/>
    <n v="11.63"/>
    <n v="15.32"/>
    <n v="13.77"/>
    <n v="3267.89"/>
    <n v="21322.376"/>
    <d v="2025-12-10T00:00:00"/>
    <n v="2025"/>
    <n v="12"/>
    <n v="50064.074800000002"/>
    <n v="44998.845300000001"/>
    <n v="8546.7199999999993"/>
    <n v="500649.38848000002"/>
    <s v="Proy."/>
    <s v="REAL-PROY."/>
    <m/>
    <m/>
    <m/>
    <m/>
    <m/>
    <m/>
    <m/>
    <m/>
    <m/>
    <x v="9"/>
  </r>
  <r>
    <n v="11.934246575342465"/>
    <s v="MMM - ESTIMACIONES-OCTUBRE - PLAN 2025 - (11-Set-2024) - Copia1"/>
    <s v="Mecanizada"/>
    <s v="Normal"/>
    <s v="LB02EQ16TR01"/>
    <s v="LB2"/>
    <s v="LB02"/>
    <s v="EQ16"/>
    <s v="TR01"/>
    <s v="(ALL)"/>
    <n v="2023"/>
    <s v="C04"/>
    <d v="2024-12-13T00:00:00"/>
    <s v="H0"/>
    <n v="363"/>
    <n v="34.79"/>
    <n v="34.79"/>
    <n v="133.78"/>
    <n v="11.21"/>
    <n v="15.27"/>
    <n v="13.72"/>
    <n v="4654.3100000000004"/>
    <n v="20428.205999999998"/>
    <d v="2025-12-11T00:00:00"/>
    <n v="2025"/>
    <n v="12"/>
    <n v="71071.313699999999"/>
    <n v="63857.133199999997"/>
    <n v="12628.77"/>
    <n v="710697.28674000001"/>
    <s v="Proy."/>
    <s v="REAL-PROY."/>
    <m/>
    <m/>
    <m/>
    <m/>
    <m/>
    <m/>
    <m/>
    <m/>
    <m/>
    <x v="10"/>
  </r>
  <r>
    <n v="11.967123287671233"/>
    <s v="MMM - ESTIMACIONES-OCTUBRE - PLAN 2025 - (11-Set-2024) - Copia1"/>
    <s v="Mecanizada"/>
    <s v="Normal"/>
    <s v="LB02EQ14TR03"/>
    <s v="LB2"/>
    <s v="LB02"/>
    <s v="EQ14"/>
    <s v="TR03"/>
    <s v="(ALL)"/>
    <n v="2024"/>
    <s v="C02"/>
    <d v="2024-12-09T00:00:00"/>
    <s v="H0"/>
    <n v="364"/>
    <n v="34.119999999999997"/>
    <n v="34.119999999999997"/>
    <n v="147.08000000000001"/>
    <n v="12.29"/>
    <n v="15.2"/>
    <n v="13.65"/>
    <n v="5018.2299999999996"/>
    <n v="22356.16"/>
    <d v="2025-12-08T00:00:00"/>
    <n v="2025"/>
    <n v="12"/>
    <n v="76277.096000000005"/>
    <n v="68498.839500000002"/>
    <n v="12419.68"/>
    <n v="762792.17920000001"/>
    <s v="Proy."/>
    <s v="REAL-PROY."/>
    <m/>
    <m/>
    <m/>
    <m/>
    <m/>
    <m/>
    <m/>
    <m/>
    <m/>
    <x v="11"/>
  </r>
  <r>
    <n v="11.736986301369862"/>
    <s v="MMM - ESTIMACIONES-OCTUBRE - PLAN 2025 - (11-Set-2024) - Copia1"/>
    <s v="Mecanizada"/>
    <s v="Normal"/>
    <s v="LB02EQ12TR05"/>
    <s v="LB2"/>
    <s v="LB02"/>
    <s v="EQ12"/>
    <s v="TR05"/>
    <s v="(ALL)"/>
    <n v="2025"/>
    <s v="C04"/>
    <d v="2025-01-02T00:00:00"/>
    <s v="H0"/>
    <n v="357"/>
    <n v="34.51"/>
    <n v="34.51"/>
    <n v="139.79"/>
    <n v="11.91"/>
    <n v="15.38"/>
    <n v="13.83"/>
    <n v="4824.07"/>
    <n v="21499.702000000001"/>
    <d v="2025-12-25T00:00:00"/>
    <n v="2025"/>
    <n v="12"/>
    <n v="74194.196599999996"/>
    <n v="66716.888099999996"/>
    <n v="12320.07"/>
    <n v="741954.71602000005"/>
    <s v="Proy."/>
    <s v="REAL-PROY."/>
    <m/>
    <m/>
    <m/>
    <m/>
    <m/>
    <m/>
    <m/>
    <m/>
    <m/>
    <x v="12"/>
  </r>
  <r>
    <n v="11.835616438356164"/>
    <s v="MMM - ESTIMACIONES-OCTUBRE - PLAN 2025 - (11-Set-2024) - Copia1"/>
    <s v="Mecanizada"/>
    <s v="Normal"/>
    <s v="LB02EQ11TR05"/>
    <s v="LB2"/>
    <s v="LB02"/>
    <s v="EQ11"/>
    <s v="TR05"/>
    <s v="(ALL)"/>
    <n v="2024"/>
    <s v="C03"/>
    <d v="2024-12-23T00:00:00"/>
    <s v="H0"/>
    <n v="360"/>
    <n v="33.200000000000003"/>
    <n v="33.200000000000003"/>
    <n v="141.32"/>
    <n v="11.94"/>
    <n v="14.72"/>
    <n v="13.17"/>
    <n v="4691.7299999999996"/>
    <n v="20802.304"/>
    <d v="2025-12-18T00:00:00"/>
    <n v="2025"/>
    <n v="12"/>
    <n v="69062.265599999999"/>
    <n v="61790.0841"/>
    <n v="11952"/>
    <n v="690636.49280000001"/>
    <s v="Proy."/>
    <s v="REAL-PROY."/>
    <m/>
    <m/>
    <m/>
    <m/>
    <m/>
    <m/>
    <m/>
    <m/>
    <m/>
    <x v="13"/>
  </r>
  <r>
    <n v="11.967123287671233"/>
    <s v="MMM - ESTIMACIONES-OCTUBRE - PLAN 2025 - (11-Set-2024) - Copia1"/>
    <s v="Mecanizada"/>
    <s v="Normal"/>
    <s v="LB02EQ11TR04"/>
    <s v="LB2"/>
    <s v="LB02"/>
    <s v="EQ11"/>
    <s v="TR04"/>
    <s v="(ALL)"/>
    <n v="2024"/>
    <s v="C02"/>
    <d v="2024-12-06T00:00:00"/>
    <s v="H0"/>
    <n v="364"/>
    <n v="34.64"/>
    <n v="34.64"/>
    <n v="146.72"/>
    <n v="12.26"/>
    <n v="14.72"/>
    <n v="13.17"/>
    <n v="5082.2700000000004"/>
    <n v="21597.184000000001"/>
    <d v="2025-12-05T00:00:00"/>
    <n v="2025"/>
    <n v="12"/>
    <n v="74811.0144"/>
    <n v="66933.495899999994"/>
    <n v="12608.96"/>
    <n v="748126.45375999995"/>
    <s v="Proy."/>
    <s v="REAL-PROY."/>
    <m/>
    <m/>
    <m/>
    <m/>
    <m/>
    <m/>
    <m/>
    <m/>
    <m/>
    <x v="14"/>
  </r>
  <r>
    <n v="12.065753424657535"/>
    <s v="MMM - ESTIMACIONES-OCTUBRE - PLAN 2025 - (11-Set-2024) - Copia1"/>
    <s v="Mecanizada"/>
    <s v="Normal"/>
    <s v="LB02EQ11TR03"/>
    <s v="LB2"/>
    <s v="LB02"/>
    <s v="EQ11"/>
    <s v="TR03"/>
    <s v="(ALL)"/>
    <n v="2024"/>
    <s v="C02"/>
    <d v="2024-12-18T00:00:00"/>
    <s v="H0"/>
    <n v="367"/>
    <n v="34.630000000000003"/>
    <n v="34.630000000000003"/>
    <n v="149.37"/>
    <n v="12.38"/>
    <n v="15.38"/>
    <n v="13.83"/>
    <n v="5172.82"/>
    <n v="22973.106"/>
    <d v="2025-12-20T00:00:00"/>
    <n v="2025"/>
    <n v="12"/>
    <n v="79557.971600000004"/>
    <n v="71540.100600000005"/>
    <n v="12709.21"/>
    <n v="795558.66078000003"/>
    <s v="Proy."/>
    <s v="REAL-PROY."/>
    <m/>
    <m/>
    <m/>
    <m/>
    <m/>
    <m/>
    <m/>
    <m/>
    <m/>
    <x v="15"/>
  </r>
  <r>
    <n v="11.835616438356164"/>
    <s v="MMM - ESTIMACIONES-OCTUBRE - PLAN 2025 - (11-Set-2024) - Copia1"/>
    <s v="Mecanizada"/>
    <s v="Normal"/>
    <s v="LB02EQ11TR02"/>
    <s v="LB2"/>
    <s v="LB02"/>
    <s v="EQ11"/>
    <s v="TR02"/>
    <s v="(ALL)"/>
    <n v="2024"/>
    <s v="C02"/>
    <d v="2024-12-27T00:00:00"/>
    <s v="H0"/>
    <n v="360"/>
    <n v="34.64"/>
    <n v="34.64"/>
    <n v="146.29"/>
    <n v="12.36"/>
    <n v="15.2"/>
    <n v="13.65"/>
    <n v="5067.42"/>
    <n v="22236.080000000002"/>
    <d v="2025-12-22T00:00:00"/>
    <n v="2025"/>
    <n v="12"/>
    <n v="77024.784"/>
    <n v="69170.282999999996"/>
    <n v="12470.4"/>
    <n v="770257.8112"/>
    <s v="Proy."/>
    <s v="REAL-PROY."/>
    <m/>
    <m/>
    <m/>
    <m/>
    <m/>
    <m/>
    <m/>
    <m/>
    <m/>
    <x v="16"/>
  </r>
  <r>
    <n v="11.967123287671233"/>
    <s v="MMM - ESTIMACIONES-OCTUBRE - PLAN 2025 - (11-Set-2024) - Copia1"/>
    <s v="Mecanizada"/>
    <s v="Normal"/>
    <s v="LB02EQ09TR03"/>
    <s v="LB2"/>
    <s v="LB02"/>
    <s v="EQ09"/>
    <s v="TR03"/>
    <s v="(ALL)"/>
    <n v="2024"/>
    <s v="C02"/>
    <d v="2024-12-04T00:00:00"/>
    <s v="H0"/>
    <n v="364"/>
    <n v="34.520000000000003"/>
    <n v="34.520000000000003"/>
    <n v="146.72"/>
    <n v="12.26"/>
    <n v="15.33"/>
    <n v="13.78"/>
    <n v="5064.67"/>
    <n v="22492.175999999999"/>
    <d v="2025-12-03T00:00:00"/>
    <n v="2025"/>
    <n v="12"/>
    <n v="77641.391099999993"/>
    <n v="69791.152600000001"/>
    <n v="12565.28"/>
    <n v="776429.91552000004"/>
    <s v="Proy."/>
    <s v="REAL-PROY."/>
    <m/>
    <m/>
    <m/>
    <m/>
    <m/>
    <m/>
    <m/>
    <m/>
    <m/>
    <x v="17"/>
  </r>
  <r>
    <n v="12.789041095890411"/>
    <s v="MMM - ESTIMACIONES-OCTUBRE - PLAN 2025 - (11-Set-2024) - Copia1"/>
    <s v="Mecanizada"/>
    <s v="Normal"/>
    <s v="SJ01EQ02TR04"/>
    <s v="ML"/>
    <s v="SJ01"/>
    <s v="EQ02"/>
    <s v="TR04"/>
    <s v="(ALL)"/>
    <n v="2023"/>
    <s v="C07"/>
    <d v="2024-11-15T00:00:00"/>
    <s v="H0"/>
    <n v="389"/>
    <n v="7.92"/>
    <n v="7.92"/>
    <n v="153.47"/>
    <n v="12"/>
    <n v="15.26"/>
    <n v="13.71"/>
    <n v="1215.47"/>
    <n v="23419.522000000001"/>
    <d v="2025-12-09T00:00:00"/>
    <n v="2025"/>
    <n v="12"/>
    <n v="18548.072199999999"/>
    <n v="16664.093700000001"/>
    <n v="3080.88"/>
    <n v="185482.61424"/>
    <s v="Proy."/>
    <s v="REAL-PROY."/>
    <n v="10.8"/>
    <n v="9.3000000000000007"/>
    <n v="74.900000000000006"/>
    <n v="12"/>
    <n v="73.900000000000006"/>
    <m/>
    <m/>
    <m/>
    <m/>
    <x v="18"/>
  </r>
  <r>
    <n v="12.821917808219178"/>
    <s v="MMM - ESTIMACIONES-OCTUBRE - PLAN 2025 - (11-Set-2024) - Copia1"/>
    <s v="Mecanizada"/>
    <s v="Normal"/>
    <s v="SJ01EQ02TR02"/>
    <s v="ML"/>
    <s v="SJ01"/>
    <s v="EQ02"/>
    <s v="TR02"/>
    <s v="(ALL)"/>
    <n v="2024"/>
    <s v="C07"/>
    <d v="2024-11-14T00:00:00"/>
    <s v="H0"/>
    <n v="390"/>
    <n v="6.72"/>
    <n v="6.72"/>
    <n v="153.86000000000001"/>
    <n v="12"/>
    <n v="15.26"/>
    <n v="13.71"/>
    <n v="1033.96"/>
    <n v="23479.036"/>
    <d v="2025-12-09T00:00:00"/>
    <n v="2025"/>
    <n v="12"/>
    <n v="15778.229600000001"/>
    <n v="14175.5916"/>
    <n v="2620.8000000000002"/>
    <n v="157779.12192000001"/>
    <s v="Proy."/>
    <s v="REAL-PROY."/>
    <m/>
    <m/>
    <m/>
    <m/>
    <m/>
    <m/>
    <m/>
    <m/>
    <m/>
    <x v="19"/>
  </r>
  <r>
    <n v="12.821917808219178"/>
    <s v="MMM - ESTIMACIONES-OCTUBRE - PLAN 2025 - (11-Set-2024) - Copia1"/>
    <s v="Mecanizada"/>
    <s v="Normal"/>
    <s v="SJ01EQ02TR01"/>
    <s v="ML"/>
    <s v="SJ01"/>
    <s v="EQ02"/>
    <s v="TR01"/>
    <s v="(ALL)"/>
    <n v="2024"/>
    <s v="C07"/>
    <d v="2024-11-15T00:00:00"/>
    <s v="H0"/>
    <n v="390"/>
    <n v="9.25"/>
    <n v="9.25"/>
    <n v="153.86000000000001"/>
    <n v="12"/>
    <n v="15.26"/>
    <n v="13.71"/>
    <n v="1423.23"/>
    <n v="23479.036"/>
    <d v="2025-12-10T00:00:00"/>
    <n v="2025"/>
    <n v="12"/>
    <n v="21718.489799999999"/>
    <n v="19512.4833"/>
    <n v="3607.5"/>
    <n v="217181.08300000001"/>
    <s v="Proy."/>
    <s v="REAL-PROY."/>
    <m/>
    <m/>
    <m/>
    <m/>
    <m/>
    <m/>
    <m/>
    <m/>
    <m/>
    <x v="20"/>
  </r>
  <r>
    <n v="12.624657534246575"/>
    <s v="MMM - ESTIMACIONES-OCTUBRE - PLAN 2025 - (11-Set-2024) - Copia1"/>
    <s v="Mecanizada"/>
    <s v="Normal"/>
    <s v="ML05EQ17TR04"/>
    <s v="ML"/>
    <s v="ML05"/>
    <s v="EQ17"/>
    <s v="TR04"/>
    <s v="Saldo"/>
    <n v="2024"/>
    <s v="C06"/>
    <d v="2024-11-25T00:00:00"/>
    <s v="H0"/>
    <n v="384"/>
    <n v="11.19"/>
    <n v="10.89"/>
    <n v="139.25"/>
    <n v="11.03"/>
    <n v="15.05"/>
    <n v="13.5"/>
    <n v="1516.4324999999999"/>
    <n v="20957.125"/>
    <d v="2025-12-14T00:00:00"/>
    <n v="2025"/>
    <n v="12"/>
    <n v="22822.309125"/>
    <n v="20471.838749999999"/>
    <n v="4181.76"/>
    <n v="228223.09125"/>
    <s v="Proy."/>
    <s v="REAL-PROY."/>
    <m/>
    <m/>
    <m/>
    <m/>
    <m/>
    <m/>
    <m/>
    <m/>
    <m/>
    <x v="21"/>
  </r>
  <r>
    <n v="12.624657534246575"/>
    <s v="MMM - ESTIMACIONES-OCTUBRE - PLAN 2025 - (11-Set-2024) - Copia1"/>
    <s v="Manual"/>
    <s v="Zona humeda"/>
    <s v="ML05EQ17TR04"/>
    <s v="ML"/>
    <s v="ML05"/>
    <s v="EQ17"/>
    <s v="TR04"/>
    <n v="13"/>
    <n v="2024"/>
    <s v="C06"/>
    <d v="2024-11-25T00:00:00"/>
    <s v="H0"/>
    <n v="384"/>
    <n v="11.19"/>
    <n v="0.15"/>
    <n v="139.25"/>
    <n v="11.03"/>
    <n v="15.05"/>
    <n v="13.5"/>
    <n v="20.887499999999999"/>
    <n v="20957.125"/>
    <d v="2025-12-14T00:00:00"/>
    <n v="2025"/>
    <n v="12"/>
    <n v="314.356875"/>
    <n v="281.98124999999999"/>
    <n v="57.6"/>
    <n v="3143.5687499999999"/>
    <s v="Proy."/>
    <s v="REAL-PROY."/>
    <m/>
    <m/>
    <m/>
    <m/>
    <m/>
    <m/>
    <m/>
    <m/>
    <m/>
    <x v="21"/>
  </r>
  <r>
    <n v="12.624657534246575"/>
    <s v="MMM - ESTIMACIONES-OCTUBRE - PLAN 2025 - (11-Set-2024) - Copia1"/>
    <s v="Manual"/>
    <s v="Zona humeda"/>
    <s v="ML05EQ17TR04"/>
    <s v="ML"/>
    <s v="ML05"/>
    <s v="EQ17"/>
    <s v="TR04"/>
    <n v="11"/>
    <n v="2024"/>
    <s v="C06"/>
    <d v="2024-11-25T00:00:00"/>
    <s v="H0"/>
    <n v="384"/>
    <n v="11.19"/>
    <n v="0.15"/>
    <n v="139.25"/>
    <n v="11.03"/>
    <n v="15.05"/>
    <n v="13.5"/>
    <n v="20.887499999999999"/>
    <n v="20957.125"/>
    <d v="2025-12-14T00:00:00"/>
    <n v="2025"/>
    <n v="12"/>
    <n v="314.356875"/>
    <n v="281.98124999999999"/>
    <n v="57.6"/>
    <n v="3143.5687499999999"/>
    <s v="Proy."/>
    <s v="REAL-PROY."/>
    <m/>
    <m/>
    <m/>
    <m/>
    <m/>
    <m/>
    <m/>
    <m/>
    <m/>
    <x v="21"/>
  </r>
  <r>
    <n v="12.624657534246575"/>
    <s v="MMM - ESTIMACIONES-OCTUBRE - PLAN 2025 - (11-Set-2024) - Copia1"/>
    <s v="Mecanizada"/>
    <s v="Normal"/>
    <s v="ML05EQ17TR03"/>
    <s v="ML"/>
    <s v="ML05"/>
    <s v="EQ17"/>
    <s v="TR03"/>
    <s v="Saldo"/>
    <n v="2024"/>
    <s v="C06"/>
    <d v="2024-11-23T00:00:00"/>
    <s v="H0"/>
    <n v="384"/>
    <n v="13.82"/>
    <n v="13.62"/>
    <n v="136.35"/>
    <n v="10.8"/>
    <n v="15.54"/>
    <n v="13.99"/>
    <n v="1857.087"/>
    <n v="21188.79"/>
    <d v="2025-12-12T00:00:00"/>
    <n v="2025"/>
    <n v="12"/>
    <n v="28859.131979999998"/>
    <n v="25980.647130000001"/>
    <n v="5230.08"/>
    <n v="288591.3198"/>
    <s v="Proy."/>
    <s v="REAL-PROY."/>
    <m/>
    <m/>
    <m/>
    <m/>
    <m/>
    <m/>
    <m/>
    <m/>
    <m/>
    <x v="22"/>
  </r>
  <r>
    <n v="12.624657534246575"/>
    <s v="MMM - ESTIMACIONES-OCTUBRE - PLAN 2025 - (11-Set-2024) - Copia1"/>
    <s v="Manual"/>
    <s v="Zona humeda"/>
    <s v="ML05EQ17TR03"/>
    <s v="ML"/>
    <s v="ML05"/>
    <s v="EQ17"/>
    <s v="TR03"/>
    <n v="10"/>
    <n v="2024"/>
    <s v="C06"/>
    <d v="2024-11-23T00:00:00"/>
    <s v="H0"/>
    <n v="384"/>
    <n v="13.82"/>
    <n v="0.2"/>
    <n v="136.35"/>
    <n v="10.8"/>
    <n v="15.54"/>
    <n v="13.99"/>
    <n v="27.27"/>
    <n v="21188.79"/>
    <d v="2025-12-12T00:00:00"/>
    <n v="2025"/>
    <n v="12"/>
    <n v="423.7758"/>
    <n v="381.50729999999999"/>
    <n v="76.8"/>
    <n v="4237.7579999999998"/>
    <s v="Proy."/>
    <s v="REAL-PROY."/>
    <m/>
    <m/>
    <m/>
    <m/>
    <m/>
    <m/>
    <m/>
    <m/>
    <m/>
    <x v="22"/>
  </r>
  <r>
    <n v="12.657534246575343"/>
    <s v="MMM - ESTIMACIONES-OCTUBRE - PLAN 2025 - (11-Set-2024) - Copia1"/>
    <s v="Mecanizada"/>
    <s v="Normal"/>
    <s v="ML05EQ17TR02"/>
    <s v="ML"/>
    <s v="ML05"/>
    <s v="EQ17"/>
    <s v="TR02"/>
    <s v="Saldo"/>
    <n v="2024"/>
    <s v="C06"/>
    <d v="2024-11-21T00:00:00"/>
    <s v="H0"/>
    <n v="385"/>
    <n v="15.42"/>
    <n v="15.22"/>
    <n v="139.61000000000001"/>
    <n v="11.03"/>
    <n v="15.54"/>
    <n v="13.99"/>
    <n v="2124.8642"/>
    <n v="21695.394"/>
    <d v="2025-12-11T00:00:00"/>
    <n v="2025"/>
    <n v="12"/>
    <n v="33020.389668000003"/>
    <n v="29726.850158000001"/>
    <n v="5859.7"/>
    <n v="330203.89668000001"/>
    <s v="Proy."/>
    <s v="REAL-PROY."/>
    <m/>
    <m/>
    <m/>
    <m/>
    <m/>
    <m/>
    <m/>
    <m/>
    <m/>
    <x v="23"/>
  </r>
  <r>
    <n v="12.657534246575343"/>
    <s v="MMM - ESTIMACIONES-OCTUBRE - PLAN 2025 - (11-Set-2024) - Copia1"/>
    <s v="Manual"/>
    <s v="Zona humeda"/>
    <s v="ML05EQ17TR02"/>
    <s v="ML"/>
    <s v="ML05"/>
    <s v="EQ17"/>
    <s v="TR02"/>
    <n v="6"/>
    <n v="2024"/>
    <s v="C06"/>
    <d v="2024-11-21T00:00:00"/>
    <s v="H0"/>
    <n v="385"/>
    <n v="15.42"/>
    <n v="0.2"/>
    <n v="139.61000000000001"/>
    <n v="11.03"/>
    <n v="15.54"/>
    <n v="13.99"/>
    <n v="27.922000000000001"/>
    <n v="21695.394"/>
    <d v="2025-12-11T00:00:00"/>
    <n v="2025"/>
    <n v="12"/>
    <n v="433.90787999999998"/>
    <n v="390.62878000000001"/>
    <n v="77"/>
    <n v="4339.0788000000002"/>
    <s v="Proy."/>
    <s v="REAL-PROY."/>
    <m/>
    <m/>
    <m/>
    <m/>
    <m/>
    <m/>
    <m/>
    <m/>
    <m/>
    <x v="23"/>
  </r>
  <r>
    <n v="12.624657534246575"/>
    <s v="MMM - ESTIMACIONES-OCTUBRE - PLAN 2025 - (11-Set-2024) - Copia1"/>
    <s v="Mecanizada"/>
    <s v="Normal"/>
    <s v="ML05EQ17TR01"/>
    <s v="ML"/>
    <s v="ML05"/>
    <s v="EQ17"/>
    <s v="TR01"/>
    <s v="(ALL)"/>
    <n v="2024"/>
    <s v="C06"/>
    <d v="2024-11-24T00:00:00"/>
    <s v="H0"/>
    <n v="384"/>
    <n v="13.35"/>
    <n v="13.35"/>
    <n v="139.25"/>
    <n v="11.03"/>
    <n v="15.05"/>
    <n v="13.5"/>
    <n v="1858.99"/>
    <n v="20957.125"/>
    <d v="2025-12-13T00:00:00"/>
    <n v="2025"/>
    <n v="12"/>
    <n v="27977.799500000001"/>
    <n v="25096.365000000002"/>
    <n v="5126.3999999999996"/>
    <n v="279777.61875000002"/>
    <s v="Proy."/>
    <s v="REAL-PROY."/>
    <m/>
    <m/>
    <m/>
    <m/>
    <m/>
    <m/>
    <m/>
    <m/>
    <m/>
    <x v="24"/>
  </r>
  <r>
    <n v="13.545205479452054"/>
    <s v="MMM - ESTIMACIONES-OCTUBRE - PLAN 2025 - (11-Set-2024) - Copia1"/>
    <s v="Mecanizada"/>
    <s v="Normal"/>
    <s v="ML05EQ15TR03"/>
    <s v="ML"/>
    <s v="ML05"/>
    <s v="EQ15"/>
    <s v="TR03"/>
    <s v="(ALL)"/>
    <n v="2024"/>
    <s v="C06"/>
    <d v="2024-10-19T00:00:00"/>
    <s v="H0"/>
    <n v="412"/>
    <n v="17.71"/>
    <n v="17.71"/>
    <n v="157.4"/>
    <n v="11.62"/>
    <n v="15.26"/>
    <n v="13.71"/>
    <n v="2787.47"/>
    <n v="24019.24"/>
    <d v="2025-12-05T00:00:00"/>
    <n v="2025"/>
    <n v="12"/>
    <n v="42536.792200000004"/>
    <n v="38216.2137"/>
    <n v="7296.52"/>
    <n v="425380.74040000001"/>
    <s v="Proy."/>
    <s v="REAL-PROY."/>
    <m/>
    <m/>
    <m/>
    <m/>
    <m/>
    <m/>
    <m/>
    <m/>
    <m/>
    <x v="25"/>
  </r>
  <r>
    <n v="13.578082191780823"/>
    <s v="MMM - ESTIMACIONES-OCTUBRE - PLAN 2025 - (11-Set-2024) - Copia1"/>
    <s v="Mecanizada"/>
    <s v="Normal"/>
    <s v="ML05EQ15TR02"/>
    <s v="ML"/>
    <s v="ML05"/>
    <s v="EQ15"/>
    <s v="TR02"/>
    <s v="Saldo"/>
    <n v="2024"/>
    <s v="C06"/>
    <d v="2024-10-20T00:00:00"/>
    <s v="H0"/>
    <n v="413"/>
    <n v="18.489999999999998"/>
    <n v="18.190000000000001"/>
    <n v="161.16999999999999"/>
    <n v="11.87"/>
    <n v="15.26"/>
    <n v="13.71"/>
    <n v="2931.6822999999999"/>
    <n v="24594.542000000001"/>
    <d v="2025-12-07T00:00:00"/>
    <n v="2025"/>
    <n v="12"/>
    <n v="44737.471898000003"/>
    <n v="40193.364332999998"/>
    <n v="7512.47"/>
    <n v="447374.71898000001"/>
    <s v="Proy."/>
    <s v="REAL-PROY."/>
    <m/>
    <m/>
    <m/>
    <m/>
    <m/>
    <m/>
    <m/>
    <m/>
    <m/>
    <x v="26"/>
  </r>
  <r>
    <n v="13.578082191780823"/>
    <s v="MMM - ESTIMACIONES-OCTUBRE - PLAN 2025 - (11-Set-2024) - Copia1"/>
    <s v="Manual"/>
    <s v="Zona humeda"/>
    <s v="ML05EQ15TR02"/>
    <s v="ML"/>
    <s v="ML05"/>
    <s v="EQ15"/>
    <s v="TR02"/>
    <n v="7"/>
    <n v="2024"/>
    <s v="C06"/>
    <d v="2024-10-20T00:00:00"/>
    <s v="H0"/>
    <n v="413"/>
    <n v="18.489999999999998"/>
    <n v="0.3"/>
    <n v="161.16999999999999"/>
    <n v="11.87"/>
    <n v="15.26"/>
    <n v="13.71"/>
    <n v="48.350999999999999"/>
    <n v="24594.542000000001"/>
    <d v="2025-12-07T00:00:00"/>
    <n v="2025"/>
    <n v="12"/>
    <n v="737.83626000000004"/>
    <n v="662.89220999999998"/>
    <n v="123.9"/>
    <n v="7378.3626000000004"/>
    <s v="Proy."/>
    <s v="REAL-PROY."/>
    <m/>
    <m/>
    <m/>
    <m/>
    <m/>
    <m/>
    <m/>
    <m/>
    <m/>
    <x v="26"/>
  </r>
  <r>
    <n v="13.545205479452054"/>
    <s v="MMM - ESTIMACIONES-OCTUBRE - PLAN 2025 - (11-Set-2024) - Copia1"/>
    <s v="Mecanizada"/>
    <s v="Normal"/>
    <s v="ML05EQ15TR01"/>
    <s v="ML"/>
    <s v="ML05"/>
    <s v="EQ15"/>
    <s v="TR01"/>
    <s v="(ALL)"/>
    <n v="2024"/>
    <s v="C06"/>
    <d v="2024-10-17T00:00:00"/>
    <s v="H0"/>
    <n v="412"/>
    <n v="21.12"/>
    <n v="21.12"/>
    <n v="160.38"/>
    <n v="11.84"/>
    <n v="15.26"/>
    <n v="13.71"/>
    <n v="3387.12"/>
    <n v="24473.988000000001"/>
    <d v="2025-12-03T00:00:00"/>
    <n v="2025"/>
    <n v="12"/>
    <n v="51687.451200000003"/>
    <n v="46437.415200000003"/>
    <n v="8701.44"/>
    <n v="516890.62656"/>
    <s v="Proy."/>
    <s v="REAL-PROY."/>
    <m/>
    <m/>
    <m/>
    <m/>
    <m/>
    <m/>
    <m/>
    <m/>
    <m/>
    <x v="27"/>
  </r>
  <r>
    <n v="12.131506849315068"/>
    <s v="MMM - ESTIMACIONES-OCTUBRE - PLAN 2025 - (11-Set-2024) - Copia1"/>
    <s v="Mecanizada"/>
    <s v="Normal"/>
    <s v="ML02EQ07TR02"/>
    <s v="ML"/>
    <s v="ML02"/>
    <s v="EQ07"/>
    <s v="TR02"/>
    <s v="Saldo"/>
    <n v="2024"/>
    <s v="C13"/>
    <d v="2024-12-11T00:00:00"/>
    <s v="H0"/>
    <n v="369"/>
    <n v="20.36"/>
    <n v="20.059999999999999"/>
    <n v="145.94"/>
    <n v="12.03"/>
    <n v="15.54"/>
    <n v="13.99"/>
    <n v="2927.5563999999999"/>
    <n v="22679.076000000001"/>
    <d v="2025-12-15T00:00:00"/>
    <n v="2025"/>
    <n v="12"/>
    <n v="45494.226455999997"/>
    <n v="40956.514036"/>
    <n v="7402.14"/>
    <n v="454942.26455999998"/>
    <s v="Proy."/>
    <s v="REAL-PROY."/>
    <m/>
    <m/>
    <m/>
    <m/>
    <m/>
    <m/>
    <m/>
    <m/>
    <m/>
    <x v="28"/>
  </r>
  <r>
    <n v="12.131506849315068"/>
    <s v="MMM - ESTIMACIONES-OCTUBRE - PLAN 2025 - (11-Set-2024) - Copia1"/>
    <s v="Manual"/>
    <s v="Zona humeda"/>
    <s v="ML02EQ07TR02"/>
    <s v="ML"/>
    <s v="ML02"/>
    <s v="EQ07"/>
    <s v="TR02"/>
    <n v="17"/>
    <n v="2024"/>
    <s v="C13"/>
    <d v="2024-12-11T00:00:00"/>
    <s v="H0"/>
    <n v="369"/>
    <n v="20.36"/>
    <n v="0.3"/>
    <n v="145.94"/>
    <n v="12.03"/>
    <n v="15.54"/>
    <n v="13.99"/>
    <n v="43.781999999999996"/>
    <n v="22679.076000000001"/>
    <d v="2025-12-15T00:00:00"/>
    <n v="2025"/>
    <n v="12"/>
    <n v="680.37228000000005"/>
    <n v="612.51017999999999"/>
    <n v="110.7"/>
    <n v="6803.7227999999996"/>
    <s v="Proy."/>
    <s v="REAL-PROY."/>
    <m/>
    <m/>
    <m/>
    <m/>
    <m/>
    <m/>
    <m/>
    <m/>
    <m/>
    <x v="28"/>
  </r>
  <r>
    <n v="12.131506849315068"/>
    <s v="MMM - ESTIMACIONES-OCTUBRE - PLAN 2025 - (11-Set-2024) - Copia1"/>
    <s v="Mecanizada"/>
    <s v="Normal"/>
    <s v="ML02EQ07TR01"/>
    <s v="ML"/>
    <s v="ML02"/>
    <s v="EQ07"/>
    <s v="TR01"/>
    <s v="(ALL)"/>
    <n v="2024"/>
    <s v="C12"/>
    <d v="2024-12-13T00:00:00"/>
    <s v="H0"/>
    <n v="369"/>
    <n v="17.91"/>
    <n v="17.91"/>
    <n v="145.94"/>
    <n v="12.03"/>
    <n v="15.54"/>
    <n v="13.99"/>
    <n v="2613.8200000000002"/>
    <n v="22679.076000000001"/>
    <d v="2025-12-17T00:00:00"/>
    <n v="2025"/>
    <n v="12"/>
    <n v="40618.762799999997"/>
    <n v="36567.341800000002"/>
    <n v="6608.79"/>
    <n v="406182.25115999999"/>
    <s v="Proy."/>
    <s v="REAL-PROY."/>
    <m/>
    <m/>
    <m/>
    <m/>
    <m/>
    <m/>
    <m/>
    <m/>
    <m/>
    <x v="29"/>
  </r>
  <r>
    <n v="14.367123287671232"/>
    <s v="MMM - ESTIMACIONES-OCTUBRE - PLAN 2025 - (11-Set-2024) - Copia1"/>
    <s v="Mecanizada"/>
    <s v="Normal"/>
    <s v="ML02EQ05TR05"/>
    <s v="ML"/>
    <s v="ML02"/>
    <s v="EQ05"/>
    <s v="TR05"/>
    <s v="Saldo"/>
    <n v="2023"/>
    <s v="C00"/>
    <d v="2024-09-20T00:00:00"/>
    <s v="H0"/>
    <n v="437"/>
    <n v="19.739999999999998"/>
    <n v="18.54"/>
    <n v="191.51"/>
    <n v="13.33"/>
    <n v="15.43"/>
    <n v="13.88"/>
    <n v="3550.5954000000002"/>
    <n v="29549.992999999999"/>
    <d v="2025-12-01T00:00:00"/>
    <n v="2025"/>
    <n v="12"/>
    <n v="54785.687021999998"/>
    <n v="49282.264152000003"/>
    <n v="8101.98"/>
    <n v="547856.87022000004"/>
    <s v="Proy."/>
    <s v="REAL-PROY."/>
    <n v="14.6"/>
    <n v="13.1"/>
    <n v="82.8"/>
    <n v="13"/>
    <n v="68.8"/>
    <m/>
    <m/>
    <m/>
    <m/>
    <x v="30"/>
  </r>
  <r>
    <n v="14.367123287671232"/>
    <s v="MMM - ESTIMACIONES-OCTUBRE - PLAN 2025 - (11-Set-2024) - Copia1"/>
    <s v="Manual"/>
    <s v="Zona humeda"/>
    <s v="ML02EQ05TR05"/>
    <s v="ML"/>
    <s v="ML02"/>
    <s v="EQ05"/>
    <s v="TR05"/>
    <n v="38"/>
    <n v="2023"/>
    <s v="C00"/>
    <d v="2024-09-20T00:00:00"/>
    <s v="H0"/>
    <n v="437"/>
    <n v="19.739999999999998"/>
    <n v="1.2"/>
    <n v="191.51"/>
    <n v="13.33"/>
    <n v="15.43"/>
    <n v="13.88"/>
    <n v="229.81200000000001"/>
    <n v="29549.992999999999"/>
    <d v="2025-12-01T00:00:00"/>
    <n v="2025"/>
    <n v="12"/>
    <n v="3545.9991599999998"/>
    <n v="3189.7905599999999"/>
    <n v="524.4"/>
    <n v="35459.991600000001"/>
    <s v="Proy."/>
    <s v="REAL-PROY."/>
    <n v="14.6"/>
    <n v="13.1"/>
    <n v="82.8"/>
    <n v="13"/>
    <n v="68.8"/>
    <m/>
    <m/>
    <m/>
    <m/>
    <x v="30"/>
  </r>
  <r>
    <n v="12.854794520547944"/>
    <s v="MMM - ESTIMACIONES-OCTUBRE - PLAN 2025 - (11-Set-2024) - Copia1"/>
    <s v="Mecanizada"/>
    <s v="Normal"/>
    <s v="SV01EQ10TR04"/>
    <s v="SV"/>
    <s v="SV01"/>
    <s v="EQ10"/>
    <s v="TR04"/>
    <s v="(ALL)"/>
    <n v="2023"/>
    <s v="C02"/>
    <d v="2024-12-04T00:00:00"/>
    <s v="H0"/>
    <n v="391"/>
    <n v="23.88"/>
    <n v="23.88"/>
    <n v="128.55000000000001"/>
    <n v="10"/>
    <n v="14.82"/>
    <n v="13.27"/>
    <n v="3069.72"/>
    <n v="19051.11"/>
    <d v="2025-12-30T00:00:00"/>
    <n v="2025"/>
    <n v="12"/>
    <n v="45493.250399999997"/>
    <n v="40735.184399999998"/>
    <n v="9337.08"/>
    <n v="454940.50679999997"/>
    <s v="Proy."/>
    <s v="REAL-PROY."/>
    <m/>
    <m/>
    <m/>
    <m/>
    <m/>
    <m/>
    <m/>
    <m/>
    <m/>
    <x v="31"/>
  </r>
  <r>
    <n v="12.953424657534246"/>
    <s v="MMM - ESTIMACIONES-OCTUBRE - PLAN 2025 - (11-Set-2024) - Copia1"/>
    <s v="Mecanizada"/>
    <s v="Normal"/>
    <s v="SV01EQ06TR01"/>
    <s v="SV"/>
    <s v="SV01"/>
    <s v="EQ06"/>
    <s v="TR01"/>
    <s v="(ALL)"/>
    <n v="2024"/>
    <s v="C04"/>
    <d v="2024-11-27T00:00:00"/>
    <s v="H0"/>
    <n v="394"/>
    <n v="40.83"/>
    <n v="40.83"/>
    <n v="134.07"/>
    <n v="10.35"/>
    <n v="14.92"/>
    <n v="13.37"/>
    <n v="5473.99"/>
    <n v="20003.243999999999"/>
    <d v="2025-12-26T00:00:00"/>
    <n v="2025"/>
    <n v="12"/>
    <n v="81671.930800000002"/>
    <n v="73187.246299999999"/>
    <n v="16087.02"/>
    <n v="816732.45252000005"/>
    <s v="Proy."/>
    <s v="REAL-PROY."/>
    <m/>
    <m/>
    <m/>
    <m/>
    <m/>
    <m/>
    <m/>
    <m/>
    <m/>
    <x v="32"/>
  </r>
  <r>
    <n v="11.473972602739726"/>
    <s v="MMM - ESTIMACIONES-OCTUBRE - PLAN 2025 - (11-Set-2024) - Copia1"/>
    <s v="Mecanizada"/>
    <s v="Normal"/>
    <s v="PS01EQ01TR04"/>
    <s v="TR"/>
    <s v="PS01"/>
    <s v="EQ01"/>
    <s v="TR04"/>
    <s v="(ALL)"/>
    <n v="2024"/>
    <s v="C02"/>
    <d v="2025-01-13T00:00:00"/>
    <s v="H0"/>
    <n v="349"/>
    <n v="11.83"/>
    <n v="11.83"/>
    <n v="131.94999999999999"/>
    <n v="11.5"/>
    <n v="14.71"/>
    <n v="13.16"/>
    <n v="1560.98"/>
    <n v="19409.845000000001"/>
    <d v="2025-12-28T00:00:00"/>
    <n v="2025"/>
    <n v="12"/>
    <n v="22962.015800000001"/>
    <n v="20542.496800000001"/>
    <n v="4128.67"/>
    <n v="229618.46635"/>
    <s v="Proy."/>
    <s v="REAL-PROY."/>
    <m/>
    <m/>
    <m/>
    <m/>
    <m/>
    <m/>
    <m/>
    <m/>
    <m/>
    <x v="33"/>
  </r>
  <r>
    <n v="11.408219178082192"/>
    <s v="MMM - ESTIMACIONES-OCTUBRE - PLAN 2025 - (11-Set-2024) - Copia1"/>
    <s v="Mecanizada"/>
    <s v="Normal"/>
    <s v="PS01EQ01TR03"/>
    <s v="TR"/>
    <s v="PS01"/>
    <s v="EQ01"/>
    <s v="TR03"/>
    <s v="(ALL)"/>
    <n v="2024"/>
    <s v="C02"/>
    <d v="2025-01-15T00:00:00"/>
    <s v="H0"/>
    <n v="347"/>
    <n v="3.43"/>
    <n v="3.43"/>
    <n v="131.19"/>
    <n v="11.5"/>
    <n v="14.71"/>
    <n v="13.16"/>
    <n v="450"/>
    <n v="19298.048999999999"/>
    <d v="2025-12-28T00:00:00"/>
    <n v="2025"/>
    <n v="12"/>
    <n v="6619.5"/>
    <n v="5922"/>
    <n v="1190.21"/>
    <n v="66192.308069999999"/>
    <s v="Proy."/>
    <s v="REAL-PROY."/>
    <m/>
    <m/>
    <m/>
    <m/>
    <m/>
    <m/>
    <m/>
    <m/>
    <m/>
    <x v="34"/>
  </r>
  <r>
    <n v="11.506849315068493"/>
    <s v="MMM - ESTIMACIONES-OCTUBRE - PLAN 2025 - (11-Set-2024) - Copia1"/>
    <s v="Mecanizada"/>
    <s v="Normal"/>
    <s v="PS01EQ01TR02"/>
    <s v="TR"/>
    <s v="PS01"/>
    <s v="EQ01"/>
    <s v="TR02"/>
    <s v="(ALL)"/>
    <n v="2024"/>
    <s v="C02"/>
    <d v="2025-01-11T00:00:00"/>
    <s v="H0"/>
    <n v="350"/>
    <n v="15.12"/>
    <n v="15.12"/>
    <n v="132.33000000000001"/>
    <n v="11.5"/>
    <n v="14.71"/>
    <n v="13.16"/>
    <n v="2000.81"/>
    <n v="19465.742999999999"/>
    <d v="2025-12-27T00:00:00"/>
    <n v="2025"/>
    <n v="12"/>
    <n v="29431.915099999998"/>
    <n v="26330.659599999999"/>
    <n v="5292"/>
    <n v="294322.03415999998"/>
    <s v="Proy."/>
    <s v="REAL-PROY."/>
    <m/>
    <m/>
    <m/>
    <m/>
    <m/>
    <m/>
    <m/>
    <m/>
    <m/>
    <x v="35"/>
  </r>
  <r>
    <n v="11.572602739726028"/>
    <s v="MMM - ESTIMACIONES-OCTUBRE - PLAN 2025 - (11-Set-2024) - Copia1"/>
    <s v="Mecanizada"/>
    <s v="Normal"/>
    <s v="PS01EQ01TR01"/>
    <s v="TR"/>
    <s v="PS01"/>
    <s v="EQ01"/>
    <s v="TR01"/>
    <s v="(ALL)"/>
    <n v="2024"/>
    <s v="C02"/>
    <d v="2025-01-10T00:00:00"/>
    <s v="H0"/>
    <n v="352"/>
    <n v="8.2799999999999994"/>
    <n v="8.2799999999999994"/>
    <n v="133.08000000000001"/>
    <n v="11.5"/>
    <n v="14.71"/>
    <n v="13.16"/>
    <n v="1101.94"/>
    <n v="19576.067999999999"/>
    <d v="2025-12-28T00:00:00"/>
    <n v="2025"/>
    <n v="12"/>
    <n v="16209.537399999999"/>
    <n v="14501.5304"/>
    <n v="2914.56"/>
    <n v="162089.84304000001"/>
    <s v="Proy."/>
    <s v="REAL-PROY."/>
    <m/>
    <m/>
    <m/>
    <m/>
    <m/>
    <m/>
    <m/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E738F-EFEE-4F22-8E64-BAA7D555E168}" name="TablaDinámica1" cacheId="3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S3:AT41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8"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336"/>
        <item m="1" x="325"/>
        <item x="3"/>
        <item m="1" x="326"/>
        <item m="1" x="327"/>
        <item m="1" x="42"/>
        <item m="1" x="328"/>
        <item m="1" x="69"/>
        <item m="1" x="47"/>
        <item m="1" x="70"/>
        <item m="1" x="46"/>
        <item m="1" x="45"/>
        <item m="1" x="73"/>
        <item x="18"/>
        <item x="19"/>
        <item x="20"/>
        <item m="1" x="51"/>
        <item m="1" x="52"/>
        <item m="1" x="54"/>
        <item m="1" x="55"/>
        <item m="1" x="56"/>
        <item m="1" x="58"/>
        <item m="1" x="59"/>
        <item x="25"/>
        <item x="26"/>
        <item x="27"/>
        <item m="1" x="329"/>
        <item m="1" x="330"/>
        <item m="1" x="331"/>
        <item m="1" x="332"/>
        <item m="1" x="333"/>
        <item m="1" x="334"/>
        <item m="1" x="61"/>
        <item m="1" x="62"/>
        <item m="1" x="335"/>
        <item m="1" x="65"/>
        <item m="1" x="66"/>
        <item x="2"/>
        <item m="1" x="315"/>
        <item x="4"/>
        <item x="5"/>
        <item m="1" x="316"/>
        <item m="1" x="317"/>
        <item x="6"/>
        <item m="1" x="318"/>
        <item m="1" x="40"/>
        <item x="17"/>
        <item x="15"/>
        <item x="14"/>
        <item x="13"/>
        <item x="12"/>
        <item x="11"/>
        <item x="10"/>
        <item x="9"/>
        <item x="8"/>
        <item m="1" x="48"/>
        <item m="1" x="49"/>
        <item m="1" x="50"/>
        <item m="1" x="319"/>
        <item x="21"/>
        <item x="22"/>
        <item x="23"/>
        <item x="24"/>
        <item m="1" x="53"/>
        <item m="1" x="320"/>
        <item m="1" x="321"/>
        <item x="28"/>
        <item x="29"/>
        <item m="1" x="322"/>
        <item m="1" x="323"/>
        <item m="1" x="324"/>
        <item x="31"/>
        <item m="1" x="63"/>
        <item m="1" x="64"/>
        <item x="32"/>
        <item m="1" x="286"/>
        <item x="1"/>
        <item m="1" x="287"/>
        <item m="1" x="288"/>
        <item m="1" x="289"/>
        <item m="1" x="290"/>
        <item m="1" x="291"/>
        <item m="1" x="292"/>
        <item m="1" x="38"/>
        <item m="1" x="43"/>
        <item m="1" x="44"/>
        <item m="1" x="234"/>
        <item x="16"/>
        <item m="1" x="57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x="33"/>
        <item x="34"/>
        <item x="35"/>
        <item x="36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31"/>
        <item m="1" x="232"/>
        <item m="1" x="233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67"/>
        <item m="1" x="68"/>
        <item m="1" x="71"/>
        <item m="1" x="72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37"/>
        <item m="1" x="39"/>
        <item m="1" x="41"/>
        <item m="1" x="60"/>
        <item x="0"/>
        <item x="7"/>
        <item x="30"/>
        <item t="default"/>
      </items>
    </pivotField>
  </pivotFields>
  <rowFields count="1">
    <field x="41"/>
  </rowFields>
  <rowItems count="38">
    <i>
      <x v="18"/>
    </i>
    <i>
      <x v="29"/>
    </i>
    <i>
      <x v="30"/>
    </i>
    <i>
      <x v="31"/>
    </i>
    <i>
      <x v="39"/>
    </i>
    <i>
      <x v="40"/>
    </i>
    <i>
      <x v="41"/>
    </i>
    <i>
      <x v="53"/>
    </i>
    <i>
      <x v="55"/>
    </i>
    <i>
      <x v="56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5"/>
    </i>
    <i>
      <x v="76"/>
    </i>
    <i>
      <x v="77"/>
    </i>
    <i>
      <x v="78"/>
    </i>
    <i>
      <x v="82"/>
    </i>
    <i>
      <x v="83"/>
    </i>
    <i>
      <x v="87"/>
    </i>
    <i>
      <x v="90"/>
    </i>
    <i>
      <x v="92"/>
    </i>
    <i>
      <x v="103"/>
    </i>
    <i>
      <x v="127"/>
    </i>
    <i>
      <x v="128"/>
    </i>
    <i>
      <x v="129"/>
    </i>
    <i>
      <x v="130"/>
    </i>
    <i>
      <x v="334"/>
    </i>
    <i>
      <x v="335"/>
    </i>
    <i>
      <x v="336"/>
    </i>
    <i t="grand">
      <x/>
    </i>
  </rowItems>
  <colItems count="1">
    <i/>
  </colItems>
  <dataFields count="1">
    <dataField name="Suma de Tn" fld="21" baseField="0" baseItem="0" numFmtId="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AD5D4-7534-48CD-B260-B369DD8B8B3A}" name="Tabla1" displayName="Tabla1" ref="A3:AP47" totalsRowShown="0">
  <autoFilter ref="A3:AP47" xr:uid="{0F770CC7-6063-4971-B094-9598B940CC49}"/>
  <tableColumns count="42">
    <tableColumn id="1" xr3:uid="{28AD9952-D61B-4A90-AA05-7FED2DDDE82A}" name="Valor"/>
    <tableColumn id="2" xr3:uid="{0F346A17-9B7E-4358-A3BC-0328F96337A6}" name="Agrupador"/>
    <tableColumn id="3" xr3:uid="{41856CC9-538F-41E9-A95B-10C94619CAA3}" name="Extraccion"/>
    <tableColumn id="4" xr3:uid="{647F4787-8C75-4CA6-97E6-496DF0575C8F}" name="Condicion"/>
    <tableColumn id="5" xr3:uid="{75E6047D-54CC-4893-9183-00508672AF49}" name="CONCATENAR2"/>
    <tableColumn id="6" xr3:uid="{9BF3DA5D-244F-41C1-BA91-1A754EAF5B74}" name="MF"/>
    <tableColumn id="7" xr3:uid="{32BCFE1E-3249-4050-9CF1-D8352640F3F9}" name="FD"/>
    <tableColumn id="8" xr3:uid="{3BB22F11-007F-4D0D-AFA9-AD2379C8ECB3}" name="EQ"/>
    <tableColumn id="9" xr3:uid="{AC1E7319-E92B-4353-A4C3-188D4C4AB6F2}" name="TR"/>
    <tableColumn id="10" xr3:uid="{6421A9FE-BD29-4F9F-A94A-B02D3D6DE3B7}" name="PAR"/>
    <tableColumn id="11" xr3:uid="{E190BC1E-CDE2-43EB-9208-8834D125861F}" name="Safra"/>
    <tableColumn id="12" xr3:uid="{91ED14D2-4FB2-41AB-BCA3-AA255C8E4E5B}" name="Estado"/>
    <tableColumn id="13" xr3:uid="{EF101EF7-0FB8-4A78-91D4-A43057739786}" name="FCultivo" dataDxfId="2"/>
    <tableColumn id="14" xr3:uid="{D39B4E5F-F82B-44C3-A3A5-B53CD1ED82CC}" name="Var"/>
    <tableColumn id="15" xr3:uid="{D1891C97-197E-4060-9D72-3A3BF956C829}" name="Edad"/>
    <tableColumn id="16" xr3:uid="{B623F93E-42D3-40BC-BD43-6CCBFFD9871C}" name="Area_Total"/>
    <tableColumn id="17" xr3:uid="{B0BE84BA-7E0E-48A0-842D-DA0484B5A360}" name="Area_Cosecha"/>
    <tableColumn id="18" xr3:uid="{E6D1E97A-49EB-496A-AC97-A2746BDFAEF4}" name="Tn/Ha"/>
    <tableColumn id="19" xr3:uid="{692F0121-EEFF-4446-9997-1AD4ADF30017}" name="Tn/Ha/Mes"/>
    <tableColumn id="20" xr3:uid="{E3D1A8EC-3B37-49CD-BD44-1EA79C13746D}" name="%ART"/>
    <tableColumn id="21" xr3:uid="{D480DE24-5771-460F-A101-7336128AEF5F}" name="%POL"/>
    <tableColumn id="22" xr3:uid="{9F8B3EC2-2605-4276-A7AE-32B93D621372}" name="Tn"/>
    <tableColumn id="23" xr3:uid="{8902BFB7-D830-4EBE-8A0B-5C3B1E03AAE4}" name="Kg_Azucar"/>
    <tableColumn id="24" xr3:uid="{31B1C866-880D-4494-BD8C-80C49CD4E461}" name="FCosecha" dataDxfId="1"/>
    <tableColumn id="25" xr3:uid="{68F49418-C999-4808-9612-93FAC662AD3D}" name="Año_C"/>
    <tableColumn id="26" xr3:uid="{7A592352-DA56-4A2C-B13E-AD951CB7F65F}" name="Mes_C"/>
    <tableColumn id="27" xr3:uid="{DE6415AF-807A-49E6-A53F-0424A2C178FC}" name="%ARTxTN"/>
    <tableColumn id="28" xr3:uid="{96A9257E-6EDE-4038-BB4B-DC1DC68E0DFA}" name="%POLxTN"/>
    <tableColumn id="29" xr3:uid="{15A6EAE0-E598-4AD8-80FD-E4A3C3FA21C4}" name="EDADxAREA"/>
    <tableColumn id="30" xr3:uid="{40FA4F6F-49AE-4A7B-B088-01126131885B}" name="KGAZUCARxAREA"/>
    <tableColumn id="31" xr3:uid="{54A2BBAE-F261-441A-BA85-418CBBA9BFD7}" name="REAL-PROY."/>
    <tableColumn id="32" xr3:uid="{88E10632-4845-4969-AD41-9844B7B1A103}" name="GROUP REAL-PROY."/>
    <tableColumn id="33" xr3:uid="{5506D739-C5A3-4E61-ADA7-6265F9717687}" name="Ult_Art"/>
    <tableColumn id="34" xr3:uid="{A4E8DCF8-EB4F-4524-BECF-4E78559D735A}" name="Ult_Pol"/>
    <tableColumn id="35" xr3:uid="{8F081559-D24B-46B7-99D8-A554DF6EED40}" name="Ult_Pur"/>
    <tableColumn id="36" xr3:uid="{B25FDA44-6934-4EFE-8C35-A30A4BFE6FFB}" name="Ult_Fibra"/>
    <tableColumn id="37" xr3:uid="{B0C16614-71ED-4B6C-888E-90677F3630DE}" name="Ult_Hum"/>
    <tableColumn id="38" xr3:uid="{1F49905C-B4E6-4407-96FF-A7F8BD751DFA}" name="Ult_EntBroza"/>
    <tableColumn id="39" xr3:uid="{237F1A74-2814-4182-AA80-69171625C196}" name="PenUlt_EntBroza"/>
    <tableColumn id="40" xr3:uid="{22D6CC23-CCDE-44AC-A932-0BFEF0C9803E}" name="Ult_Imp_Veg"/>
    <tableColumn id="41" xr3:uid="{4E1FD0FE-FB68-4037-80FC-8C307AA8C182}" name="Ult_Imp_Min"/>
    <tableColumn id="42" xr3:uid="{A4F726E3-8BDF-4EF5-8550-488FF08B474C}" name="CONCATENAR" dataDxfId="0">
      <calculatedColumnFormula>_xlfn.CONCAT(Tabla1[[#This Row],[MF]]," - ",Tabla1[[#This Row],[FD]]," - ",Tabla1[[#This Row],[EQ]]," - ",Tabla1[[#This Row],[TR]])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89ED-057D-4E15-AB0E-04E5FDB07C3E}">
  <sheetPr>
    <tabColor rgb="FFFFC000"/>
  </sheetPr>
  <dimension ref="A2:BA47"/>
  <sheetViews>
    <sheetView tabSelected="1" topLeftCell="AM12" workbookViewId="0">
      <selection activeCell="AW4" sqref="AW4:BA40"/>
    </sheetView>
  </sheetViews>
  <sheetFormatPr baseColWidth="10" defaultRowHeight="14.4" x14ac:dyDescent="0.3"/>
  <cols>
    <col min="2" max="2" width="11.88671875" customWidth="1"/>
    <col min="5" max="5" width="15.6640625" customWidth="1"/>
    <col min="16" max="16" width="12" customWidth="1"/>
    <col min="17" max="17" width="14.77734375" customWidth="1"/>
    <col min="19" max="19" width="12.5546875" customWidth="1"/>
    <col min="23" max="23" width="11.6640625" customWidth="1"/>
    <col min="29" max="29" width="13" customWidth="1"/>
    <col min="30" max="30" width="17.6640625" customWidth="1"/>
    <col min="31" max="31" width="12.88671875" customWidth="1"/>
    <col min="32" max="32" width="19.44140625" customWidth="1"/>
    <col min="38" max="38" width="13.77734375" customWidth="1"/>
    <col min="39" max="39" width="17" customWidth="1"/>
    <col min="40" max="40" width="13.88671875" customWidth="1"/>
    <col min="41" max="41" width="14" customWidth="1"/>
    <col min="42" max="42" width="25" customWidth="1"/>
    <col min="45" max="45" width="20.5546875" bestFit="1" customWidth="1"/>
    <col min="46" max="46" width="10.109375" style="1" bestFit="1" customWidth="1"/>
    <col min="49" max="52" width="11.5546875" style="2"/>
    <col min="53" max="53" width="11.5546875" style="3"/>
  </cols>
  <sheetData>
    <row r="2" spans="1:53" x14ac:dyDescent="0.3">
      <c r="BA2" s="3">
        <f>SUM(BA4:BA998)</f>
        <v>235562.99959999998</v>
      </c>
    </row>
    <row r="3" spans="1:53" ht="15" thickBot="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s="4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S3" s="8" t="s">
        <v>42</v>
      </c>
      <c r="AT3" s="10" t="s">
        <v>43</v>
      </c>
      <c r="AW3" s="5" t="s">
        <v>5</v>
      </c>
      <c r="AX3" s="5" t="s">
        <v>6</v>
      </c>
      <c r="AY3" s="5" t="s">
        <v>7</v>
      </c>
      <c r="AZ3" s="5" t="s">
        <v>8</v>
      </c>
      <c r="BA3" s="6" t="s">
        <v>44</v>
      </c>
    </row>
    <row r="4" spans="1:53" ht="15" thickTop="1" x14ac:dyDescent="0.3">
      <c r="A4">
        <v>14.531506849315068</v>
      </c>
      <c r="B4" t="s">
        <v>104</v>
      </c>
      <c r="C4" t="s">
        <v>45</v>
      </c>
      <c r="D4" t="s">
        <v>46</v>
      </c>
      <c r="E4" t="s">
        <v>114</v>
      </c>
      <c r="F4" t="s">
        <v>90</v>
      </c>
      <c r="G4" t="s">
        <v>113</v>
      </c>
      <c r="H4" t="s">
        <v>86</v>
      </c>
      <c r="I4" t="s">
        <v>54</v>
      </c>
      <c r="J4" t="s">
        <v>48</v>
      </c>
      <c r="K4">
        <v>2023</v>
      </c>
      <c r="L4" t="s">
        <v>76</v>
      </c>
      <c r="M4" s="7">
        <v>45578</v>
      </c>
      <c r="N4" t="s">
        <v>50</v>
      </c>
      <c r="O4">
        <v>442</v>
      </c>
      <c r="P4">
        <v>32.01</v>
      </c>
      <c r="Q4">
        <v>32.01</v>
      </c>
      <c r="R4">
        <v>156.94</v>
      </c>
      <c r="S4">
        <v>10.8</v>
      </c>
      <c r="T4">
        <v>14.77</v>
      </c>
      <c r="U4">
        <v>13.22</v>
      </c>
      <c r="V4">
        <v>5023.66</v>
      </c>
      <c r="W4">
        <v>23180.038</v>
      </c>
      <c r="X4" s="7">
        <v>46020</v>
      </c>
      <c r="Y4">
        <v>2025</v>
      </c>
      <c r="Z4">
        <v>12</v>
      </c>
      <c r="AA4">
        <v>74199.458199999994</v>
      </c>
      <c r="AB4">
        <v>66412.785199999998</v>
      </c>
      <c r="AC4">
        <v>14148.42</v>
      </c>
      <c r="AD4">
        <v>741993.01638000004</v>
      </c>
      <c r="AE4" t="s">
        <v>51</v>
      </c>
      <c r="AF4" t="s">
        <v>30</v>
      </c>
      <c r="AG4">
        <v>11.7</v>
      </c>
      <c r="AH4">
        <v>10.4</v>
      </c>
      <c r="AI4">
        <v>81.400000000000006</v>
      </c>
      <c r="AJ4">
        <v>13.4</v>
      </c>
      <c r="AK4">
        <v>70.8</v>
      </c>
      <c r="AP4" t="str">
        <f>_xlfn.CONCAT(Tabla1[[#This Row],[MF]]," - ",Tabla1[[#This Row],[FD]]," - ",Tabla1[[#This Row],[EQ]]," - ",Tabla1[[#This Row],[TR]])</f>
        <v>GR - CT02 - EQ01 - TR02</v>
      </c>
      <c r="AS4" s="9" t="s">
        <v>146</v>
      </c>
      <c r="AT4" s="10">
        <v>2045.96</v>
      </c>
      <c r="AW4" s="2" t="str">
        <f>LEFT(AS4,3)</f>
        <v xml:space="preserve">HC </v>
      </c>
      <c r="AX4" s="2" t="str">
        <f>RIGHT(LEFT(AS4,10),5)</f>
        <v xml:space="preserve">HC01 </v>
      </c>
      <c r="AY4" s="2" t="str">
        <f>LEFT(RIGHT(AS4,11),4)</f>
        <v>EQ05</v>
      </c>
      <c r="AZ4" s="2" t="str">
        <f>RIGHT(AS4,4)</f>
        <v>TR05</v>
      </c>
      <c r="BA4" s="3">
        <f>AT4</f>
        <v>2045.96</v>
      </c>
    </row>
    <row r="5" spans="1:53" x14ac:dyDescent="0.3">
      <c r="A5">
        <v>12.065753424657535</v>
      </c>
      <c r="B5" t="s">
        <v>104</v>
      </c>
      <c r="C5" t="s">
        <v>45</v>
      </c>
      <c r="D5" t="s">
        <v>46</v>
      </c>
      <c r="E5" t="s">
        <v>91</v>
      </c>
      <c r="F5" t="s">
        <v>70</v>
      </c>
      <c r="G5" t="s">
        <v>71</v>
      </c>
      <c r="H5" t="s">
        <v>86</v>
      </c>
      <c r="I5" t="s">
        <v>54</v>
      </c>
      <c r="J5" t="s">
        <v>48</v>
      </c>
      <c r="K5">
        <v>2024</v>
      </c>
      <c r="L5" t="s">
        <v>112</v>
      </c>
      <c r="M5" s="7">
        <v>45648</v>
      </c>
      <c r="N5" t="s">
        <v>50</v>
      </c>
      <c r="O5">
        <v>367</v>
      </c>
      <c r="P5">
        <v>26.27</v>
      </c>
      <c r="Q5">
        <v>26.27</v>
      </c>
      <c r="R5">
        <v>121.02</v>
      </c>
      <c r="S5">
        <v>10.029999999999999</v>
      </c>
      <c r="T5">
        <v>15.28</v>
      </c>
      <c r="U5">
        <v>13.73</v>
      </c>
      <c r="V5">
        <v>3179.18</v>
      </c>
      <c r="W5">
        <v>18491.856</v>
      </c>
      <c r="X5" s="7">
        <v>46015</v>
      </c>
      <c r="Y5">
        <v>2025</v>
      </c>
      <c r="Z5">
        <v>12</v>
      </c>
      <c r="AA5">
        <v>48577.8704</v>
      </c>
      <c r="AB5">
        <v>43650.1414</v>
      </c>
      <c r="AC5">
        <v>9641.09</v>
      </c>
      <c r="AD5">
        <v>485781.05712000001</v>
      </c>
      <c r="AE5" t="s">
        <v>51</v>
      </c>
      <c r="AF5" t="s">
        <v>30</v>
      </c>
      <c r="AP5" t="str">
        <f>_xlfn.CONCAT(Tabla1[[#This Row],[MF]]," - ",Tabla1[[#This Row],[FD]]," - ",Tabla1[[#This Row],[EQ]]," - ",Tabla1[[#This Row],[TR]])</f>
        <v>HC - HC01 - EQ01 - TR02</v>
      </c>
      <c r="AS5" s="11" t="s">
        <v>147</v>
      </c>
      <c r="AT5" s="12">
        <v>1215.47</v>
      </c>
      <c r="AW5" s="2" t="str">
        <f t="shared" ref="AW5:AW18" si="0">LEFT(AS5,3)</f>
        <v xml:space="preserve">ML </v>
      </c>
      <c r="AX5" s="2" t="str">
        <f t="shared" ref="AX5:AX18" si="1">RIGHT(LEFT(AS5,10),5)</f>
        <v xml:space="preserve">SJ01 </v>
      </c>
      <c r="AY5" s="2" t="str">
        <f t="shared" ref="AY5:AY18" si="2">LEFT(RIGHT(AS5,11),4)</f>
        <v>EQ02</v>
      </c>
      <c r="AZ5" s="2" t="str">
        <f t="shared" ref="AZ5:AZ18" si="3">RIGHT(AS5,4)</f>
        <v>TR04</v>
      </c>
      <c r="BA5" s="3">
        <f t="shared" ref="BA5:BA18" si="4">AT5</f>
        <v>1215.47</v>
      </c>
    </row>
    <row r="6" spans="1:53" x14ac:dyDescent="0.3">
      <c r="A6">
        <v>12.558904109589042</v>
      </c>
      <c r="B6" t="s">
        <v>104</v>
      </c>
      <c r="C6" t="s">
        <v>45</v>
      </c>
      <c r="D6" t="s">
        <v>46</v>
      </c>
      <c r="E6" t="s">
        <v>115</v>
      </c>
      <c r="F6" t="s">
        <v>70</v>
      </c>
      <c r="G6" t="s">
        <v>71</v>
      </c>
      <c r="H6" t="s">
        <v>68</v>
      </c>
      <c r="I6" t="s">
        <v>54</v>
      </c>
      <c r="J6" t="s">
        <v>48</v>
      </c>
      <c r="K6">
        <v>2023</v>
      </c>
      <c r="L6" t="s">
        <v>112</v>
      </c>
      <c r="M6" s="7">
        <v>45632</v>
      </c>
      <c r="N6" t="s">
        <v>50</v>
      </c>
      <c r="O6">
        <v>382</v>
      </c>
      <c r="P6">
        <v>21.34</v>
      </c>
      <c r="Q6">
        <v>21.34</v>
      </c>
      <c r="R6">
        <v>135.76</v>
      </c>
      <c r="S6">
        <v>10.81</v>
      </c>
      <c r="T6">
        <v>15.28</v>
      </c>
      <c r="U6">
        <v>13.73</v>
      </c>
      <c r="V6">
        <v>2897.16</v>
      </c>
      <c r="W6">
        <v>20744.128000000001</v>
      </c>
      <c r="X6" s="7">
        <v>46014</v>
      </c>
      <c r="Y6">
        <v>2025</v>
      </c>
      <c r="Z6">
        <v>12</v>
      </c>
      <c r="AA6">
        <v>44268.604800000001</v>
      </c>
      <c r="AB6">
        <v>39778.006800000003</v>
      </c>
      <c r="AC6">
        <v>8151.88</v>
      </c>
      <c r="AD6">
        <v>442679.69151999999</v>
      </c>
      <c r="AE6" t="s">
        <v>51</v>
      </c>
      <c r="AF6" t="s">
        <v>30</v>
      </c>
      <c r="AP6" s="15" t="str">
        <f>_xlfn.CONCAT(Tabla1[[#This Row],[MF]]," - ",Tabla1[[#This Row],[FD]]," - ",Tabla1[[#This Row],[EQ]]," - ",Tabla1[[#This Row],[TR]])</f>
        <v>HC - HC01 - EQ05 - TR02</v>
      </c>
      <c r="AS6" s="11" t="s">
        <v>148</v>
      </c>
      <c r="AT6" s="12">
        <v>1033.96</v>
      </c>
      <c r="AW6" s="2" t="str">
        <f t="shared" si="0"/>
        <v xml:space="preserve">ML </v>
      </c>
      <c r="AX6" s="2" t="str">
        <f t="shared" si="1"/>
        <v xml:space="preserve">SJ01 </v>
      </c>
      <c r="AY6" s="2" t="str">
        <f t="shared" si="2"/>
        <v>EQ02</v>
      </c>
      <c r="AZ6" s="2" t="str">
        <f t="shared" si="3"/>
        <v>TR02</v>
      </c>
      <c r="BA6" s="3">
        <f t="shared" si="4"/>
        <v>1033.96</v>
      </c>
    </row>
    <row r="7" spans="1:53" x14ac:dyDescent="0.3">
      <c r="A7">
        <v>13.315068493150685</v>
      </c>
      <c r="B7" t="s">
        <v>104</v>
      </c>
      <c r="C7" t="s">
        <v>45</v>
      </c>
      <c r="D7" t="s">
        <v>46</v>
      </c>
      <c r="E7" t="s">
        <v>116</v>
      </c>
      <c r="F7" t="s">
        <v>70</v>
      </c>
      <c r="G7" t="s">
        <v>71</v>
      </c>
      <c r="H7" t="s">
        <v>68</v>
      </c>
      <c r="I7" t="s">
        <v>61</v>
      </c>
      <c r="J7" t="s">
        <v>48</v>
      </c>
      <c r="K7">
        <v>2023</v>
      </c>
      <c r="L7" t="s">
        <v>112</v>
      </c>
      <c r="M7" s="7">
        <v>45607</v>
      </c>
      <c r="N7" t="s">
        <v>50</v>
      </c>
      <c r="O7">
        <v>405</v>
      </c>
      <c r="P7">
        <v>16.96</v>
      </c>
      <c r="Q7">
        <v>16.96</v>
      </c>
      <c r="R7">
        <v>120.63</v>
      </c>
      <c r="S7">
        <v>9.06</v>
      </c>
      <c r="T7">
        <v>15.28</v>
      </c>
      <c r="U7">
        <v>13.73</v>
      </c>
      <c r="V7">
        <v>2045.96</v>
      </c>
      <c r="W7">
        <v>18432.263999999999</v>
      </c>
      <c r="X7" s="7">
        <v>46012</v>
      </c>
      <c r="Y7">
        <v>2025</v>
      </c>
      <c r="Z7">
        <v>12</v>
      </c>
      <c r="AA7">
        <v>31262.268800000002</v>
      </c>
      <c r="AB7">
        <v>28091.0308</v>
      </c>
      <c r="AC7">
        <v>6868.8</v>
      </c>
      <c r="AD7">
        <v>312611.19744000002</v>
      </c>
      <c r="AE7" t="s">
        <v>51</v>
      </c>
      <c r="AF7" t="s">
        <v>30</v>
      </c>
      <c r="AP7" s="15" t="str">
        <f>_xlfn.CONCAT(Tabla1[[#This Row],[MF]]," - ",Tabla1[[#This Row],[FD]]," - ",Tabla1[[#This Row],[EQ]]," - ",Tabla1[[#This Row],[TR]])</f>
        <v>HC - HC01 - EQ05 - TR05</v>
      </c>
      <c r="AS7" s="11" t="s">
        <v>149</v>
      </c>
      <c r="AT7" s="12">
        <v>1423.23</v>
      </c>
      <c r="AW7" s="2" t="str">
        <f t="shared" si="0"/>
        <v xml:space="preserve">ML </v>
      </c>
      <c r="AX7" s="2" t="str">
        <f t="shared" si="1"/>
        <v xml:space="preserve">SJ01 </v>
      </c>
      <c r="AY7" s="2" t="str">
        <f t="shared" si="2"/>
        <v>EQ02</v>
      </c>
      <c r="AZ7" s="2" t="str">
        <f t="shared" si="3"/>
        <v>TR01</v>
      </c>
      <c r="BA7" s="3">
        <f t="shared" si="4"/>
        <v>1423.23</v>
      </c>
    </row>
    <row r="8" spans="1:53" x14ac:dyDescent="0.3">
      <c r="A8">
        <v>12.361643835616439</v>
      </c>
      <c r="B8" t="s">
        <v>104</v>
      </c>
      <c r="C8" t="s">
        <v>45</v>
      </c>
      <c r="D8" t="s">
        <v>46</v>
      </c>
      <c r="E8" t="s">
        <v>117</v>
      </c>
      <c r="F8" t="s">
        <v>70</v>
      </c>
      <c r="G8" t="s">
        <v>71</v>
      </c>
      <c r="H8" t="s">
        <v>74</v>
      </c>
      <c r="I8" t="s">
        <v>54</v>
      </c>
      <c r="J8" t="s">
        <v>48</v>
      </c>
      <c r="K8">
        <v>2023</v>
      </c>
      <c r="L8" t="s">
        <v>72</v>
      </c>
      <c r="M8" s="7">
        <v>45634</v>
      </c>
      <c r="N8" t="s">
        <v>50</v>
      </c>
      <c r="O8">
        <v>376</v>
      </c>
      <c r="P8">
        <v>16.43</v>
      </c>
      <c r="Q8">
        <v>16.43</v>
      </c>
      <c r="R8">
        <v>125.35</v>
      </c>
      <c r="S8">
        <v>10.14</v>
      </c>
      <c r="T8">
        <v>14.96</v>
      </c>
      <c r="U8">
        <v>13.41</v>
      </c>
      <c r="V8">
        <v>2059.4499999999998</v>
      </c>
      <c r="W8">
        <v>18752.36</v>
      </c>
      <c r="X8" s="7">
        <v>46010</v>
      </c>
      <c r="Y8">
        <v>2025</v>
      </c>
      <c r="Z8">
        <v>12</v>
      </c>
      <c r="AA8">
        <v>30809.371999999999</v>
      </c>
      <c r="AB8">
        <v>27617.2245</v>
      </c>
      <c r="AC8">
        <v>6177.68</v>
      </c>
      <c r="AD8">
        <v>308101.27480000001</v>
      </c>
      <c r="AE8" t="s">
        <v>51</v>
      </c>
      <c r="AF8" t="s">
        <v>30</v>
      </c>
      <c r="AP8" s="15" t="str">
        <f>_xlfn.CONCAT(Tabla1[[#This Row],[MF]]," - ",Tabla1[[#This Row],[FD]]," - ",Tabla1[[#This Row],[EQ]]," - ",Tabla1[[#This Row],[TR]])</f>
        <v>HC - HC01 - EQ06 - TR02</v>
      </c>
      <c r="AS8" s="11" t="s">
        <v>150</v>
      </c>
      <c r="AT8" s="12">
        <v>2787.47</v>
      </c>
      <c r="AW8" s="2" t="str">
        <f t="shared" si="0"/>
        <v xml:space="preserve">ML </v>
      </c>
      <c r="AX8" s="2" t="str">
        <f t="shared" si="1"/>
        <v xml:space="preserve">ML05 </v>
      </c>
      <c r="AY8" s="2" t="str">
        <f t="shared" si="2"/>
        <v>EQ15</v>
      </c>
      <c r="AZ8" s="2" t="str">
        <f t="shared" si="3"/>
        <v>TR03</v>
      </c>
      <c r="BA8" s="3">
        <f t="shared" si="4"/>
        <v>2787.47</v>
      </c>
    </row>
    <row r="9" spans="1:53" x14ac:dyDescent="0.3">
      <c r="A9">
        <v>12.361643835616439</v>
      </c>
      <c r="B9" t="s">
        <v>104</v>
      </c>
      <c r="C9" t="s">
        <v>45</v>
      </c>
      <c r="D9" t="s">
        <v>46</v>
      </c>
      <c r="E9" t="s">
        <v>118</v>
      </c>
      <c r="F9" t="s">
        <v>70</v>
      </c>
      <c r="G9" t="s">
        <v>71</v>
      </c>
      <c r="H9" t="s">
        <v>74</v>
      </c>
      <c r="I9" t="s">
        <v>57</v>
      </c>
      <c r="J9" t="s">
        <v>48</v>
      </c>
      <c r="K9">
        <v>2024</v>
      </c>
      <c r="L9" t="s">
        <v>72</v>
      </c>
      <c r="M9" s="7">
        <v>45635</v>
      </c>
      <c r="N9" t="s">
        <v>50</v>
      </c>
      <c r="O9">
        <v>376</v>
      </c>
      <c r="P9">
        <v>17.399999999999999</v>
      </c>
      <c r="Q9">
        <v>17.399999999999999</v>
      </c>
      <c r="R9">
        <v>130.29</v>
      </c>
      <c r="S9">
        <v>10.54</v>
      </c>
      <c r="T9">
        <v>14.96</v>
      </c>
      <c r="U9">
        <v>13.41</v>
      </c>
      <c r="V9">
        <v>2267.08</v>
      </c>
      <c r="W9">
        <v>19491.383999999998</v>
      </c>
      <c r="X9" s="7">
        <v>46011</v>
      </c>
      <c r="Y9">
        <v>2025</v>
      </c>
      <c r="Z9">
        <v>12</v>
      </c>
      <c r="AA9">
        <v>33915.516799999998</v>
      </c>
      <c r="AB9">
        <v>30401.542799999999</v>
      </c>
      <c r="AC9">
        <v>6542.4</v>
      </c>
      <c r="AD9">
        <v>339150.08159999998</v>
      </c>
      <c r="AE9" t="s">
        <v>51</v>
      </c>
      <c r="AF9" t="s">
        <v>30</v>
      </c>
      <c r="AP9" s="15" t="str">
        <f>_xlfn.CONCAT(Tabla1[[#This Row],[MF]]," - ",Tabla1[[#This Row],[FD]]," - ",Tabla1[[#This Row],[EQ]]," - ",Tabla1[[#This Row],[TR]])</f>
        <v>HC - HC01 - EQ06 - TR06</v>
      </c>
      <c r="AS9" s="11" t="s">
        <v>151</v>
      </c>
      <c r="AT9" s="12">
        <v>2980.0333000000001</v>
      </c>
      <c r="AW9" s="2" t="str">
        <f t="shared" si="0"/>
        <v xml:space="preserve">ML </v>
      </c>
      <c r="AX9" s="2" t="str">
        <f t="shared" si="1"/>
        <v xml:space="preserve">ML05 </v>
      </c>
      <c r="AY9" s="2" t="str">
        <f t="shared" si="2"/>
        <v>EQ15</v>
      </c>
      <c r="AZ9" s="2" t="str">
        <f t="shared" si="3"/>
        <v>TR02</v>
      </c>
      <c r="BA9" s="3">
        <f t="shared" si="4"/>
        <v>2980.0333000000001</v>
      </c>
    </row>
    <row r="10" spans="1:53" x14ac:dyDescent="0.3">
      <c r="A10">
        <v>11.967123287671233</v>
      </c>
      <c r="B10" t="s">
        <v>104</v>
      </c>
      <c r="C10" t="s">
        <v>45</v>
      </c>
      <c r="D10" t="s">
        <v>46</v>
      </c>
      <c r="E10" t="s">
        <v>119</v>
      </c>
      <c r="F10" t="s">
        <v>77</v>
      </c>
      <c r="G10" t="s">
        <v>78</v>
      </c>
      <c r="H10" t="s">
        <v>87</v>
      </c>
      <c r="I10" t="s">
        <v>52</v>
      </c>
      <c r="J10" t="s">
        <v>48</v>
      </c>
      <c r="K10">
        <v>2024</v>
      </c>
      <c r="L10" t="s">
        <v>84</v>
      </c>
      <c r="M10" s="7">
        <v>45628</v>
      </c>
      <c r="N10" t="s">
        <v>50</v>
      </c>
      <c r="O10">
        <v>364</v>
      </c>
      <c r="P10">
        <v>41.38</v>
      </c>
      <c r="Q10">
        <v>41.38</v>
      </c>
      <c r="R10">
        <v>120.03</v>
      </c>
      <c r="S10">
        <v>10.029999999999999</v>
      </c>
      <c r="T10">
        <v>15.38</v>
      </c>
      <c r="U10">
        <v>13.83</v>
      </c>
      <c r="V10">
        <v>4966.8500000000004</v>
      </c>
      <c r="W10">
        <v>18460.614000000001</v>
      </c>
      <c r="X10" s="7">
        <v>45992</v>
      </c>
      <c r="Y10">
        <v>2025</v>
      </c>
      <c r="Z10">
        <v>12</v>
      </c>
      <c r="AA10">
        <v>76390.153000000006</v>
      </c>
      <c r="AB10">
        <v>68691.535499999998</v>
      </c>
      <c r="AC10">
        <v>15062.32</v>
      </c>
      <c r="AD10">
        <v>763900.20732000005</v>
      </c>
      <c r="AE10" t="s">
        <v>51</v>
      </c>
      <c r="AF10" t="s">
        <v>30</v>
      </c>
      <c r="AP10" s="15" t="str">
        <f>_xlfn.CONCAT(Tabla1[[#This Row],[MF]]," - ",Tabla1[[#This Row],[FD]]," - ",Tabla1[[#This Row],[EQ]]," - ",Tabla1[[#This Row],[TR]])</f>
        <v>LB - LB01 - EQ04 - TR01</v>
      </c>
      <c r="AS10" s="11" t="s">
        <v>152</v>
      </c>
      <c r="AT10" s="12">
        <v>3387.12</v>
      </c>
      <c r="AW10" s="2" t="str">
        <f t="shared" si="0"/>
        <v xml:space="preserve">ML </v>
      </c>
      <c r="AX10" s="2" t="str">
        <f t="shared" si="1"/>
        <v xml:space="preserve">ML05 </v>
      </c>
      <c r="AY10" s="2" t="str">
        <f t="shared" si="2"/>
        <v>EQ15</v>
      </c>
      <c r="AZ10" s="2" t="str">
        <f t="shared" si="3"/>
        <v>TR01</v>
      </c>
      <c r="BA10" s="3">
        <f t="shared" si="4"/>
        <v>3387.12</v>
      </c>
    </row>
    <row r="11" spans="1:53" x14ac:dyDescent="0.3">
      <c r="A11">
        <v>13.972602739726028</v>
      </c>
      <c r="B11" t="s">
        <v>104</v>
      </c>
      <c r="C11" t="s">
        <v>45</v>
      </c>
      <c r="D11" t="s">
        <v>46</v>
      </c>
      <c r="E11" t="s">
        <v>120</v>
      </c>
      <c r="F11" t="s">
        <v>77</v>
      </c>
      <c r="G11" t="s">
        <v>78</v>
      </c>
      <c r="H11" t="s">
        <v>87</v>
      </c>
      <c r="I11" t="s">
        <v>63</v>
      </c>
      <c r="J11" t="s">
        <v>48</v>
      </c>
      <c r="K11">
        <v>2023</v>
      </c>
      <c r="L11" t="s">
        <v>121</v>
      </c>
      <c r="M11" s="7">
        <v>45580</v>
      </c>
      <c r="N11" t="s">
        <v>50</v>
      </c>
      <c r="O11">
        <v>425</v>
      </c>
      <c r="P11">
        <v>41.83</v>
      </c>
      <c r="Q11">
        <v>41.83</v>
      </c>
      <c r="R11">
        <v>174.66</v>
      </c>
      <c r="S11">
        <v>12.5</v>
      </c>
      <c r="T11">
        <v>15.72</v>
      </c>
      <c r="U11">
        <v>14.17</v>
      </c>
      <c r="V11">
        <v>7305.92</v>
      </c>
      <c r="W11">
        <v>27456.552</v>
      </c>
      <c r="X11" s="7">
        <v>46005</v>
      </c>
      <c r="Y11">
        <v>2025</v>
      </c>
      <c r="Z11">
        <v>12</v>
      </c>
      <c r="AA11">
        <v>114849.0624</v>
      </c>
      <c r="AB11">
        <v>103524.8864</v>
      </c>
      <c r="AC11">
        <v>17777.75</v>
      </c>
      <c r="AD11">
        <v>1148507.5701599999</v>
      </c>
      <c r="AE11" t="s">
        <v>51</v>
      </c>
      <c r="AF11" t="s">
        <v>30</v>
      </c>
      <c r="AG11">
        <v>15.7</v>
      </c>
      <c r="AH11">
        <v>14.2</v>
      </c>
      <c r="AI11">
        <v>84.6</v>
      </c>
      <c r="AJ11">
        <v>13.2</v>
      </c>
      <c r="AK11">
        <v>67.7</v>
      </c>
      <c r="AM11" t="s">
        <v>79</v>
      </c>
      <c r="AP11" s="15" t="str">
        <f>_xlfn.CONCAT(Tabla1[[#This Row],[MF]]," - ",Tabla1[[#This Row],[FD]]," - ",Tabla1[[#This Row],[EQ]]," - ",Tabla1[[#This Row],[TR]])</f>
        <v>LB - LB01 - EQ04 - TR03</v>
      </c>
      <c r="AS11" s="11" t="s">
        <v>153</v>
      </c>
      <c r="AT11" s="12">
        <v>2897.16</v>
      </c>
      <c r="AW11" s="2" t="str">
        <f t="shared" si="0"/>
        <v xml:space="preserve">HC </v>
      </c>
      <c r="AX11" s="2" t="str">
        <f t="shared" si="1"/>
        <v xml:space="preserve">HC01 </v>
      </c>
      <c r="AY11" s="2" t="str">
        <f t="shared" si="2"/>
        <v>EQ05</v>
      </c>
      <c r="AZ11" s="2" t="str">
        <f t="shared" si="3"/>
        <v>TR02</v>
      </c>
      <c r="BA11" s="3">
        <f t="shared" si="4"/>
        <v>2897.16</v>
      </c>
    </row>
    <row r="12" spans="1:53" x14ac:dyDescent="0.3">
      <c r="A12">
        <v>11.934246575342465</v>
      </c>
      <c r="B12" t="s">
        <v>104</v>
      </c>
      <c r="C12" t="s">
        <v>45</v>
      </c>
      <c r="D12" t="s">
        <v>46</v>
      </c>
      <c r="E12" t="s">
        <v>122</v>
      </c>
      <c r="F12" t="s">
        <v>80</v>
      </c>
      <c r="G12" t="s">
        <v>81</v>
      </c>
      <c r="H12" t="s">
        <v>105</v>
      </c>
      <c r="I12" t="s">
        <v>61</v>
      </c>
      <c r="J12" t="s">
        <v>48</v>
      </c>
      <c r="K12">
        <v>2023</v>
      </c>
      <c r="L12" t="s">
        <v>107</v>
      </c>
      <c r="M12" s="7">
        <v>45642</v>
      </c>
      <c r="N12" t="s">
        <v>109</v>
      </c>
      <c r="O12">
        <v>363</v>
      </c>
      <c r="P12">
        <v>13.77</v>
      </c>
      <c r="Q12">
        <v>13.77</v>
      </c>
      <c r="R12">
        <v>137.12</v>
      </c>
      <c r="S12">
        <v>11.49</v>
      </c>
      <c r="T12">
        <v>15.27</v>
      </c>
      <c r="U12">
        <v>13.72</v>
      </c>
      <c r="V12">
        <v>1888.2</v>
      </c>
      <c r="W12">
        <v>20938.223999999998</v>
      </c>
      <c r="X12" s="7">
        <v>46005</v>
      </c>
      <c r="Y12">
        <v>2025</v>
      </c>
      <c r="Z12">
        <v>12</v>
      </c>
      <c r="AA12">
        <v>28832.813999999998</v>
      </c>
      <c r="AB12">
        <v>25906.103999999999</v>
      </c>
      <c r="AC12">
        <v>4998.51</v>
      </c>
      <c r="AD12">
        <v>288319.34448000003</v>
      </c>
      <c r="AE12" t="s">
        <v>51</v>
      </c>
      <c r="AF12" t="s">
        <v>30</v>
      </c>
      <c r="AP12" s="15" t="str">
        <f>_xlfn.CONCAT(Tabla1[[#This Row],[MF]]," - ",Tabla1[[#This Row],[FD]]," - ",Tabla1[[#This Row],[EQ]]," - ",Tabla1[[#This Row],[TR]])</f>
        <v>LB2 - LB02 - EQ20 - TR05</v>
      </c>
      <c r="AS12" s="11" t="s">
        <v>154</v>
      </c>
      <c r="AT12" s="12">
        <v>2059.4499999999998</v>
      </c>
      <c r="AW12" s="2" t="str">
        <f t="shared" si="0"/>
        <v xml:space="preserve">HC </v>
      </c>
      <c r="AX12" s="2" t="str">
        <f t="shared" si="1"/>
        <v xml:space="preserve">HC01 </v>
      </c>
      <c r="AY12" s="2" t="str">
        <f t="shared" si="2"/>
        <v>EQ06</v>
      </c>
      <c r="AZ12" s="2" t="str">
        <f t="shared" si="3"/>
        <v>TR02</v>
      </c>
      <c r="BA12" s="3">
        <f t="shared" si="4"/>
        <v>2059.4499999999998</v>
      </c>
    </row>
    <row r="13" spans="1:53" x14ac:dyDescent="0.3">
      <c r="A13">
        <v>11.967123287671233</v>
      </c>
      <c r="B13" t="s">
        <v>104</v>
      </c>
      <c r="C13" t="s">
        <v>45</v>
      </c>
      <c r="D13" t="s">
        <v>46</v>
      </c>
      <c r="E13" t="s">
        <v>123</v>
      </c>
      <c r="F13" t="s">
        <v>80</v>
      </c>
      <c r="G13" t="s">
        <v>81</v>
      </c>
      <c r="H13" t="s">
        <v>83</v>
      </c>
      <c r="I13" t="s">
        <v>61</v>
      </c>
      <c r="J13" t="s">
        <v>48</v>
      </c>
      <c r="K13">
        <v>2024</v>
      </c>
      <c r="L13" t="s">
        <v>49</v>
      </c>
      <c r="M13" s="7">
        <v>45637</v>
      </c>
      <c r="N13" t="s">
        <v>50</v>
      </c>
      <c r="O13">
        <v>364</v>
      </c>
      <c r="P13">
        <v>23.48</v>
      </c>
      <c r="Q13">
        <v>23.48</v>
      </c>
      <c r="R13">
        <v>139.18</v>
      </c>
      <c r="S13">
        <v>11.63</v>
      </c>
      <c r="T13">
        <v>15.32</v>
      </c>
      <c r="U13">
        <v>13.77</v>
      </c>
      <c r="V13">
        <v>3267.89</v>
      </c>
      <c r="W13">
        <v>21322.376</v>
      </c>
      <c r="X13" s="7">
        <v>46001</v>
      </c>
      <c r="Y13">
        <v>2025</v>
      </c>
      <c r="Z13">
        <v>12</v>
      </c>
      <c r="AA13">
        <v>50064.074800000002</v>
      </c>
      <c r="AB13">
        <v>44998.845300000001</v>
      </c>
      <c r="AC13">
        <v>8546.7199999999993</v>
      </c>
      <c r="AD13">
        <v>500649.38848000002</v>
      </c>
      <c r="AE13" t="s">
        <v>51</v>
      </c>
      <c r="AF13" t="s">
        <v>30</v>
      </c>
      <c r="AP13" s="15" t="str">
        <f>_xlfn.CONCAT(Tabla1[[#This Row],[MF]]," - ",Tabla1[[#This Row],[FD]]," - ",Tabla1[[#This Row],[EQ]]," - ",Tabla1[[#This Row],[TR]])</f>
        <v>LB2 - LB02 - EQ16 - TR05</v>
      </c>
      <c r="AS13" s="11" t="s">
        <v>155</v>
      </c>
      <c r="AT13" s="12">
        <v>2267.08</v>
      </c>
      <c r="AW13" s="2" t="str">
        <f t="shared" si="0"/>
        <v xml:space="preserve">HC </v>
      </c>
      <c r="AX13" s="2" t="str">
        <f t="shared" si="1"/>
        <v xml:space="preserve">HC01 </v>
      </c>
      <c r="AY13" s="2" t="str">
        <f t="shared" si="2"/>
        <v>EQ06</v>
      </c>
      <c r="AZ13" s="2" t="str">
        <f t="shared" si="3"/>
        <v>TR06</v>
      </c>
      <c r="BA13" s="3">
        <f t="shared" si="4"/>
        <v>2267.08</v>
      </c>
    </row>
    <row r="14" spans="1:53" x14ac:dyDescent="0.3">
      <c r="A14">
        <v>11.934246575342465</v>
      </c>
      <c r="B14" t="s">
        <v>104</v>
      </c>
      <c r="C14" t="s">
        <v>45</v>
      </c>
      <c r="D14" t="s">
        <v>46</v>
      </c>
      <c r="E14" t="s">
        <v>124</v>
      </c>
      <c r="F14" t="s">
        <v>80</v>
      </c>
      <c r="G14" t="s">
        <v>81</v>
      </c>
      <c r="H14" t="s">
        <v>83</v>
      </c>
      <c r="I14" t="s">
        <v>52</v>
      </c>
      <c r="J14" t="s">
        <v>48</v>
      </c>
      <c r="K14">
        <v>2023</v>
      </c>
      <c r="L14" t="s">
        <v>72</v>
      </c>
      <c r="M14" s="7">
        <v>45639</v>
      </c>
      <c r="N14" t="s">
        <v>50</v>
      </c>
      <c r="O14">
        <v>363</v>
      </c>
      <c r="P14">
        <v>34.79</v>
      </c>
      <c r="Q14">
        <v>34.79</v>
      </c>
      <c r="R14">
        <v>133.78</v>
      </c>
      <c r="S14">
        <v>11.21</v>
      </c>
      <c r="T14">
        <v>15.27</v>
      </c>
      <c r="U14">
        <v>13.72</v>
      </c>
      <c r="V14">
        <v>4654.3100000000004</v>
      </c>
      <c r="W14">
        <v>20428.205999999998</v>
      </c>
      <c r="X14" s="7">
        <v>46002</v>
      </c>
      <c r="Y14">
        <v>2025</v>
      </c>
      <c r="Z14">
        <v>12</v>
      </c>
      <c r="AA14">
        <v>71071.313699999999</v>
      </c>
      <c r="AB14">
        <v>63857.133199999997</v>
      </c>
      <c r="AC14">
        <v>12628.77</v>
      </c>
      <c r="AD14">
        <v>710697.28674000001</v>
      </c>
      <c r="AE14" t="s">
        <v>51</v>
      </c>
      <c r="AF14" t="s">
        <v>30</v>
      </c>
      <c r="AP14" s="15" t="str">
        <f>_xlfn.CONCAT(Tabla1[[#This Row],[MF]]," - ",Tabla1[[#This Row],[FD]]," - ",Tabla1[[#This Row],[EQ]]," - ",Tabla1[[#This Row],[TR]])</f>
        <v>LB2 - LB02 - EQ16 - TR01</v>
      </c>
      <c r="AS14" s="11" t="s">
        <v>156</v>
      </c>
      <c r="AT14" s="12">
        <v>4966.8500000000004</v>
      </c>
      <c r="AW14" s="2" t="str">
        <f t="shared" si="0"/>
        <v xml:space="preserve">LB </v>
      </c>
      <c r="AX14" s="2" t="str">
        <f t="shared" si="1"/>
        <v xml:space="preserve">LB01 </v>
      </c>
      <c r="AY14" s="2" t="str">
        <f t="shared" si="2"/>
        <v>EQ04</v>
      </c>
      <c r="AZ14" s="2" t="str">
        <f t="shared" si="3"/>
        <v>TR01</v>
      </c>
      <c r="BA14" s="3">
        <f t="shared" si="4"/>
        <v>4966.8500000000004</v>
      </c>
    </row>
    <row r="15" spans="1:53" x14ac:dyDescent="0.3">
      <c r="A15">
        <v>11.967123287671233</v>
      </c>
      <c r="B15" t="s">
        <v>104</v>
      </c>
      <c r="C15" t="s">
        <v>45</v>
      </c>
      <c r="D15" t="s">
        <v>46</v>
      </c>
      <c r="E15" t="s">
        <v>125</v>
      </c>
      <c r="F15" t="s">
        <v>80</v>
      </c>
      <c r="G15" t="s">
        <v>81</v>
      </c>
      <c r="H15" t="s">
        <v>106</v>
      </c>
      <c r="I15" t="s">
        <v>63</v>
      </c>
      <c r="J15" t="s">
        <v>48</v>
      </c>
      <c r="K15">
        <v>2024</v>
      </c>
      <c r="L15" t="s">
        <v>107</v>
      </c>
      <c r="M15" s="7">
        <v>45635</v>
      </c>
      <c r="N15" t="s">
        <v>50</v>
      </c>
      <c r="O15">
        <v>364</v>
      </c>
      <c r="P15">
        <v>34.119999999999997</v>
      </c>
      <c r="Q15">
        <v>34.119999999999997</v>
      </c>
      <c r="R15">
        <v>147.08000000000001</v>
      </c>
      <c r="S15">
        <v>12.29</v>
      </c>
      <c r="T15">
        <v>15.2</v>
      </c>
      <c r="U15">
        <v>13.65</v>
      </c>
      <c r="V15">
        <v>5018.2299999999996</v>
      </c>
      <c r="W15">
        <v>22356.16</v>
      </c>
      <c r="X15" s="7">
        <v>45999</v>
      </c>
      <c r="Y15">
        <v>2025</v>
      </c>
      <c r="Z15">
        <v>12</v>
      </c>
      <c r="AA15">
        <v>76277.096000000005</v>
      </c>
      <c r="AB15">
        <v>68498.839500000002</v>
      </c>
      <c r="AC15">
        <v>12419.68</v>
      </c>
      <c r="AD15">
        <v>762792.17920000001</v>
      </c>
      <c r="AE15" t="s">
        <v>51</v>
      </c>
      <c r="AF15" t="s">
        <v>30</v>
      </c>
      <c r="AP15" s="15" t="str">
        <f>_xlfn.CONCAT(Tabla1[[#This Row],[MF]]," - ",Tabla1[[#This Row],[FD]]," - ",Tabla1[[#This Row],[EQ]]," - ",Tabla1[[#This Row],[TR]])</f>
        <v>LB2 - LB02 - EQ14 - TR03</v>
      </c>
      <c r="AS15" s="11" t="s">
        <v>157</v>
      </c>
      <c r="AT15" s="12">
        <v>5064.67</v>
      </c>
      <c r="AW15" s="2" t="str">
        <f t="shared" si="0"/>
        <v>LB2</v>
      </c>
      <c r="AX15" s="2" t="str">
        <f t="shared" si="1"/>
        <v xml:space="preserve"> LB02</v>
      </c>
      <c r="AY15" s="2" t="str">
        <f t="shared" si="2"/>
        <v>EQ09</v>
      </c>
      <c r="AZ15" s="2" t="str">
        <f t="shared" si="3"/>
        <v>TR03</v>
      </c>
      <c r="BA15" s="3">
        <f t="shared" si="4"/>
        <v>5064.67</v>
      </c>
    </row>
    <row r="16" spans="1:53" x14ac:dyDescent="0.3">
      <c r="A16">
        <v>11.736986301369862</v>
      </c>
      <c r="B16" t="s">
        <v>104</v>
      </c>
      <c r="C16" t="s">
        <v>45</v>
      </c>
      <c r="D16" t="s">
        <v>46</v>
      </c>
      <c r="E16" t="s">
        <v>126</v>
      </c>
      <c r="F16" t="s">
        <v>80</v>
      </c>
      <c r="G16" t="s">
        <v>81</v>
      </c>
      <c r="H16" t="s">
        <v>88</v>
      </c>
      <c r="I16" t="s">
        <v>61</v>
      </c>
      <c r="J16" t="s">
        <v>48</v>
      </c>
      <c r="K16">
        <v>2025</v>
      </c>
      <c r="L16" t="s">
        <v>72</v>
      </c>
      <c r="M16" s="7">
        <v>45659</v>
      </c>
      <c r="N16" t="s">
        <v>50</v>
      </c>
      <c r="O16">
        <v>357</v>
      </c>
      <c r="P16">
        <v>34.51</v>
      </c>
      <c r="Q16">
        <v>34.51</v>
      </c>
      <c r="R16">
        <v>139.79</v>
      </c>
      <c r="S16">
        <v>11.91</v>
      </c>
      <c r="T16">
        <v>15.38</v>
      </c>
      <c r="U16">
        <v>13.83</v>
      </c>
      <c r="V16">
        <v>4824.07</v>
      </c>
      <c r="W16">
        <v>21499.702000000001</v>
      </c>
      <c r="X16" s="7">
        <v>46016</v>
      </c>
      <c r="Y16">
        <v>2025</v>
      </c>
      <c r="Z16">
        <v>12</v>
      </c>
      <c r="AA16">
        <v>74194.196599999996</v>
      </c>
      <c r="AB16">
        <v>66716.888099999996</v>
      </c>
      <c r="AC16">
        <v>12320.07</v>
      </c>
      <c r="AD16">
        <v>741954.71602000005</v>
      </c>
      <c r="AE16" t="s">
        <v>51</v>
      </c>
      <c r="AF16" t="s">
        <v>30</v>
      </c>
      <c r="AP16" s="15" t="str">
        <f>_xlfn.CONCAT(Tabla1[[#This Row],[MF]]," - ",Tabla1[[#This Row],[FD]]," - ",Tabla1[[#This Row],[EQ]]," - ",Tabla1[[#This Row],[TR]])</f>
        <v>LB2 - LB02 - EQ12 - TR05</v>
      </c>
      <c r="AS16" s="11" t="s">
        <v>158</v>
      </c>
      <c r="AT16" s="12">
        <v>5172.82</v>
      </c>
      <c r="AW16" s="2" t="str">
        <f t="shared" si="0"/>
        <v>LB2</v>
      </c>
      <c r="AX16" s="2" t="str">
        <f t="shared" si="1"/>
        <v xml:space="preserve"> LB02</v>
      </c>
      <c r="AY16" s="2" t="str">
        <f t="shared" si="2"/>
        <v>EQ11</v>
      </c>
      <c r="AZ16" s="2" t="str">
        <f t="shared" si="3"/>
        <v>TR03</v>
      </c>
      <c r="BA16" s="3">
        <f t="shared" si="4"/>
        <v>5172.82</v>
      </c>
    </row>
    <row r="17" spans="1:53" x14ac:dyDescent="0.3">
      <c r="A17">
        <v>11.835616438356164</v>
      </c>
      <c r="B17" t="s">
        <v>104</v>
      </c>
      <c r="C17" t="s">
        <v>45</v>
      </c>
      <c r="D17" t="s">
        <v>46</v>
      </c>
      <c r="E17" t="s">
        <v>127</v>
      </c>
      <c r="F17" t="s">
        <v>80</v>
      </c>
      <c r="G17" t="s">
        <v>81</v>
      </c>
      <c r="H17" t="s">
        <v>85</v>
      </c>
      <c r="I17" t="s">
        <v>61</v>
      </c>
      <c r="J17" t="s">
        <v>48</v>
      </c>
      <c r="K17">
        <v>2024</v>
      </c>
      <c r="L17" t="s">
        <v>67</v>
      </c>
      <c r="M17" s="7">
        <v>45649</v>
      </c>
      <c r="N17" t="s">
        <v>50</v>
      </c>
      <c r="O17">
        <v>360</v>
      </c>
      <c r="P17">
        <v>33.200000000000003</v>
      </c>
      <c r="Q17">
        <v>33.200000000000003</v>
      </c>
      <c r="R17">
        <v>141.32</v>
      </c>
      <c r="S17">
        <v>11.94</v>
      </c>
      <c r="T17">
        <v>14.72</v>
      </c>
      <c r="U17">
        <v>13.17</v>
      </c>
      <c r="V17">
        <v>4691.7299999999996</v>
      </c>
      <c r="W17">
        <v>20802.304</v>
      </c>
      <c r="X17" s="7">
        <v>46009</v>
      </c>
      <c r="Y17">
        <v>2025</v>
      </c>
      <c r="Z17">
        <v>12</v>
      </c>
      <c r="AA17">
        <v>69062.265599999999</v>
      </c>
      <c r="AB17">
        <v>61790.0841</v>
      </c>
      <c r="AC17">
        <v>11952</v>
      </c>
      <c r="AD17">
        <v>690636.49280000001</v>
      </c>
      <c r="AE17" t="s">
        <v>51</v>
      </c>
      <c r="AF17" t="s">
        <v>30</v>
      </c>
      <c r="AP17" s="15" t="str">
        <f>_xlfn.CONCAT(Tabla1[[#This Row],[MF]]," - ",Tabla1[[#This Row],[FD]]," - ",Tabla1[[#This Row],[EQ]]," - ",Tabla1[[#This Row],[TR]])</f>
        <v>LB2 - LB02 - EQ11 - TR05</v>
      </c>
      <c r="AS17" s="11" t="s">
        <v>159</v>
      </c>
      <c r="AT17" s="12">
        <v>5082.2700000000004</v>
      </c>
      <c r="AW17" s="2" t="str">
        <f t="shared" si="0"/>
        <v>LB2</v>
      </c>
      <c r="AX17" s="2" t="str">
        <f t="shared" si="1"/>
        <v xml:space="preserve"> LB02</v>
      </c>
      <c r="AY17" s="2" t="str">
        <f t="shared" si="2"/>
        <v>EQ11</v>
      </c>
      <c r="AZ17" s="2" t="str">
        <f t="shared" si="3"/>
        <v>TR04</v>
      </c>
      <c r="BA17" s="3">
        <f t="shared" si="4"/>
        <v>5082.2700000000004</v>
      </c>
    </row>
    <row r="18" spans="1:53" x14ac:dyDescent="0.3">
      <c r="A18">
        <v>11.967123287671233</v>
      </c>
      <c r="B18" t="s">
        <v>104</v>
      </c>
      <c r="C18" t="s">
        <v>45</v>
      </c>
      <c r="D18" t="s">
        <v>46</v>
      </c>
      <c r="E18" t="s">
        <v>128</v>
      </c>
      <c r="F18" t="s">
        <v>80</v>
      </c>
      <c r="G18" t="s">
        <v>81</v>
      </c>
      <c r="H18" t="s">
        <v>85</v>
      </c>
      <c r="I18" t="s">
        <v>47</v>
      </c>
      <c r="J18" t="s">
        <v>48</v>
      </c>
      <c r="K18">
        <v>2024</v>
      </c>
      <c r="L18" t="s">
        <v>107</v>
      </c>
      <c r="M18" s="7">
        <v>45632</v>
      </c>
      <c r="N18" t="s">
        <v>50</v>
      </c>
      <c r="O18">
        <v>364</v>
      </c>
      <c r="P18">
        <v>34.64</v>
      </c>
      <c r="Q18">
        <v>34.64</v>
      </c>
      <c r="R18">
        <v>146.72</v>
      </c>
      <c r="S18">
        <v>12.26</v>
      </c>
      <c r="T18">
        <v>14.72</v>
      </c>
      <c r="U18">
        <v>13.17</v>
      </c>
      <c r="V18">
        <v>5082.2700000000004</v>
      </c>
      <c r="W18">
        <v>21597.184000000001</v>
      </c>
      <c r="X18" s="7">
        <v>45996</v>
      </c>
      <c r="Y18">
        <v>2025</v>
      </c>
      <c r="Z18">
        <v>12</v>
      </c>
      <c r="AA18">
        <v>74811.0144</v>
      </c>
      <c r="AB18">
        <v>66933.495899999994</v>
      </c>
      <c r="AC18">
        <v>12608.96</v>
      </c>
      <c r="AD18">
        <v>748126.45375999995</v>
      </c>
      <c r="AE18" t="s">
        <v>51</v>
      </c>
      <c r="AF18" t="s">
        <v>30</v>
      </c>
      <c r="AP18" s="15" t="str">
        <f>_xlfn.CONCAT(Tabla1[[#This Row],[MF]]," - ",Tabla1[[#This Row],[FD]]," - ",Tabla1[[#This Row],[EQ]]," - ",Tabla1[[#This Row],[TR]])</f>
        <v>LB2 - LB02 - EQ11 - TR04</v>
      </c>
      <c r="AS18" s="11" t="s">
        <v>160</v>
      </c>
      <c r="AT18" s="12">
        <v>4691.7299999999996</v>
      </c>
      <c r="AW18" s="2" t="str">
        <f t="shared" si="0"/>
        <v>LB2</v>
      </c>
      <c r="AX18" s="2" t="str">
        <f t="shared" si="1"/>
        <v xml:space="preserve"> LB02</v>
      </c>
      <c r="AY18" s="2" t="str">
        <f t="shared" si="2"/>
        <v>EQ11</v>
      </c>
      <c r="AZ18" s="2" t="str">
        <f t="shared" si="3"/>
        <v>TR05</v>
      </c>
      <c r="BA18" s="3">
        <f t="shared" si="4"/>
        <v>4691.7299999999996</v>
      </c>
    </row>
    <row r="19" spans="1:53" x14ac:dyDescent="0.3">
      <c r="A19">
        <v>12.065753424657535</v>
      </c>
      <c r="B19" t="s">
        <v>104</v>
      </c>
      <c r="C19" t="s">
        <v>45</v>
      </c>
      <c r="D19" t="s">
        <v>46</v>
      </c>
      <c r="E19" t="s">
        <v>129</v>
      </c>
      <c r="F19" t="s">
        <v>80</v>
      </c>
      <c r="G19" t="s">
        <v>81</v>
      </c>
      <c r="H19" t="s">
        <v>85</v>
      </c>
      <c r="I19" t="s">
        <v>63</v>
      </c>
      <c r="J19" t="s">
        <v>48</v>
      </c>
      <c r="K19">
        <v>2024</v>
      </c>
      <c r="L19" t="s">
        <v>107</v>
      </c>
      <c r="M19" s="7">
        <v>45644</v>
      </c>
      <c r="N19" t="s">
        <v>50</v>
      </c>
      <c r="O19">
        <v>367</v>
      </c>
      <c r="P19">
        <v>34.630000000000003</v>
      </c>
      <c r="Q19">
        <v>34.630000000000003</v>
      </c>
      <c r="R19">
        <v>149.37</v>
      </c>
      <c r="S19">
        <v>12.38</v>
      </c>
      <c r="T19">
        <v>15.38</v>
      </c>
      <c r="U19">
        <v>13.83</v>
      </c>
      <c r="V19">
        <v>5172.82</v>
      </c>
      <c r="W19">
        <v>22973.106</v>
      </c>
      <c r="X19" s="7">
        <v>46011</v>
      </c>
      <c r="Y19">
        <v>2025</v>
      </c>
      <c r="Z19">
        <v>12</v>
      </c>
      <c r="AA19">
        <v>79557.971600000004</v>
      </c>
      <c r="AB19">
        <v>71540.100600000005</v>
      </c>
      <c r="AC19">
        <v>12709.21</v>
      </c>
      <c r="AD19">
        <v>795558.66078000003</v>
      </c>
      <c r="AE19" t="s">
        <v>51</v>
      </c>
      <c r="AF19" t="s">
        <v>30</v>
      </c>
      <c r="AP19" s="15" t="str">
        <f>_xlfn.CONCAT(Tabla1[[#This Row],[MF]]," - ",Tabla1[[#This Row],[FD]]," - ",Tabla1[[#This Row],[EQ]]," - ",Tabla1[[#This Row],[TR]])</f>
        <v>LB2 - LB02 - EQ11 - TR03</v>
      </c>
      <c r="AS19" s="11" t="s">
        <v>161</v>
      </c>
      <c r="AT19" s="12">
        <v>4824.07</v>
      </c>
      <c r="AW19" s="2" t="str">
        <f t="shared" ref="AW19" si="5">LEFT(AS19,3)</f>
        <v>LB2</v>
      </c>
      <c r="AX19" s="2" t="str">
        <f t="shared" ref="AX19" si="6">RIGHT(LEFT(AS19,10),5)</f>
        <v xml:space="preserve"> LB02</v>
      </c>
      <c r="AY19" s="2" t="str">
        <f t="shared" ref="AY19" si="7">LEFT(RIGHT(AS19,11),4)</f>
        <v>EQ12</v>
      </c>
      <c r="AZ19" s="2" t="str">
        <f t="shared" ref="AZ19" si="8">RIGHT(AS19,4)</f>
        <v>TR05</v>
      </c>
      <c r="BA19" s="3">
        <f t="shared" ref="BA19" si="9">AT19</f>
        <v>4824.07</v>
      </c>
    </row>
    <row r="20" spans="1:53" x14ac:dyDescent="0.3">
      <c r="A20">
        <v>11.835616438356164</v>
      </c>
      <c r="B20" t="s">
        <v>104</v>
      </c>
      <c r="C20" t="s">
        <v>45</v>
      </c>
      <c r="D20" t="s">
        <v>46</v>
      </c>
      <c r="E20" t="s">
        <v>92</v>
      </c>
      <c r="F20" t="s">
        <v>80</v>
      </c>
      <c r="G20" t="s">
        <v>81</v>
      </c>
      <c r="H20" t="s">
        <v>85</v>
      </c>
      <c r="I20" t="s">
        <v>54</v>
      </c>
      <c r="J20" t="s">
        <v>48</v>
      </c>
      <c r="K20">
        <v>2024</v>
      </c>
      <c r="L20" t="s">
        <v>107</v>
      </c>
      <c r="M20" s="7">
        <v>45653</v>
      </c>
      <c r="N20" t="s">
        <v>50</v>
      </c>
      <c r="O20">
        <v>360</v>
      </c>
      <c r="P20">
        <v>34.64</v>
      </c>
      <c r="Q20">
        <v>34.64</v>
      </c>
      <c r="R20">
        <v>146.29</v>
      </c>
      <c r="S20">
        <v>12.36</v>
      </c>
      <c r="T20">
        <v>15.2</v>
      </c>
      <c r="U20">
        <v>13.65</v>
      </c>
      <c r="V20">
        <v>5067.42</v>
      </c>
      <c r="W20">
        <v>22236.080000000002</v>
      </c>
      <c r="X20" s="7">
        <v>46013</v>
      </c>
      <c r="Y20">
        <v>2025</v>
      </c>
      <c r="Z20">
        <v>12</v>
      </c>
      <c r="AA20">
        <v>77024.784</v>
      </c>
      <c r="AB20">
        <v>69170.282999999996</v>
      </c>
      <c r="AC20">
        <v>12470.4</v>
      </c>
      <c r="AD20">
        <v>770257.8112</v>
      </c>
      <c r="AE20" t="s">
        <v>51</v>
      </c>
      <c r="AF20" t="s">
        <v>30</v>
      </c>
      <c r="AP20" s="15" t="str">
        <f>_xlfn.CONCAT(Tabla1[[#This Row],[MF]]," - ",Tabla1[[#This Row],[FD]]," - ",Tabla1[[#This Row],[EQ]]," - ",Tabla1[[#This Row],[TR]])</f>
        <v>LB2 - LB02 - EQ11 - TR02</v>
      </c>
      <c r="AS20" s="11" t="s">
        <v>162</v>
      </c>
      <c r="AT20" s="12">
        <v>5018.2299999999996</v>
      </c>
      <c r="AW20" s="2" t="str">
        <f t="shared" ref="AW20:AW39" si="10">LEFT(AS20,3)</f>
        <v>LB2</v>
      </c>
      <c r="AX20" s="2" t="str">
        <f t="shared" ref="AX20:AX39" si="11">RIGHT(LEFT(AS20,10),5)</f>
        <v xml:space="preserve"> LB02</v>
      </c>
      <c r="AY20" s="2" t="str">
        <f t="shared" ref="AY20:AY39" si="12">LEFT(RIGHT(AS20,11),4)</f>
        <v>EQ14</v>
      </c>
      <c r="AZ20" s="2" t="str">
        <f t="shared" ref="AZ20:AZ39" si="13">RIGHT(AS20,4)</f>
        <v>TR03</v>
      </c>
      <c r="BA20" s="3">
        <f t="shared" ref="BA20:BA39" si="14">AT20</f>
        <v>5018.2299999999996</v>
      </c>
    </row>
    <row r="21" spans="1:53" x14ac:dyDescent="0.3">
      <c r="A21">
        <v>11.967123287671233</v>
      </c>
      <c r="B21" t="s">
        <v>104</v>
      </c>
      <c r="C21" t="s">
        <v>45</v>
      </c>
      <c r="D21" t="s">
        <v>46</v>
      </c>
      <c r="E21" t="s">
        <v>130</v>
      </c>
      <c r="F21" t="s">
        <v>80</v>
      </c>
      <c r="G21" t="s">
        <v>81</v>
      </c>
      <c r="H21" t="s">
        <v>53</v>
      </c>
      <c r="I21" t="s">
        <v>63</v>
      </c>
      <c r="J21" t="s">
        <v>48</v>
      </c>
      <c r="K21">
        <v>2024</v>
      </c>
      <c r="L21" t="s">
        <v>107</v>
      </c>
      <c r="M21" s="7">
        <v>45630</v>
      </c>
      <c r="N21" t="s">
        <v>50</v>
      </c>
      <c r="O21">
        <v>364</v>
      </c>
      <c r="P21">
        <v>34.520000000000003</v>
      </c>
      <c r="Q21">
        <v>34.520000000000003</v>
      </c>
      <c r="R21">
        <v>146.72</v>
      </c>
      <c r="S21">
        <v>12.26</v>
      </c>
      <c r="T21">
        <v>15.33</v>
      </c>
      <c r="U21">
        <v>13.78</v>
      </c>
      <c r="V21">
        <v>5064.67</v>
      </c>
      <c r="W21">
        <v>22492.175999999999</v>
      </c>
      <c r="X21" s="7">
        <v>45994</v>
      </c>
      <c r="Y21">
        <v>2025</v>
      </c>
      <c r="Z21">
        <v>12</v>
      </c>
      <c r="AA21">
        <v>77641.391099999993</v>
      </c>
      <c r="AB21">
        <v>69791.152600000001</v>
      </c>
      <c r="AC21">
        <v>12565.28</v>
      </c>
      <c r="AD21">
        <v>776429.91552000004</v>
      </c>
      <c r="AE21" t="s">
        <v>51</v>
      </c>
      <c r="AF21" t="s">
        <v>30</v>
      </c>
      <c r="AP21" s="15" t="str">
        <f>_xlfn.CONCAT(Tabla1[[#This Row],[MF]]," - ",Tabla1[[#This Row],[FD]]," - ",Tabla1[[#This Row],[EQ]]," - ",Tabla1[[#This Row],[TR]])</f>
        <v>LB2 - LB02 - EQ09 - TR03</v>
      </c>
      <c r="AS21" s="11" t="s">
        <v>163</v>
      </c>
      <c r="AT21" s="12">
        <v>4654.3100000000004</v>
      </c>
      <c r="AW21" s="2" t="str">
        <f t="shared" si="10"/>
        <v>LB2</v>
      </c>
      <c r="AX21" s="2" t="str">
        <f t="shared" si="11"/>
        <v xml:space="preserve"> LB02</v>
      </c>
      <c r="AY21" s="2" t="str">
        <f t="shared" si="12"/>
        <v>EQ16</v>
      </c>
      <c r="AZ21" s="2" t="str">
        <f t="shared" si="13"/>
        <v>TR01</v>
      </c>
      <c r="BA21" s="3">
        <f t="shared" si="14"/>
        <v>4654.3100000000004</v>
      </c>
    </row>
    <row r="22" spans="1:53" x14ac:dyDescent="0.3">
      <c r="A22">
        <v>12.789041095890411</v>
      </c>
      <c r="B22" t="s">
        <v>104</v>
      </c>
      <c r="C22" t="s">
        <v>45</v>
      </c>
      <c r="D22" t="s">
        <v>46</v>
      </c>
      <c r="E22" t="s">
        <v>131</v>
      </c>
      <c r="F22" t="s">
        <v>55</v>
      </c>
      <c r="G22" t="s">
        <v>111</v>
      </c>
      <c r="H22" t="s">
        <v>62</v>
      </c>
      <c r="I22" t="s">
        <v>47</v>
      </c>
      <c r="J22" t="s">
        <v>48</v>
      </c>
      <c r="K22">
        <v>2023</v>
      </c>
      <c r="L22" t="s">
        <v>112</v>
      </c>
      <c r="M22" s="7">
        <v>45611</v>
      </c>
      <c r="N22" t="s">
        <v>50</v>
      </c>
      <c r="O22">
        <v>389</v>
      </c>
      <c r="P22">
        <v>7.92</v>
      </c>
      <c r="Q22">
        <v>7.92</v>
      </c>
      <c r="R22">
        <v>153.47</v>
      </c>
      <c r="S22">
        <v>12</v>
      </c>
      <c r="T22">
        <v>15.26</v>
      </c>
      <c r="U22">
        <v>13.71</v>
      </c>
      <c r="V22">
        <v>1215.47</v>
      </c>
      <c r="W22">
        <v>23419.522000000001</v>
      </c>
      <c r="X22" s="7">
        <v>46000</v>
      </c>
      <c r="Y22">
        <v>2025</v>
      </c>
      <c r="Z22">
        <v>12</v>
      </c>
      <c r="AA22">
        <v>18548.072199999999</v>
      </c>
      <c r="AB22">
        <v>16664.093700000001</v>
      </c>
      <c r="AC22">
        <v>3080.88</v>
      </c>
      <c r="AD22">
        <v>185482.61424</v>
      </c>
      <c r="AE22" t="s">
        <v>51</v>
      </c>
      <c r="AF22" t="s">
        <v>30</v>
      </c>
      <c r="AG22">
        <v>10.8</v>
      </c>
      <c r="AH22">
        <v>9.3000000000000007</v>
      </c>
      <c r="AI22">
        <v>74.900000000000006</v>
      </c>
      <c r="AJ22">
        <v>12</v>
      </c>
      <c r="AK22">
        <v>73.900000000000006</v>
      </c>
      <c r="AP22" s="15" t="str">
        <f>_xlfn.CONCAT(Tabla1[[#This Row],[MF]]," - ",Tabla1[[#This Row],[FD]]," - ",Tabla1[[#This Row],[EQ]]," - ",Tabla1[[#This Row],[TR]])</f>
        <v>ML - SJ01 - EQ02 - TR04</v>
      </c>
      <c r="AS22" s="11" t="s">
        <v>164</v>
      </c>
      <c r="AT22" s="12">
        <v>3267.89</v>
      </c>
      <c r="AW22" s="2" t="str">
        <f t="shared" si="10"/>
        <v>LB2</v>
      </c>
      <c r="AX22" s="2" t="str">
        <f t="shared" si="11"/>
        <v xml:space="preserve"> LB02</v>
      </c>
      <c r="AY22" s="2" t="str">
        <f t="shared" si="12"/>
        <v>EQ16</v>
      </c>
      <c r="AZ22" s="2" t="str">
        <f t="shared" si="13"/>
        <v>TR05</v>
      </c>
      <c r="BA22" s="3">
        <f t="shared" si="14"/>
        <v>3267.89</v>
      </c>
    </row>
    <row r="23" spans="1:53" x14ac:dyDescent="0.3">
      <c r="A23">
        <v>12.821917808219178</v>
      </c>
      <c r="B23" t="s">
        <v>104</v>
      </c>
      <c r="C23" t="s">
        <v>45</v>
      </c>
      <c r="D23" t="s">
        <v>46</v>
      </c>
      <c r="E23" t="s">
        <v>132</v>
      </c>
      <c r="F23" t="s">
        <v>55</v>
      </c>
      <c r="G23" t="s">
        <v>111</v>
      </c>
      <c r="H23" t="s">
        <v>62</v>
      </c>
      <c r="I23" t="s">
        <v>54</v>
      </c>
      <c r="J23" t="s">
        <v>48</v>
      </c>
      <c r="K23">
        <v>2024</v>
      </c>
      <c r="L23" t="s">
        <v>112</v>
      </c>
      <c r="M23" s="7">
        <v>45610</v>
      </c>
      <c r="N23" t="s">
        <v>50</v>
      </c>
      <c r="O23">
        <v>390</v>
      </c>
      <c r="P23">
        <v>6.72</v>
      </c>
      <c r="Q23">
        <v>6.72</v>
      </c>
      <c r="R23">
        <v>153.86000000000001</v>
      </c>
      <c r="S23">
        <v>12</v>
      </c>
      <c r="T23">
        <v>15.26</v>
      </c>
      <c r="U23">
        <v>13.71</v>
      </c>
      <c r="V23">
        <v>1033.96</v>
      </c>
      <c r="W23">
        <v>23479.036</v>
      </c>
      <c r="X23" s="7">
        <v>46000</v>
      </c>
      <c r="Y23">
        <v>2025</v>
      </c>
      <c r="Z23">
        <v>12</v>
      </c>
      <c r="AA23">
        <v>15778.229600000001</v>
      </c>
      <c r="AB23">
        <v>14175.5916</v>
      </c>
      <c r="AC23">
        <v>2620.8000000000002</v>
      </c>
      <c r="AD23">
        <v>157779.12192000001</v>
      </c>
      <c r="AE23" t="s">
        <v>51</v>
      </c>
      <c r="AF23" t="s">
        <v>30</v>
      </c>
      <c r="AP23" s="15" t="str">
        <f>_xlfn.CONCAT(Tabla1[[#This Row],[MF]]," - ",Tabla1[[#This Row],[FD]]," - ",Tabla1[[#This Row],[EQ]]," - ",Tabla1[[#This Row],[TR]])</f>
        <v>ML - SJ01 - EQ02 - TR02</v>
      </c>
      <c r="AS23" s="11" t="s">
        <v>165</v>
      </c>
      <c r="AT23" s="12">
        <v>1888.2</v>
      </c>
      <c r="AW23" s="2" t="str">
        <f t="shared" si="10"/>
        <v>LB2</v>
      </c>
      <c r="AX23" s="2" t="str">
        <f t="shared" si="11"/>
        <v xml:space="preserve"> LB02</v>
      </c>
      <c r="AY23" s="2" t="str">
        <f t="shared" si="12"/>
        <v>EQ20</v>
      </c>
      <c r="AZ23" s="2" t="str">
        <f t="shared" si="13"/>
        <v>TR05</v>
      </c>
      <c r="BA23" s="3">
        <f t="shared" si="14"/>
        <v>1888.2</v>
      </c>
    </row>
    <row r="24" spans="1:53" x14ac:dyDescent="0.3">
      <c r="A24">
        <v>12.821917808219178</v>
      </c>
      <c r="B24" t="s">
        <v>104</v>
      </c>
      <c r="C24" t="s">
        <v>45</v>
      </c>
      <c r="D24" t="s">
        <v>46</v>
      </c>
      <c r="E24" t="s">
        <v>133</v>
      </c>
      <c r="F24" t="s">
        <v>55</v>
      </c>
      <c r="G24" t="s">
        <v>111</v>
      </c>
      <c r="H24" t="s">
        <v>62</v>
      </c>
      <c r="I24" t="s">
        <v>52</v>
      </c>
      <c r="J24" t="s">
        <v>48</v>
      </c>
      <c r="K24">
        <v>2024</v>
      </c>
      <c r="L24" t="s">
        <v>112</v>
      </c>
      <c r="M24" s="7">
        <v>45611</v>
      </c>
      <c r="N24" t="s">
        <v>50</v>
      </c>
      <c r="O24">
        <v>390</v>
      </c>
      <c r="P24">
        <v>9.25</v>
      </c>
      <c r="Q24">
        <v>9.25</v>
      </c>
      <c r="R24">
        <v>153.86000000000001</v>
      </c>
      <c r="S24">
        <v>12</v>
      </c>
      <c r="T24">
        <v>15.26</v>
      </c>
      <c r="U24">
        <v>13.71</v>
      </c>
      <c r="V24">
        <v>1423.23</v>
      </c>
      <c r="W24">
        <v>23479.036</v>
      </c>
      <c r="X24" s="7">
        <v>46001</v>
      </c>
      <c r="Y24">
        <v>2025</v>
      </c>
      <c r="Z24">
        <v>12</v>
      </c>
      <c r="AA24">
        <v>21718.489799999999</v>
      </c>
      <c r="AB24">
        <v>19512.4833</v>
      </c>
      <c r="AC24">
        <v>3607.5</v>
      </c>
      <c r="AD24">
        <v>217181.08300000001</v>
      </c>
      <c r="AE24" t="s">
        <v>51</v>
      </c>
      <c r="AF24" t="s">
        <v>30</v>
      </c>
      <c r="AP24" s="15" t="str">
        <f>_xlfn.CONCAT(Tabla1[[#This Row],[MF]]," - ",Tabla1[[#This Row],[FD]]," - ",Tabla1[[#This Row],[EQ]]," - ",Tabla1[[#This Row],[TR]])</f>
        <v>ML - SJ01 - EQ02 - TR01</v>
      </c>
      <c r="AS24" s="11" t="s">
        <v>166</v>
      </c>
      <c r="AT24" s="12">
        <v>1558.2075</v>
      </c>
      <c r="AW24" s="2" t="str">
        <f t="shared" si="10"/>
        <v xml:space="preserve">ML </v>
      </c>
      <c r="AX24" s="2" t="str">
        <f t="shared" si="11"/>
        <v xml:space="preserve">ML05 </v>
      </c>
      <c r="AY24" s="2" t="str">
        <f t="shared" si="12"/>
        <v>EQ17</v>
      </c>
      <c r="AZ24" s="2" t="str">
        <f t="shared" si="13"/>
        <v>TR04</v>
      </c>
      <c r="BA24" s="3">
        <f t="shared" si="14"/>
        <v>1558.2075</v>
      </c>
    </row>
    <row r="25" spans="1:53" x14ac:dyDescent="0.3">
      <c r="A25">
        <v>12.624657534246575</v>
      </c>
      <c r="B25" t="s">
        <v>104</v>
      </c>
      <c r="C25" t="s">
        <v>45</v>
      </c>
      <c r="D25" t="s">
        <v>46</v>
      </c>
      <c r="E25" t="s">
        <v>134</v>
      </c>
      <c r="F25" t="s">
        <v>55</v>
      </c>
      <c r="G25" t="s">
        <v>82</v>
      </c>
      <c r="H25" t="s">
        <v>110</v>
      </c>
      <c r="I25" t="s">
        <v>47</v>
      </c>
      <c r="J25" t="s">
        <v>58</v>
      </c>
      <c r="K25">
        <v>2024</v>
      </c>
      <c r="L25" t="s">
        <v>76</v>
      </c>
      <c r="M25" s="7">
        <v>45621</v>
      </c>
      <c r="N25" t="s">
        <v>50</v>
      </c>
      <c r="O25">
        <v>384</v>
      </c>
      <c r="P25">
        <v>11.19</v>
      </c>
      <c r="Q25">
        <v>10.89</v>
      </c>
      <c r="R25">
        <v>139.25</v>
      </c>
      <c r="S25">
        <v>11.03</v>
      </c>
      <c r="T25">
        <v>15.05</v>
      </c>
      <c r="U25">
        <v>13.5</v>
      </c>
      <c r="V25">
        <v>1516.4324999999999</v>
      </c>
      <c r="W25">
        <v>20957.125</v>
      </c>
      <c r="X25" s="7">
        <v>46005</v>
      </c>
      <c r="Y25">
        <v>2025</v>
      </c>
      <c r="Z25">
        <v>12</v>
      </c>
      <c r="AA25">
        <v>22822.309125</v>
      </c>
      <c r="AB25">
        <v>20471.838749999999</v>
      </c>
      <c r="AC25">
        <v>4181.76</v>
      </c>
      <c r="AD25">
        <v>228223.09125</v>
      </c>
      <c r="AE25" t="s">
        <v>51</v>
      </c>
      <c r="AF25" t="s">
        <v>30</v>
      </c>
      <c r="AP25" s="15" t="str">
        <f>_xlfn.CONCAT(Tabla1[[#This Row],[MF]]," - ",Tabla1[[#This Row],[FD]]," - ",Tabla1[[#This Row],[EQ]]," - ",Tabla1[[#This Row],[TR]])</f>
        <v>ML - ML05 - EQ17 - TR04</v>
      </c>
      <c r="AS25" s="11" t="s">
        <v>167</v>
      </c>
      <c r="AT25" s="12">
        <v>1884.357</v>
      </c>
      <c r="AW25" s="2" t="str">
        <f t="shared" si="10"/>
        <v xml:space="preserve">ML </v>
      </c>
      <c r="AX25" s="2" t="str">
        <f t="shared" si="11"/>
        <v xml:space="preserve">ML05 </v>
      </c>
      <c r="AY25" s="2" t="str">
        <f t="shared" si="12"/>
        <v>EQ17</v>
      </c>
      <c r="AZ25" s="2" t="str">
        <f t="shared" si="13"/>
        <v>TR03</v>
      </c>
      <c r="BA25" s="3">
        <f t="shared" si="14"/>
        <v>1884.357</v>
      </c>
    </row>
    <row r="26" spans="1:53" x14ac:dyDescent="0.3">
      <c r="A26">
        <v>12.624657534246575</v>
      </c>
      <c r="B26" t="s">
        <v>104</v>
      </c>
      <c r="C26" t="s">
        <v>59</v>
      </c>
      <c r="D26" t="s">
        <v>60</v>
      </c>
      <c r="E26" t="s">
        <v>134</v>
      </c>
      <c r="F26" t="s">
        <v>55</v>
      </c>
      <c r="G26" t="s">
        <v>82</v>
      </c>
      <c r="H26" t="s">
        <v>110</v>
      </c>
      <c r="I26" t="s">
        <v>47</v>
      </c>
      <c r="J26">
        <v>13</v>
      </c>
      <c r="K26">
        <v>2024</v>
      </c>
      <c r="L26" t="s">
        <v>76</v>
      </c>
      <c r="M26" s="7">
        <v>45621</v>
      </c>
      <c r="N26" t="s">
        <v>50</v>
      </c>
      <c r="O26">
        <v>384</v>
      </c>
      <c r="P26">
        <v>11.19</v>
      </c>
      <c r="Q26">
        <v>0.15</v>
      </c>
      <c r="R26">
        <v>139.25</v>
      </c>
      <c r="S26">
        <v>11.03</v>
      </c>
      <c r="T26">
        <v>15.05</v>
      </c>
      <c r="U26">
        <v>13.5</v>
      </c>
      <c r="V26">
        <v>20.887499999999999</v>
      </c>
      <c r="W26">
        <v>20957.125</v>
      </c>
      <c r="X26" s="7">
        <v>46005</v>
      </c>
      <c r="Y26">
        <v>2025</v>
      </c>
      <c r="Z26">
        <v>12</v>
      </c>
      <c r="AA26">
        <v>314.356875</v>
      </c>
      <c r="AB26">
        <v>281.98124999999999</v>
      </c>
      <c r="AC26">
        <v>57.6</v>
      </c>
      <c r="AD26">
        <v>3143.5687499999999</v>
      </c>
      <c r="AE26" t="s">
        <v>51</v>
      </c>
      <c r="AF26" t="s">
        <v>30</v>
      </c>
      <c r="AP26" s="15" t="str">
        <f>_xlfn.CONCAT(Tabla1[[#This Row],[MF]]," - ",Tabla1[[#This Row],[FD]]," - ",Tabla1[[#This Row],[EQ]]," - ",Tabla1[[#This Row],[TR]])</f>
        <v>ML - ML05 - EQ17 - TR04</v>
      </c>
      <c r="AS26" s="11" t="s">
        <v>168</v>
      </c>
      <c r="AT26" s="12">
        <v>2152.7862</v>
      </c>
      <c r="AW26" s="2" t="str">
        <f t="shared" si="10"/>
        <v xml:space="preserve">ML </v>
      </c>
      <c r="AX26" s="2" t="str">
        <f t="shared" si="11"/>
        <v xml:space="preserve">ML05 </v>
      </c>
      <c r="AY26" s="2" t="str">
        <f t="shared" si="12"/>
        <v>EQ17</v>
      </c>
      <c r="AZ26" s="2" t="str">
        <f t="shared" si="13"/>
        <v>TR02</v>
      </c>
      <c r="BA26" s="3">
        <f t="shared" si="14"/>
        <v>2152.7862</v>
      </c>
    </row>
    <row r="27" spans="1:53" x14ac:dyDescent="0.3">
      <c r="A27">
        <v>12.624657534246575</v>
      </c>
      <c r="B27" t="s">
        <v>104</v>
      </c>
      <c r="C27" t="s">
        <v>59</v>
      </c>
      <c r="D27" t="s">
        <v>60</v>
      </c>
      <c r="E27" t="s">
        <v>134</v>
      </c>
      <c r="F27" t="s">
        <v>55</v>
      </c>
      <c r="G27" t="s">
        <v>82</v>
      </c>
      <c r="H27" t="s">
        <v>110</v>
      </c>
      <c r="I27" t="s">
        <v>47</v>
      </c>
      <c r="J27">
        <v>11</v>
      </c>
      <c r="K27">
        <v>2024</v>
      </c>
      <c r="L27" t="s">
        <v>76</v>
      </c>
      <c r="M27" s="7">
        <v>45621</v>
      </c>
      <c r="N27" t="s">
        <v>50</v>
      </c>
      <c r="O27">
        <v>384</v>
      </c>
      <c r="P27">
        <v>11.19</v>
      </c>
      <c r="Q27">
        <v>0.15</v>
      </c>
      <c r="R27">
        <v>139.25</v>
      </c>
      <c r="S27">
        <v>11.03</v>
      </c>
      <c r="T27">
        <v>15.05</v>
      </c>
      <c r="U27">
        <v>13.5</v>
      </c>
      <c r="V27">
        <v>20.887499999999999</v>
      </c>
      <c r="W27">
        <v>20957.125</v>
      </c>
      <c r="X27" s="7">
        <v>46005</v>
      </c>
      <c r="Y27">
        <v>2025</v>
      </c>
      <c r="Z27">
        <v>12</v>
      </c>
      <c r="AA27">
        <v>314.356875</v>
      </c>
      <c r="AB27">
        <v>281.98124999999999</v>
      </c>
      <c r="AC27">
        <v>57.6</v>
      </c>
      <c r="AD27">
        <v>3143.5687499999999</v>
      </c>
      <c r="AE27" t="s">
        <v>51</v>
      </c>
      <c r="AF27" t="s">
        <v>30</v>
      </c>
      <c r="AP27" s="15" t="str">
        <f>_xlfn.CONCAT(Tabla1[[#This Row],[MF]]," - ",Tabla1[[#This Row],[FD]]," - ",Tabla1[[#This Row],[EQ]]," - ",Tabla1[[#This Row],[TR]])</f>
        <v>ML - ML05 - EQ17 - TR04</v>
      </c>
      <c r="AS27" s="11" t="s">
        <v>169</v>
      </c>
      <c r="AT27" s="12">
        <v>1858.99</v>
      </c>
      <c r="AW27" s="2" t="str">
        <f t="shared" si="10"/>
        <v xml:space="preserve">ML </v>
      </c>
      <c r="AX27" s="2" t="str">
        <f t="shared" si="11"/>
        <v xml:space="preserve">ML05 </v>
      </c>
      <c r="AY27" s="2" t="str">
        <f t="shared" si="12"/>
        <v>EQ17</v>
      </c>
      <c r="AZ27" s="2" t="str">
        <f t="shared" si="13"/>
        <v>TR01</v>
      </c>
      <c r="BA27" s="3">
        <f t="shared" si="14"/>
        <v>1858.99</v>
      </c>
    </row>
    <row r="28" spans="1:53" x14ac:dyDescent="0.3">
      <c r="A28">
        <v>12.624657534246575</v>
      </c>
      <c r="B28" t="s">
        <v>104</v>
      </c>
      <c r="C28" t="s">
        <v>45</v>
      </c>
      <c r="D28" t="s">
        <v>46</v>
      </c>
      <c r="E28" t="s">
        <v>135</v>
      </c>
      <c r="F28" t="s">
        <v>55</v>
      </c>
      <c r="G28" t="s">
        <v>82</v>
      </c>
      <c r="H28" t="s">
        <v>110</v>
      </c>
      <c r="I28" t="s">
        <v>63</v>
      </c>
      <c r="J28" t="s">
        <v>58</v>
      </c>
      <c r="K28">
        <v>2024</v>
      </c>
      <c r="L28" t="s">
        <v>76</v>
      </c>
      <c r="M28" s="7">
        <v>45619</v>
      </c>
      <c r="N28" t="s">
        <v>50</v>
      </c>
      <c r="O28">
        <v>384</v>
      </c>
      <c r="P28">
        <v>13.82</v>
      </c>
      <c r="Q28">
        <v>13.62</v>
      </c>
      <c r="R28">
        <v>136.35</v>
      </c>
      <c r="S28">
        <v>10.8</v>
      </c>
      <c r="T28">
        <v>15.54</v>
      </c>
      <c r="U28">
        <v>13.99</v>
      </c>
      <c r="V28">
        <v>1857.087</v>
      </c>
      <c r="W28">
        <v>21188.79</v>
      </c>
      <c r="X28" s="7">
        <v>46003</v>
      </c>
      <c r="Y28">
        <v>2025</v>
      </c>
      <c r="Z28">
        <v>12</v>
      </c>
      <c r="AA28">
        <v>28859.131979999998</v>
      </c>
      <c r="AB28">
        <v>25980.647130000001</v>
      </c>
      <c r="AC28">
        <v>5230.08</v>
      </c>
      <c r="AD28">
        <v>288591.3198</v>
      </c>
      <c r="AE28" t="s">
        <v>51</v>
      </c>
      <c r="AF28" t="s">
        <v>30</v>
      </c>
      <c r="AP28" s="15" t="str">
        <f>_xlfn.CONCAT(Tabla1[[#This Row],[MF]]," - ",Tabla1[[#This Row],[FD]]," - ",Tabla1[[#This Row],[EQ]]," - ",Tabla1[[#This Row],[TR]])</f>
        <v>ML - ML05 - EQ17 - TR03</v>
      </c>
      <c r="AS28" s="11" t="s">
        <v>170</v>
      </c>
      <c r="AT28" s="12">
        <v>2971.3384000000001</v>
      </c>
      <c r="AW28" s="2" t="str">
        <f t="shared" si="10"/>
        <v xml:space="preserve">ML </v>
      </c>
      <c r="AX28" s="2" t="str">
        <f t="shared" si="11"/>
        <v xml:space="preserve">ML02 </v>
      </c>
      <c r="AY28" s="2" t="str">
        <f t="shared" si="12"/>
        <v>EQ07</v>
      </c>
      <c r="AZ28" s="2" t="str">
        <f t="shared" si="13"/>
        <v>TR02</v>
      </c>
      <c r="BA28" s="3">
        <f t="shared" si="14"/>
        <v>2971.3384000000001</v>
      </c>
    </row>
    <row r="29" spans="1:53" x14ac:dyDescent="0.3">
      <c r="A29">
        <v>12.624657534246575</v>
      </c>
      <c r="B29" t="s">
        <v>104</v>
      </c>
      <c r="C29" t="s">
        <v>59</v>
      </c>
      <c r="D29" t="s">
        <v>60</v>
      </c>
      <c r="E29" t="s">
        <v>135</v>
      </c>
      <c r="F29" t="s">
        <v>55</v>
      </c>
      <c r="G29" t="s">
        <v>82</v>
      </c>
      <c r="H29" t="s">
        <v>110</v>
      </c>
      <c r="I29" t="s">
        <v>63</v>
      </c>
      <c r="J29">
        <v>10</v>
      </c>
      <c r="K29">
        <v>2024</v>
      </c>
      <c r="L29" t="s">
        <v>76</v>
      </c>
      <c r="M29" s="7">
        <v>45619</v>
      </c>
      <c r="N29" t="s">
        <v>50</v>
      </c>
      <c r="O29">
        <v>384</v>
      </c>
      <c r="P29">
        <v>13.82</v>
      </c>
      <c r="Q29">
        <v>0.2</v>
      </c>
      <c r="R29">
        <v>136.35</v>
      </c>
      <c r="S29">
        <v>10.8</v>
      </c>
      <c r="T29">
        <v>15.54</v>
      </c>
      <c r="U29">
        <v>13.99</v>
      </c>
      <c r="V29">
        <v>27.27</v>
      </c>
      <c r="W29">
        <v>21188.79</v>
      </c>
      <c r="X29" s="7">
        <v>46003</v>
      </c>
      <c r="Y29">
        <v>2025</v>
      </c>
      <c r="Z29">
        <v>12</v>
      </c>
      <c r="AA29">
        <v>423.7758</v>
      </c>
      <c r="AB29">
        <v>381.50729999999999</v>
      </c>
      <c r="AC29">
        <v>76.8</v>
      </c>
      <c r="AD29">
        <v>4237.7579999999998</v>
      </c>
      <c r="AE29" t="s">
        <v>51</v>
      </c>
      <c r="AF29" t="s">
        <v>30</v>
      </c>
      <c r="AP29" s="15" t="str">
        <f>_xlfn.CONCAT(Tabla1[[#This Row],[MF]]," - ",Tabla1[[#This Row],[FD]]," - ",Tabla1[[#This Row],[EQ]]," - ",Tabla1[[#This Row],[TR]])</f>
        <v>ML - ML05 - EQ17 - TR03</v>
      </c>
      <c r="AS29" s="11" t="s">
        <v>171</v>
      </c>
      <c r="AT29" s="12">
        <v>2613.8200000000002</v>
      </c>
      <c r="AW29" s="2" t="str">
        <f t="shared" si="10"/>
        <v xml:space="preserve">ML </v>
      </c>
      <c r="AX29" s="2" t="str">
        <f t="shared" si="11"/>
        <v xml:space="preserve">ML02 </v>
      </c>
      <c r="AY29" s="2" t="str">
        <f t="shared" si="12"/>
        <v>EQ07</v>
      </c>
      <c r="AZ29" s="2" t="str">
        <f t="shared" si="13"/>
        <v>TR01</v>
      </c>
      <c r="BA29" s="3">
        <f t="shared" si="14"/>
        <v>2613.8200000000002</v>
      </c>
    </row>
    <row r="30" spans="1:53" x14ac:dyDescent="0.3">
      <c r="A30">
        <v>12.657534246575343</v>
      </c>
      <c r="B30" t="s">
        <v>104</v>
      </c>
      <c r="C30" t="s">
        <v>45</v>
      </c>
      <c r="D30" t="s">
        <v>46</v>
      </c>
      <c r="E30" t="s">
        <v>136</v>
      </c>
      <c r="F30" t="s">
        <v>55</v>
      </c>
      <c r="G30" t="s">
        <v>82</v>
      </c>
      <c r="H30" t="s">
        <v>110</v>
      </c>
      <c r="I30" t="s">
        <v>54</v>
      </c>
      <c r="J30" t="s">
        <v>58</v>
      </c>
      <c r="K30">
        <v>2024</v>
      </c>
      <c r="L30" t="s">
        <v>76</v>
      </c>
      <c r="M30" s="7">
        <v>45617</v>
      </c>
      <c r="N30" t="s">
        <v>50</v>
      </c>
      <c r="O30">
        <v>385</v>
      </c>
      <c r="P30">
        <v>15.42</v>
      </c>
      <c r="Q30">
        <v>15.22</v>
      </c>
      <c r="R30">
        <v>139.61000000000001</v>
      </c>
      <c r="S30">
        <v>11.03</v>
      </c>
      <c r="T30">
        <v>15.54</v>
      </c>
      <c r="U30">
        <v>13.99</v>
      </c>
      <c r="V30">
        <v>2124.8642</v>
      </c>
      <c r="W30">
        <v>21695.394</v>
      </c>
      <c r="X30" s="7">
        <v>46002</v>
      </c>
      <c r="Y30">
        <v>2025</v>
      </c>
      <c r="Z30">
        <v>12</v>
      </c>
      <c r="AA30">
        <v>33020.389668000003</v>
      </c>
      <c r="AB30">
        <v>29726.850158000001</v>
      </c>
      <c r="AC30">
        <v>5859.7</v>
      </c>
      <c r="AD30">
        <v>330203.89668000001</v>
      </c>
      <c r="AE30" t="s">
        <v>51</v>
      </c>
      <c r="AF30" t="s">
        <v>30</v>
      </c>
      <c r="AP30" s="15" t="str">
        <f>_xlfn.CONCAT(Tabla1[[#This Row],[MF]]," - ",Tabla1[[#This Row],[FD]]," - ",Tabla1[[#This Row],[EQ]]," - ",Tabla1[[#This Row],[TR]])</f>
        <v>ML - ML05 - EQ17 - TR02</v>
      </c>
      <c r="AS30" s="11" t="s">
        <v>172</v>
      </c>
      <c r="AT30" s="12">
        <v>3069.72</v>
      </c>
      <c r="AW30" s="2" t="str">
        <f t="shared" si="10"/>
        <v xml:space="preserve">SV </v>
      </c>
      <c r="AX30" s="2" t="str">
        <f t="shared" si="11"/>
        <v xml:space="preserve">SV01 </v>
      </c>
      <c r="AY30" s="2" t="str">
        <f t="shared" si="12"/>
        <v>EQ10</v>
      </c>
      <c r="AZ30" s="2" t="str">
        <f t="shared" si="13"/>
        <v>TR04</v>
      </c>
      <c r="BA30" s="3">
        <f t="shared" si="14"/>
        <v>3069.72</v>
      </c>
    </row>
    <row r="31" spans="1:53" x14ac:dyDescent="0.3">
      <c r="A31">
        <v>12.657534246575343</v>
      </c>
      <c r="B31" t="s">
        <v>104</v>
      </c>
      <c r="C31" t="s">
        <v>59</v>
      </c>
      <c r="D31" t="s">
        <v>60</v>
      </c>
      <c r="E31" t="s">
        <v>136</v>
      </c>
      <c r="F31" t="s">
        <v>55</v>
      </c>
      <c r="G31" t="s">
        <v>82</v>
      </c>
      <c r="H31" t="s">
        <v>110</v>
      </c>
      <c r="I31" t="s">
        <v>54</v>
      </c>
      <c r="J31">
        <v>6</v>
      </c>
      <c r="K31">
        <v>2024</v>
      </c>
      <c r="L31" t="s">
        <v>76</v>
      </c>
      <c r="M31" s="7">
        <v>45617</v>
      </c>
      <c r="N31" t="s">
        <v>50</v>
      </c>
      <c r="O31">
        <v>385</v>
      </c>
      <c r="P31">
        <v>15.42</v>
      </c>
      <c r="Q31">
        <v>0.2</v>
      </c>
      <c r="R31">
        <v>139.61000000000001</v>
      </c>
      <c r="S31">
        <v>11.03</v>
      </c>
      <c r="T31">
        <v>15.54</v>
      </c>
      <c r="U31">
        <v>13.99</v>
      </c>
      <c r="V31">
        <v>27.922000000000001</v>
      </c>
      <c r="W31">
        <v>21695.394</v>
      </c>
      <c r="X31" s="7">
        <v>46002</v>
      </c>
      <c r="Y31">
        <v>2025</v>
      </c>
      <c r="Z31">
        <v>12</v>
      </c>
      <c r="AA31">
        <v>433.90787999999998</v>
      </c>
      <c r="AB31">
        <v>390.62878000000001</v>
      </c>
      <c r="AC31">
        <v>77</v>
      </c>
      <c r="AD31">
        <v>4339.0788000000002</v>
      </c>
      <c r="AE31" t="s">
        <v>51</v>
      </c>
      <c r="AF31" t="s">
        <v>30</v>
      </c>
      <c r="AP31" s="15" t="str">
        <f>_xlfn.CONCAT(Tabla1[[#This Row],[MF]]," - ",Tabla1[[#This Row],[FD]]," - ",Tabla1[[#This Row],[EQ]]," - ",Tabla1[[#This Row],[TR]])</f>
        <v>ML - ML05 - EQ17 - TR02</v>
      </c>
      <c r="AS31" s="11" t="s">
        <v>173</v>
      </c>
      <c r="AT31" s="12">
        <v>5473.99</v>
      </c>
      <c r="AW31" s="2" t="str">
        <f t="shared" si="10"/>
        <v xml:space="preserve">SV </v>
      </c>
      <c r="AX31" s="2" t="str">
        <f t="shared" si="11"/>
        <v xml:space="preserve">SV01 </v>
      </c>
      <c r="AY31" s="2" t="str">
        <f t="shared" si="12"/>
        <v>EQ06</v>
      </c>
      <c r="AZ31" s="2" t="str">
        <f t="shared" si="13"/>
        <v>TR01</v>
      </c>
      <c r="BA31" s="3">
        <f t="shared" si="14"/>
        <v>5473.99</v>
      </c>
    </row>
    <row r="32" spans="1:53" x14ac:dyDescent="0.3">
      <c r="A32">
        <v>12.624657534246575</v>
      </c>
      <c r="B32" t="s">
        <v>104</v>
      </c>
      <c r="C32" t="s">
        <v>45</v>
      </c>
      <c r="D32" t="s">
        <v>46</v>
      </c>
      <c r="E32" t="s">
        <v>137</v>
      </c>
      <c r="F32" t="s">
        <v>55</v>
      </c>
      <c r="G32" t="s">
        <v>82</v>
      </c>
      <c r="H32" t="s">
        <v>110</v>
      </c>
      <c r="I32" t="s">
        <v>52</v>
      </c>
      <c r="J32" t="s">
        <v>48</v>
      </c>
      <c r="K32">
        <v>2024</v>
      </c>
      <c r="L32" t="s">
        <v>76</v>
      </c>
      <c r="M32" s="7">
        <v>45620</v>
      </c>
      <c r="N32" t="s">
        <v>50</v>
      </c>
      <c r="O32">
        <v>384</v>
      </c>
      <c r="P32">
        <v>13.35</v>
      </c>
      <c r="Q32">
        <v>13.35</v>
      </c>
      <c r="R32">
        <v>139.25</v>
      </c>
      <c r="S32">
        <v>11.03</v>
      </c>
      <c r="T32">
        <v>15.05</v>
      </c>
      <c r="U32">
        <v>13.5</v>
      </c>
      <c r="V32">
        <v>1858.99</v>
      </c>
      <c r="W32">
        <v>20957.125</v>
      </c>
      <c r="X32" s="7">
        <v>46004</v>
      </c>
      <c r="Y32">
        <v>2025</v>
      </c>
      <c r="Z32">
        <v>12</v>
      </c>
      <c r="AA32">
        <v>27977.799500000001</v>
      </c>
      <c r="AB32">
        <v>25096.365000000002</v>
      </c>
      <c r="AC32">
        <v>5126.3999999999996</v>
      </c>
      <c r="AD32">
        <v>279777.61875000002</v>
      </c>
      <c r="AE32" t="s">
        <v>51</v>
      </c>
      <c r="AF32" t="s">
        <v>30</v>
      </c>
      <c r="AP32" s="15" t="str">
        <f>_xlfn.CONCAT(Tabla1[[#This Row],[MF]]," - ",Tabla1[[#This Row],[FD]]," - ",Tabla1[[#This Row],[EQ]]," - ",Tabla1[[#This Row],[TR]])</f>
        <v>ML - ML05 - EQ17 - TR01</v>
      </c>
      <c r="AS32" s="11" t="s">
        <v>98</v>
      </c>
      <c r="AT32" s="12">
        <v>3179.18</v>
      </c>
      <c r="AW32" s="2" t="str">
        <f t="shared" si="10"/>
        <v xml:space="preserve">HC </v>
      </c>
      <c r="AX32" s="2" t="str">
        <f t="shared" si="11"/>
        <v xml:space="preserve">HC01 </v>
      </c>
      <c r="AY32" s="2" t="str">
        <f t="shared" si="12"/>
        <v>EQ01</v>
      </c>
      <c r="AZ32" s="2" t="str">
        <f t="shared" si="13"/>
        <v>TR02</v>
      </c>
      <c r="BA32" s="3">
        <f t="shared" si="14"/>
        <v>3179.18</v>
      </c>
    </row>
    <row r="33" spans="1:53" x14ac:dyDescent="0.3">
      <c r="A33">
        <v>13.545205479452054</v>
      </c>
      <c r="B33" t="s">
        <v>104</v>
      </c>
      <c r="C33" t="s">
        <v>45</v>
      </c>
      <c r="D33" t="s">
        <v>46</v>
      </c>
      <c r="E33" t="s">
        <v>138</v>
      </c>
      <c r="F33" t="s">
        <v>55</v>
      </c>
      <c r="G33" t="s">
        <v>82</v>
      </c>
      <c r="H33" t="s">
        <v>108</v>
      </c>
      <c r="I33" t="s">
        <v>63</v>
      </c>
      <c r="J33" t="s">
        <v>48</v>
      </c>
      <c r="K33">
        <v>2024</v>
      </c>
      <c r="L33" t="s">
        <v>76</v>
      </c>
      <c r="M33" s="7">
        <v>45584</v>
      </c>
      <c r="N33" t="s">
        <v>50</v>
      </c>
      <c r="O33">
        <v>412</v>
      </c>
      <c r="P33">
        <v>17.71</v>
      </c>
      <c r="Q33">
        <v>17.71</v>
      </c>
      <c r="R33">
        <v>157.4</v>
      </c>
      <c r="S33">
        <v>11.62</v>
      </c>
      <c r="T33">
        <v>15.26</v>
      </c>
      <c r="U33">
        <v>13.71</v>
      </c>
      <c r="V33">
        <v>2787.47</v>
      </c>
      <c r="W33">
        <v>24019.24</v>
      </c>
      <c r="X33" s="7">
        <v>45996</v>
      </c>
      <c r="Y33">
        <v>2025</v>
      </c>
      <c r="Z33">
        <v>12</v>
      </c>
      <c r="AA33">
        <v>42536.792200000004</v>
      </c>
      <c r="AB33">
        <v>38216.2137</v>
      </c>
      <c r="AC33">
        <v>7296.52</v>
      </c>
      <c r="AD33">
        <v>425380.74040000001</v>
      </c>
      <c r="AE33" t="s">
        <v>51</v>
      </c>
      <c r="AF33" t="s">
        <v>30</v>
      </c>
      <c r="AP33" s="15" t="str">
        <f>_xlfn.CONCAT(Tabla1[[#This Row],[MF]]," - ",Tabla1[[#This Row],[FD]]," - ",Tabla1[[#This Row],[EQ]]," - ",Tabla1[[#This Row],[TR]])</f>
        <v>ML - ML05 - EQ15 - TR03</v>
      </c>
      <c r="AS33" s="11" t="s">
        <v>99</v>
      </c>
      <c r="AT33" s="12">
        <v>5067.42</v>
      </c>
      <c r="AW33" s="2" t="str">
        <f t="shared" si="10"/>
        <v>LB2</v>
      </c>
      <c r="AX33" s="2" t="str">
        <f t="shared" si="11"/>
        <v xml:space="preserve"> LB02</v>
      </c>
      <c r="AY33" s="2" t="str">
        <f t="shared" si="12"/>
        <v>EQ11</v>
      </c>
      <c r="AZ33" s="2" t="str">
        <f t="shared" si="13"/>
        <v>TR02</v>
      </c>
      <c r="BA33" s="3">
        <f t="shared" si="14"/>
        <v>5067.42</v>
      </c>
    </row>
    <row r="34" spans="1:53" x14ac:dyDescent="0.3">
      <c r="A34">
        <v>13.578082191780823</v>
      </c>
      <c r="B34" t="s">
        <v>104</v>
      </c>
      <c r="C34" t="s">
        <v>45</v>
      </c>
      <c r="D34" t="s">
        <v>46</v>
      </c>
      <c r="E34" t="s">
        <v>139</v>
      </c>
      <c r="F34" t="s">
        <v>55</v>
      </c>
      <c r="G34" t="s">
        <v>82</v>
      </c>
      <c r="H34" t="s">
        <v>108</v>
      </c>
      <c r="I34" t="s">
        <v>54</v>
      </c>
      <c r="J34" t="s">
        <v>58</v>
      </c>
      <c r="K34">
        <v>2024</v>
      </c>
      <c r="L34" t="s">
        <v>76</v>
      </c>
      <c r="M34" s="7">
        <v>45585</v>
      </c>
      <c r="N34" t="s">
        <v>50</v>
      </c>
      <c r="O34">
        <v>413</v>
      </c>
      <c r="P34">
        <v>18.489999999999998</v>
      </c>
      <c r="Q34">
        <v>18.190000000000001</v>
      </c>
      <c r="R34">
        <v>161.16999999999999</v>
      </c>
      <c r="S34">
        <v>11.87</v>
      </c>
      <c r="T34">
        <v>15.26</v>
      </c>
      <c r="U34">
        <v>13.71</v>
      </c>
      <c r="V34">
        <v>2931.6822999999999</v>
      </c>
      <c r="W34">
        <v>24594.542000000001</v>
      </c>
      <c r="X34" s="7">
        <v>45998</v>
      </c>
      <c r="Y34">
        <v>2025</v>
      </c>
      <c r="Z34">
        <v>12</v>
      </c>
      <c r="AA34">
        <v>44737.471898000003</v>
      </c>
      <c r="AB34">
        <v>40193.364332999998</v>
      </c>
      <c r="AC34">
        <v>7512.47</v>
      </c>
      <c r="AD34">
        <v>447374.71898000001</v>
      </c>
      <c r="AE34" t="s">
        <v>51</v>
      </c>
      <c r="AF34" t="s">
        <v>30</v>
      </c>
      <c r="AP34" s="15" t="str">
        <f>_xlfn.CONCAT(Tabla1[[#This Row],[MF]]," - ",Tabla1[[#This Row],[FD]]," - ",Tabla1[[#This Row],[EQ]]," - ",Tabla1[[#This Row],[TR]])</f>
        <v>ML - ML05 - EQ15 - TR02</v>
      </c>
      <c r="AS34" s="11" t="s">
        <v>100</v>
      </c>
      <c r="AT34" s="12">
        <v>1560.98</v>
      </c>
      <c r="AW34" s="2" t="str">
        <f t="shared" si="10"/>
        <v xml:space="preserve">TR </v>
      </c>
      <c r="AX34" s="2" t="str">
        <f t="shared" si="11"/>
        <v xml:space="preserve">PS01 </v>
      </c>
      <c r="AY34" s="2" t="str">
        <f t="shared" si="12"/>
        <v>EQ01</v>
      </c>
      <c r="AZ34" s="2" t="str">
        <f t="shared" si="13"/>
        <v>TR04</v>
      </c>
      <c r="BA34" s="3">
        <f t="shared" si="14"/>
        <v>1560.98</v>
      </c>
    </row>
    <row r="35" spans="1:53" x14ac:dyDescent="0.3">
      <c r="A35">
        <v>13.578082191780823</v>
      </c>
      <c r="B35" t="s">
        <v>104</v>
      </c>
      <c r="C35" t="s">
        <v>59</v>
      </c>
      <c r="D35" t="s">
        <v>60</v>
      </c>
      <c r="E35" t="s">
        <v>139</v>
      </c>
      <c r="F35" t="s">
        <v>55</v>
      </c>
      <c r="G35" t="s">
        <v>82</v>
      </c>
      <c r="H35" t="s">
        <v>108</v>
      </c>
      <c r="I35" t="s">
        <v>54</v>
      </c>
      <c r="J35">
        <v>7</v>
      </c>
      <c r="K35">
        <v>2024</v>
      </c>
      <c r="L35" t="s">
        <v>76</v>
      </c>
      <c r="M35" s="7">
        <v>45585</v>
      </c>
      <c r="N35" t="s">
        <v>50</v>
      </c>
      <c r="O35">
        <v>413</v>
      </c>
      <c r="P35">
        <v>18.489999999999998</v>
      </c>
      <c r="Q35">
        <v>0.3</v>
      </c>
      <c r="R35">
        <v>161.16999999999999</v>
      </c>
      <c r="S35">
        <v>11.87</v>
      </c>
      <c r="T35">
        <v>15.26</v>
      </c>
      <c r="U35">
        <v>13.71</v>
      </c>
      <c r="V35">
        <v>48.350999999999999</v>
      </c>
      <c r="W35">
        <v>24594.542000000001</v>
      </c>
      <c r="X35" s="7">
        <v>45998</v>
      </c>
      <c r="Y35">
        <v>2025</v>
      </c>
      <c r="Z35">
        <v>12</v>
      </c>
      <c r="AA35">
        <v>737.83626000000004</v>
      </c>
      <c r="AB35">
        <v>662.89220999999998</v>
      </c>
      <c r="AC35">
        <v>123.9</v>
      </c>
      <c r="AD35">
        <v>7378.3626000000004</v>
      </c>
      <c r="AE35" t="s">
        <v>51</v>
      </c>
      <c r="AF35" t="s">
        <v>30</v>
      </c>
      <c r="AP35" s="15" t="str">
        <f>_xlfn.CONCAT(Tabla1[[#This Row],[MF]]," - ",Tabla1[[#This Row],[FD]]," - ",Tabla1[[#This Row],[EQ]]," - ",Tabla1[[#This Row],[TR]])</f>
        <v>ML - ML05 - EQ15 - TR02</v>
      </c>
      <c r="AS35" s="11" t="s">
        <v>101</v>
      </c>
      <c r="AT35" s="12">
        <v>450</v>
      </c>
      <c r="AW35" s="2" t="str">
        <f t="shared" si="10"/>
        <v xml:space="preserve">TR </v>
      </c>
      <c r="AX35" s="2" t="str">
        <f t="shared" si="11"/>
        <v xml:space="preserve">PS01 </v>
      </c>
      <c r="AY35" s="2" t="str">
        <f t="shared" si="12"/>
        <v>EQ01</v>
      </c>
      <c r="AZ35" s="2" t="str">
        <f t="shared" si="13"/>
        <v>TR03</v>
      </c>
      <c r="BA35" s="3">
        <f t="shared" si="14"/>
        <v>450</v>
      </c>
    </row>
    <row r="36" spans="1:53" x14ac:dyDescent="0.3">
      <c r="A36">
        <v>13.545205479452054</v>
      </c>
      <c r="B36" t="s">
        <v>104</v>
      </c>
      <c r="C36" t="s">
        <v>45</v>
      </c>
      <c r="D36" t="s">
        <v>46</v>
      </c>
      <c r="E36" t="s">
        <v>140</v>
      </c>
      <c r="F36" t="s">
        <v>55</v>
      </c>
      <c r="G36" t="s">
        <v>82</v>
      </c>
      <c r="H36" t="s">
        <v>108</v>
      </c>
      <c r="I36" t="s">
        <v>52</v>
      </c>
      <c r="J36" t="s">
        <v>48</v>
      </c>
      <c r="K36">
        <v>2024</v>
      </c>
      <c r="L36" t="s">
        <v>76</v>
      </c>
      <c r="M36" s="7">
        <v>45582</v>
      </c>
      <c r="N36" t="s">
        <v>50</v>
      </c>
      <c r="O36">
        <v>412</v>
      </c>
      <c r="P36">
        <v>21.12</v>
      </c>
      <c r="Q36">
        <v>21.12</v>
      </c>
      <c r="R36">
        <v>160.38</v>
      </c>
      <c r="S36">
        <v>11.84</v>
      </c>
      <c r="T36">
        <v>15.26</v>
      </c>
      <c r="U36">
        <v>13.71</v>
      </c>
      <c r="V36">
        <v>3387.12</v>
      </c>
      <c r="W36">
        <v>24473.988000000001</v>
      </c>
      <c r="X36" s="7">
        <v>45994</v>
      </c>
      <c r="Y36">
        <v>2025</v>
      </c>
      <c r="Z36">
        <v>12</v>
      </c>
      <c r="AA36">
        <v>51687.451200000003</v>
      </c>
      <c r="AB36">
        <v>46437.415200000003</v>
      </c>
      <c r="AC36">
        <v>8701.44</v>
      </c>
      <c r="AD36">
        <v>516890.62656</v>
      </c>
      <c r="AE36" t="s">
        <v>51</v>
      </c>
      <c r="AF36" t="s">
        <v>30</v>
      </c>
      <c r="AP36" s="15" t="str">
        <f>_xlfn.CONCAT(Tabla1[[#This Row],[MF]]," - ",Tabla1[[#This Row],[FD]]," - ",Tabla1[[#This Row],[EQ]]," - ",Tabla1[[#This Row],[TR]])</f>
        <v>ML - ML05 - EQ15 - TR01</v>
      </c>
      <c r="AS36" s="11" t="s">
        <v>102</v>
      </c>
      <c r="AT36" s="12">
        <v>2000.81</v>
      </c>
      <c r="AW36" s="2" t="str">
        <f t="shared" si="10"/>
        <v xml:space="preserve">TR </v>
      </c>
      <c r="AX36" s="2" t="str">
        <f t="shared" si="11"/>
        <v xml:space="preserve">PS01 </v>
      </c>
      <c r="AY36" s="2" t="str">
        <f t="shared" si="12"/>
        <v>EQ01</v>
      </c>
      <c r="AZ36" s="2" t="str">
        <f t="shared" si="13"/>
        <v>TR02</v>
      </c>
      <c r="BA36" s="3">
        <f t="shared" si="14"/>
        <v>2000.81</v>
      </c>
    </row>
    <row r="37" spans="1:53" x14ac:dyDescent="0.3">
      <c r="A37">
        <v>12.131506849315068</v>
      </c>
      <c r="B37" t="s">
        <v>104</v>
      </c>
      <c r="C37" t="s">
        <v>45</v>
      </c>
      <c r="D37" t="s">
        <v>46</v>
      </c>
      <c r="E37" t="s">
        <v>141</v>
      </c>
      <c r="F37" t="s">
        <v>55</v>
      </c>
      <c r="G37" t="s">
        <v>56</v>
      </c>
      <c r="H37" t="s">
        <v>89</v>
      </c>
      <c r="I37" t="s">
        <v>54</v>
      </c>
      <c r="J37" t="s">
        <v>58</v>
      </c>
      <c r="K37">
        <v>2024</v>
      </c>
      <c r="L37" t="s">
        <v>73</v>
      </c>
      <c r="M37" s="7">
        <v>45637</v>
      </c>
      <c r="N37" t="s">
        <v>50</v>
      </c>
      <c r="O37">
        <v>369</v>
      </c>
      <c r="P37">
        <v>20.36</v>
      </c>
      <c r="Q37">
        <v>20.059999999999999</v>
      </c>
      <c r="R37">
        <v>145.94</v>
      </c>
      <c r="S37">
        <v>12.03</v>
      </c>
      <c r="T37">
        <v>15.54</v>
      </c>
      <c r="U37">
        <v>13.99</v>
      </c>
      <c r="V37">
        <v>2927.5563999999999</v>
      </c>
      <c r="W37">
        <v>22679.076000000001</v>
      </c>
      <c r="X37" s="7">
        <v>46006</v>
      </c>
      <c r="Y37">
        <v>2025</v>
      </c>
      <c r="Z37">
        <v>12</v>
      </c>
      <c r="AA37">
        <v>45494.226455999997</v>
      </c>
      <c r="AB37">
        <v>40956.514036</v>
      </c>
      <c r="AC37">
        <v>7402.14</v>
      </c>
      <c r="AD37">
        <v>454942.26455999998</v>
      </c>
      <c r="AE37" t="s">
        <v>51</v>
      </c>
      <c r="AF37" t="s">
        <v>30</v>
      </c>
      <c r="AP37" s="15" t="str">
        <f>_xlfn.CONCAT(Tabla1[[#This Row],[MF]]," - ",Tabla1[[#This Row],[FD]]," - ",Tabla1[[#This Row],[EQ]]," - ",Tabla1[[#This Row],[TR]])</f>
        <v>ML - ML02 - EQ07 - TR02</v>
      </c>
      <c r="AS37" s="11" t="s">
        <v>103</v>
      </c>
      <c r="AT37" s="12">
        <v>1101.94</v>
      </c>
      <c r="AW37" s="2" t="str">
        <f t="shared" si="10"/>
        <v xml:space="preserve">TR </v>
      </c>
      <c r="AX37" s="2" t="str">
        <f t="shared" si="11"/>
        <v xml:space="preserve">PS01 </v>
      </c>
      <c r="AY37" s="2" t="str">
        <f t="shared" si="12"/>
        <v>EQ01</v>
      </c>
      <c r="AZ37" s="2" t="str">
        <f t="shared" si="13"/>
        <v>TR01</v>
      </c>
      <c r="BA37" s="3">
        <f t="shared" si="14"/>
        <v>1101.94</v>
      </c>
    </row>
    <row r="38" spans="1:53" x14ac:dyDescent="0.3">
      <c r="A38">
        <v>12.131506849315068</v>
      </c>
      <c r="B38" t="s">
        <v>104</v>
      </c>
      <c r="C38" t="s">
        <v>59</v>
      </c>
      <c r="D38" t="s">
        <v>60</v>
      </c>
      <c r="E38" t="s">
        <v>141</v>
      </c>
      <c r="F38" t="s">
        <v>55</v>
      </c>
      <c r="G38" t="s">
        <v>56</v>
      </c>
      <c r="H38" t="s">
        <v>89</v>
      </c>
      <c r="I38" t="s">
        <v>54</v>
      </c>
      <c r="J38">
        <v>17</v>
      </c>
      <c r="K38">
        <v>2024</v>
      </c>
      <c r="L38" t="s">
        <v>73</v>
      </c>
      <c r="M38" s="7">
        <v>45637</v>
      </c>
      <c r="N38" t="s">
        <v>50</v>
      </c>
      <c r="O38">
        <v>369</v>
      </c>
      <c r="P38">
        <v>20.36</v>
      </c>
      <c r="Q38">
        <v>0.3</v>
      </c>
      <c r="R38">
        <v>145.94</v>
      </c>
      <c r="S38">
        <v>12.03</v>
      </c>
      <c r="T38">
        <v>15.54</v>
      </c>
      <c r="U38">
        <v>13.99</v>
      </c>
      <c r="V38">
        <v>43.781999999999996</v>
      </c>
      <c r="W38">
        <v>22679.076000000001</v>
      </c>
      <c r="X38" s="7">
        <v>46006</v>
      </c>
      <c r="Y38">
        <v>2025</v>
      </c>
      <c r="Z38">
        <v>12</v>
      </c>
      <c r="AA38">
        <v>680.37228000000005</v>
      </c>
      <c r="AB38">
        <v>612.51017999999999</v>
      </c>
      <c r="AC38">
        <v>110.7</v>
      </c>
      <c r="AD38">
        <v>6803.7227999999996</v>
      </c>
      <c r="AE38" t="s">
        <v>51</v>
      </c>
      <c r="AF38" t="s">
        <v>30</v>
      </c>
      <c r="AP38" s="15" t="str">
        <f>_xlfn.CONCAT(Tabla1[[#This Row],[MF]]," - ",Tabla1[[#This Row],[FD]]," - ",Tabla1[[#This Row],[EQ]]," - ",Tabla1[[#This Row],[TR]])</f>
        <v>ML - ML02 - EQ07 - TR02</v>
      </c>
      <c r="AS38" s="11" t="s">
        <v>174</v>
      </c>
      <c r="AT38" s="12">
        <v>5023.66</v>
      </c>
      <c r="AW38" s="2" t="str">
        <f t="shared" si="10"/>
        <v xml:space="preserve">GR </v>
      </c>
      <c r="AX38" s="2" t="str">
        <f t="shared" si="11"/>
        <v xml:space="preserve">CT02 </v>
      </c>
      <c r="AY38" s="2" t="str">
        <f t="shared" si="12"/>
        <v>EQ01</v>
      </c>
      <c r="AZ38" s="2" t="str">
        <f t="shared" si="13"/>
        <v>TR02</v>
      </c>
      <c r="BA38" s="3">
        <f t="shared" si="14"/>
        <v>5023.66</v>
      </c>
    </row>
    <row r="39" spans="1:53" x14ac:dyDescent="0.3">
      <c r="A39">
        <v>12.131506849315068</v>
      </c>
      <c r="B39" t="s">
        <v>104</v>
      </c>
      <c r="C39" t="s">
        <v>45</v>
      </c>
      <c r="D39" t="s">
        <v>46</v>
      </c>
      <c r="E39" t="s">
        <v>142</v>
      </c>
      <c r="F39" t="s">
        <v>55</v>
      </c>
      <c r="G39" t="s">
        <v>56</v>
      </c>
      <c r="H39" t="s">
        <v>89</v>
      </c>
      <c r="I39" t="s">
        <v>52</v>
      </c>
      <c r="J39" t="s">
        <v>48</v>
      </c>
      <c r="K39">
        <v>2024</v>
      </c>
      <c r="L39" t="s">
        <v>64</v>
      </c>
      <c r="M39" s="7">
        <v>45639</v>
      </c>
      <c r="N39" t="s">
        <v>50</v>
      </c>
      <c r="O39">
        <v>369</v>
      </c>
      <c r="P39">
        <v>17.91</v>
      </c>
      <c r="Q39">
        <v>17.91</v>
      </c>
      <c r="R39">
        <v>145.94</v>
      </c>
      <c r="S39">
        <v>12.03</v>
      </c>
      <c r="T39">
        <v>15.54</v>
      </c>
      <c r="U39">
        <v>13.99</v>
      </c>
      <c r="V39">
        <v>2613.8200000000002</v>
      </c>
      <c r="W39">
        <v>22679.076000000001</v>
      </c>
      <c r="X39" s="7">
        <v>46008</v>
      </c>
      <c r="Y39">
        <v>2025</v>
      </c>
      <c r="Z39">
        <v>12</v>
      </c>
      <c r="AA39">
        <v>40618.762799999997</v>
      </c>
      <c r="AB39">
        <v>36567.341800000002</v>
      </c>
      <c r="AC39">
        <v>6608.79</v>
      </c>
      <c r="AD39">
        <v>406182.25115999999</v>
      </c>
      <c r="AE39" t="s">
        <v>51</v>
      </c>
      <c r="AF39" t="s">
        <v>30</v>
      </c>
      <c r="AP39" s="15" t="str">
        <f>_xlfn.CONCAT(Tabla1[[#This Row],[MF]]," - ",Tabla1[[#This Row],[FD]]," - ",Tabla1[[#This Row],[EQ]]," - ",Tabla1[[#This Row],[TR]])</f>
        <v>ML - ML02 - EQ07 - TR01</v>
      </c>
      <c r="AS39" s="11" t="s">
        <v>175</v>
      </c>
      <c r="AT39" s="12">
        <v>7305.92</v>
      </c>
      <c r="AW39" s="2" t="str">
        <f t="shared" si="10"/>
        <v xml:space="preserve">LB </v>
      </c>
      <c r="AX39" s="2" t="str">
        <f t="shared" si="11"/>
        <v xml:space="preserve">LB01 </v>
      </c>
      <c r="AY39" s="2" t="str">
        <f t="shared" si="12"/>
        <v>EQ04</v>
      </c>
      <c r="AZ39" s="2" t="str">
        <f t="shared" si="13"/>
        <v>TR03</v>
      </c>
      <c r="BA39" s="3">
        <f t="shared" si="14"/>
        <v>7305.92</v>
      </c>
    </row>
    <row r="40" spans="1:53" x14ac:dyDescent="0.3">
      <c r="A40">
        <v>14.367123287671232</v>
      </c>
      <c r="B40" t="s">
        <v>104</v>
      </c>
      <c r="C40" t="s">
        <v>45</v>
      </c>
      <c r="D40" t="s">
        <v>46</v>
      </c>
      <c r="E40" t="s">
        <v>143</v>
      </c>
      <c r="F40" t="s">
        <v>55</v>
      </c>
      <c r="G40" t="s">
        <v>56</v>
      </c>
      <c r="H40" t="s">
        <v>68</v>
      </c>
      <c r="I40" t="s">
        <v>61</v>
      </c>
      <c r="J40" t="s">
        <v>58</v>
      </c>
      <c r="K40">
        <v>2023</v>
      </c>
      <c r="L40" t="s">
        <v>121</v>
      </c>
      <c r="M40" s="7">
        <v>45555</v>
      </c>
      <c r="N40" t="s">
        <v>50</v>
      </c>
      <c r="O40">
        <v>437</v>
      </c>
      <c r="P40">
        <v>19.739999999999998</v>
      </c>
      <c r="Q40">
        <v>18.54</v>
      </c>
      <c r="R40">
        <v>191.51</v>
      </c>
      <c r="S40">
        <v>13.33</v>
      </c>
      <c r="T40">
        <v>15.43</v>
      </c>
      <c r="U40">
        <v>13.88</v>
      </c>
      <c r="V40">
        <v>3550.5954000000002</v>
      </c>
      <c r="W40">
        <v>29549.992999999999</v>
      </c>
      <c r="X40" s="7">
        <v>45992</v>
      </c>
      <c r="Y40">
        <v>2025</v>
      </c>
      <c r="Z40">
        <v>12</v>
      </c>
      <c r="AA40">
        <v>54785.687021999998</v>
      </c>
      <c r="AB40">
        <v>49282.264152000003</v>
      </c>
      <c r="AC40">
        <v>8101.98</v>
      </c>
      <c r="AD40">
        <v>547856.87022000004</v>
      </c>
      <c r="AE40" t="s">
        <v>51</v>
      </c>
      <c r="AF40" t="s">
        <v>30</v>
      </c>
      <c r="AG40">
        <v>14.6</v>
      </c>
      <c r="AH40">
        <v>13.1</v>
      </c>
      <c r="AI40">
        <v>82.8</v>
      </c>
      <c r="AJ40">
        <v>13</v>
      </c>
      <c r="AK40">
        <v>68.8</v>
      </c>
      <c r="AP40" s="15" t="str">
        <f>_xlfn.CONCAT(Tabla1[[#This Row],[MF]]," - ",Tabla1[[#This Row],[FD]]," - ",Tabla1[[#This Row],[EQ]]," - ",Tabla1[[#This Row],[TR]])</f>
        <v>ML - ML02 - EQ05 - TR05</v>
      </c>
      <c r="AS40" s="11" t="s">
        <v>176</v>
      </c>
      <c r="AT40" s="12">
        <v>3780.4074000000001</v>
      </c>
      <c r="AW40" s="2" t="str">
        <f t="shared" ref="AW40:AW41" si="15">LEFT(AS40,3)</f>
        <v xml:space="preserve">ML </v>
      </c>
      <c r="AX40" s="2" t="str">
        <f t="shared" ref="AX40:AX41" si="16">RIGHT(LEFT(AS40,10),5)</f>
        <v xml:space="preserve">ML02 </v>
      </c>
      <c r="AY40" s="2" t="str">
        <f t="shared" ref="AY40:AY41" si="17">LEFT(RIGHT(AS40,11),4)</f>
        <v>EQ05</v>
      </c>
      <c r="AZ40" s="2" t="str">
        <f t="shared" ref="AZ40:AZ41" si="18">RIGHT(AS40,4)</f>
        <v>TR05</v>
      </c>
      <c r="BA40" s="3">
        <f t="shared" ref="BA40:BA41" si="19">AT40</f>
        <v>3780.4074000000001</v>
      </c>
    </row>
    <row r="41" spans="1:53" x14ac:dyDescent="0.3">
      <c r="A41">
        <v>14.367123287671232</v>
      </c>
      <c r="B41" t="s">
        <v>104</v>
      </c>
      <c r="C41" t="s">
        <v>59</v>
      </c>
      <c r="D41" t="s">
        <v>60</v>
      </c>
      <c r="E41" t="s">
        <v>143</v>
      </c>
      <c r="F41" t="s">
        <v>55</v>
      </c>
      <c r="G41" t="s">
        <v>56</v>
      </c>
      <c r="H41" t="s">
        <v>68</v>
      </c>
      <c r="I41" t="s">
        <v>61</v>
      </c>
      <c r="J41">
        <v>38</v>
      </c>
      <c r="K41">
        <v>2023</v>
      </c>
      <c r="L41" t="s">
        <v>121</v>
      </c>
      <c r="M41" s="7">
        <v>45555</v>
      </c>
      <c r="N41" t="s">
        <v>50</v>
      </c>
      <c r="O41">
        <v>437</v>
      </c>
      <c r="P41">
        <v>19.739999999999998</v>
      </c>
      <c r="Q41">
        <v>1.2</v>
      </c>
      <c r="R41">
        <v>191.51</v>
      </c>
      <c r="S41">
        <v>13.33</v>
      </c>
      <c r="T41">
        <v>15.43</v>
      </c>
      <c r="U41">
        <v>13.88</v>
      </c>
      <c r="V41">
        <v>229.81200000000001</v>
      </c>
      <c r="W41">
        <v>29549.992999999999</v>
      </c>
      <c r="X41" s="7">
        <v>45992</v>
      </c>
      <c r="Y41">
        <v>2025</v>
      </c>
      <c r="Z41">
        <v>12</v>
      </c>
      <c r="AA41">
        <v>3545.9991599999998</v>
      </c>
      <c r="AB41">
        <v>3189.7905599999999</v>
      </c>
      <c r="AC41">
        <v>524.4</v>
      </c>
      <c r="AD41">
        <v>35459.991600000001</v>
      </c>
      <c r="AE41" t="s">
        <v>51</v>
      </c>
      <c r="AF41" t="s">
        <v>30</v>
      </c>
      <c r="AG41">
        <v>14.6</v>
      </c>
      <c r="AH41">
        <v>13.1</v>
      </c>
      <c r="AI41">
        <v>82.8</v>
      </c>
      <c r="AJ41">
        <v>13</v>
      </c>
      <c r="AK41">
        <v>68.8</v>
      </c>
      <c r="AP41" s="15" t="str">
        <f>_xlfn.CONCAT(Tabla1[[#This Row],[MF]]," - ",Tabla1[[#This Row],[FD]]," - ",Tabla1[[#This Row],[EQ]]," - ",Tabla1[[#This Row],[TR]])</f>
        <v>ML - ML02 - EQ05 - TR05</v>
      </c>
      <c r="AS41" s="13" t="s">
        <v>69</v>
      </c>
      <c r="AT41" s="14">
        <v>117781.49979999999</v>
      </c>
      <c r="AW41" s="2" t="str">
        <f t="shared" si="15"/>
        <v>Tot</v>
      </c>
      <c r="AX41" s="2" t="str">
        <f t="shared" si="16"/>
        <v xml:space="preserve"> gene</v>
      </c>
      <c r="AY41" s="2" t="str">
        <f t="shared" si="17"/>
        <v xml:space="preserve">tal </v>
      </c>
      <c r="AZ41" s="2" t="str">
        <f t="shared" si="18"/>
        <v>eral</v>
      </c>
      <c r="BA41" s="3">
        <f t="shared" si="19"/>
        <v>117781.49979999999</v>
      </c>
    </row>
    <row r="42" spans="1:53" x14ac:dyDescent="0.3">
      <c r="A42">
        <v>12.854794520547944</v>
      </c>
      <c r="B42" t="s">
        <v>104</v>
      </c>
      <c r="C42" t="s">
        <v>45</v>
      </c>
      <c r="D42" t="s">
        <v>46</v>
      </c>
      <c r="E42" t="s">
        <v>144</v>
      </c>
      <c r="F42" t="s">
        <v>65</v>
      </c>
      <c r="G42" t="s">
        <v>66</v>
      </c>
      <c r="H42" t="s">
        <v>75</v>
      </c>
      <c r="I42" t="s">
        <v>47</v>
      </c>
      <c r="J42" t="s">
        <v>48</v>
      </c>
      <c r="K42">
        <v>2023</v>
      </c>
      <c r="L42" t="s">
        <v>107</v>
      </c>
      <c r="M42" s="7">
        <v>45630</v>
      </c>
      <c r="N42" t="s">
        <v>50</v>
      </c>
      <c r="O42">
        <v>391</v>
      </c>
      <c r="P42">
        <v>23.88</v>
      </c>
      <c r="Q42">
        <v>23.88</v>
      </c>
      <c r="R42">
        <v>128.55000000000001</v>
      </c>
      <c r="S42">
        <v>10</v>
      </c>
      <c r="T42">
        <v>14.82</v>
      </c>
      <c r="U42">
        <v>13.27</v>
      </c>
      <c r="V42">
        <v>3069.72</v>
      </c>
      <c r="W42">
        <v>19051.11</v>
      </c>
      <c r="X42" s="7">
        <v>46021</v>
      </c>
      <c r="Y42">
        <v>2025</v>
      </c>
      <c r="Z42">
        <v>12</v>
      </c>
      <c r="AA42">
        <v>45493.250399999997</v>
      </c>
      <c r="AB42">
        <v>40735.184399999998</v>
      </c>
      <c r="AC42">
        <v>9337.08</v>
      </c>
      <c r="AD42">
        <v>454940.50679999997</v>
      </c>
      <c r="AE42" t="s">
        <v>51</v>
      </c>
      <c r="AF42" t="s">
        <v>30</v>
      </c>
      <c r="AP42" s="15" t="str">
        <f>_xlfn.CONCAT(Tabla1[[#This Row],[MF]]," - ",Tabla1[[#This Row],[FD]]," - ",Tabla1[[#This Row],[EQ]]," - ",Tabla1[[#This Row],[TR]])</f>
        <v>SV - SV01 - EQ10 - TR04</v>
      </c>
      <c r="AT42"/>
      <c r="AW42" s="2" t="str">
        <f t="shared" ref="AW42:AW43" si="20">LEFT(AS42,3)</f>
        <v/>
      </c>
      <c r="AX42" s="2" t="str">
        <f t="shared" ref="AX42:AX43" si="21">RIGHT(LEFT(AS42,10),5)</f>
        <v/>
      </c>
      <c r="AY42" s="2" t="str">
        <f t="shared" ref="AY42:AY43" si="22">LEFT(RIGHT(AS42,11),4)</f>
        <v/>
      </c>
      <c r="AZ42" s="2" t="str">
        <f t="shared" ref="AZ42:AZ43" si="23">RIGHT(AS42,4)</f>
        <v/>
      </c>
      <c r="BA42" s="3">
        <f t="shared" ref="BA42:BA43" si="24">AT42</f>
        <v>0</v>
      </c>
    </row>
    <row r="43" spans="1:53" x14ac:dyDescent="0.3">
      <c r="A43">
        <v>12.953424657534246</v>
      </c>
      <c r="B43" t="s">
        <v>104</v>
      </c>
      <c r="C43" t="s">
        <v>45</v>
      </c>
      <c r="D43" t="s">
        <v>46</v>
      </c>
      <c r="E43" t="s">
        <v>145</v>
      </c>
      <c r="F43" t="s">
        <v>65</v>
      </c>
      <c r="G43" t="s">
        <v>66</v>
      </c>
      <c r="H43" t="s">
        <v>74</v>
      </c>
      <c r="I43" t="s">
        <v>52</v>
      </c>
      <c r="J43" t="s">
        <v>48</v>
      </c>
      <c r="K43">
        <v>2024</v>
      </c>
      <c r="L43" t="s">
        <v>72</v>
      </c>
      <c r="M43" s="7">
        <v>45623</v>
      </c>
      <c r="N43" t="s">
        <v>50</v>
      </c>
      <c r="O43">
        <v>394</v>
      </c>
      <c r="P43">
        <v>40.83</v>
      </c>
      <c r="Q43">
        <v>40.83</v>
      </c>
      <c r="R43">
        <v>134.07</v>
      </c>
      <c r="S43">
        <v>10.35</v>
      </c>
      <c r="T43">
        <v>14.92</v>
      </c>
      <c r="U43">
        <v>13.37</v>
      </c>
      <c r="V43">
        <v>5473.99</v>
      </c>
      <c r="W43">
        <v>20003.243999999999</v>
      </c>
      <c r="X43" s="7">
        <v>46017</v>
      </c>
      <c r="Y43">
        <v>2025</v>
      </c>
      <c r="Z43">
        <v>12</v>
      </c>
      <c r="AA43">
        <v>81671.930800000002</v>
      </c>
      <c r="AB43">
        <v>73187.246299999999</v>
      </c>
      <c r="AC43">
        <v>16087.02</v>
      </c>
      <c r="AD43">
        <v>816732.45252000005</v>
      </c>
      <c r="AE43" t="s">
        <v>51</v>
      </c>
      <c r="AF43" t="s">
        <v>30</v>
      </c>
      <c r="AP43" s="15" t="str">
        <f>_xlfn.CONCAT(Tabla1[[#This Row],[MF]]," - ",Tabla1[[#This Row],[FD]]," - ",Tabla1[[#This Row],[EQ]]," - ",Tabla1[[#This Row],[TR]])</f>
        <v>SV - SV01 - EQ06 - TR01</v>
      </c>
      <c r="AT43"/>
      <c r="AW43" s="2" t="str">
        <f t="shared" si="20"/>
        <v/>
      </c>
      <c r="AX43" s="2" t="str">
        <f t="shared" si="21"/>
        <v/>
      </c>
      <c r="AY43" s="2" t="str">
        <f t="shared" si="22"/>
        <v/>
      </c>
      <c r="AZ43" s="2" t="str">
        <f t="shared" si="23"/>
        <v/>
      </c>
      <c r="BA43" s="3">
        <f t="shared" si="24"/>
        <v>0</v>
      </c>
    </row>
    <row r="44" spans="1:53" x14ac:dyDescent="0.3">
      <c r="A44">
        <v>11.473972602739726</v>
      </c>
      <c r="B44" t="s">
        <v>104</v>
      </c>
      <c r="C44" t="s">
        <v>45</v>
      </c>
      <c r="D44" t="s">
        <v>46</v>
      </c>
      <c r="E44" t="s">
        <v>93</v>
      </c>
      <c r="F44" t="s">
        <v>8</v>
      </c>
      <c r="G44" t="s">
        <v>94</v>
      </c>
      <c r="H44" t="s">
        <v>86</v>
      </c>
      <c r="I44" t="s">
        <v>47</v>
      </c>
      <c r="J44" t="s">
        <v>48</v>
      </c>
      <c r="K44">
        <v>2024</v>
      </c>
      <c r="L44" t="s">
        <v>107</v>
      </c>
      <c r="M44" s="7">
        <v>45670</v>
      </c>
      <c r="N44" t="s">
        <v>50</v>
      </c>
      <c r="O44">
        <v>349</v>
      </c>
      <c r="P44">
        <v>11.83</v>
      </c>
      <c r="Q44">
        <v>11.83</v>
      </c>
      <c r="R44">
        <v>131.94999999999999</v>
      </c>
      <c r="S44">
        <v>11.5</v>
      </c>
      <c r="T44">
        <v>14.71</v>
      </c>
      <c r="U44">
        <v>13.16</v>
      </c>
      <c r="V44">
        <v>1560.98</v>
      </c>
      <c r="W44">
        <v>19409.845000000001</v>
      </c>
      <c r="X44" s="7">
        <v>46019</v>
      </c>
      <c r="Y44">
        <v>2025</v>
      </c>
      <c r="Z44">
        <v>12</v>
      </c>
      <c r="AA44">
        <v>22962.015800000001</v>
      </c>
      <c r="AB44">
        <v>20542.496800000001</v>
      </c>
      <c r="AC44">
        <v>4128.67</v>
      </c>
      <c r="AD44">
        <v>229618.46635</v>
      </c>
      <c r="AE44" t="s">
        <v>51</v>
      </c>
      <c r="AF44" t="s">
        <v>30</v>
      </c>
      <c r="AP44" s="15" t="str">
        <f>_xlfn.CONCAT(Tabla1[[#This Row],[MF]]," - ",Tabla1[[#This Row],[FD]]," - ",Tabla1[[#This Row],[EQ]]," - ",Tabla1[[#This Row],[TR]])</f>
        <v>TR - PS01 - EQ01 - TR04</v>
      </c>
      <c r="AT44"/>
    </row>
    <row r="45" spans="1:53" x14ac:dyDescent="0.3">
      <c r="A45">
        <v>11.408219178082192</v>
      </c>
      <c r="B45" t="s">
        <v>104</v>
      </c>
      <c r="C45" t="s">
        <v>45</v>
      </c>
      <c r="D45" t="s">
        <v>46</v>
      </c>
      <c r="E45" t="s">
        <v>95</v>
      </c>
      <c r="F45" t="s">
        <v>8</v>
      </c>
      <c r="G45" t="s">
        <v>94</v>
      </c>
      <c r="H45" t="s">
        <v>86</v>
      </c>
      <c r="I45" t="s">
        <v>63</v>
      </c>
      <c r="J45" t="s">
        <v>48</v>
      </c>
      <c r="K45">
        <v>2024</v>
      </c>
      <c r="L45" t="s">
        <v>107</v>
      </c>
      <c r="M45" s="7">
        <v>45672</v>
      </c>
      <c r="N45" t="s">
        <v>50</v>
      </c>
      <c r="O45">
        <v>347</v>
      </c>
      <c r="P45">
        <v>3.43</v>
      </c>
      <c r="Q45">
        <v>3.43</v>
      </c>
      <c r="R45">
        <v>131.19</v>
      </c>
      <c r="S45">
        <v>11.5</v>
      </c>
      <c r="T45">
        <v>14.71</v>
      </c>
      <c r="U45">
        <v>13.16</v>
      </c>
      <c r="V45">
        <v>450</v>
      </c>
      <c r="W45">
        <v>19298.048999999999</v>
      </c>
      <c r="X45" s="7">
        <v>46019</v>
      </c>
      <c r="Y45">
        <v>2025</v>
      </c>
      <c r="Z45">
        <v>12</v>
      </c>
      <c r="AA45">
        <v>6619.5</v>
      </c>
      <c r="AB45">
        <v>5922</v>
      </c>
      <c r="AC45">
        <v>1190.21</v>
      </c>
      <c r="AD45">
        <v>66192.308069999999</v>
      </c>
      <c r="AE45" t="s">
        <v>51</v>
      </c>
      <c r="AF45" t="s">
        <v>30</v>
      </c>
      <c r="AP45" s="15" t="str">
        <f>_xlfn.CONCAT(Tabla1[[#This Row],[MF]]," - ",Tabla1[[#This Row],[FD]]," - ",Tabla1[[#This Row],[EQ]]," - ",Tabla1[[#This Row],[TR]])</f>
        <v>TR - PS01 - EQ01 - TR03</v>
      </c>
    </row>
    <row r="46" spans="1:53" x14ac:dyDescent="0.3">
      <c r="A46">
        <v>11.506849315068493</v>
      </c>
      <c r="B46" t="s">
        <v>104</v>
      </c>
      <c r="C46" t="s">
        <v>45</v>
      </c>
      <c r="D46" t="s">
        <v>46</v>
      </c>
      <c r="E46" t="s">
        <v>96</v>
      </c>
      <c r="F46" t="s">
        <v>8</v>
      </c>
      <c r="G46" t="s">
        <v>94</v>
      </c>
      <c r="H46" t="s">
        <v>86</v>
      </c>
      <c r="I46" t="s">
        <v>54</v>
      </c>
      <c r="J46" t="s">
        <v>48</v>
      </c>
      <c r="K46">
        <v>2024</v>
      </c>
      <c r="L46" t="s">
        <v>107</v>
      </c>
      <c r="M46" s="7">
        <v>45668</v>
      </c>
      <c r="N46" t="s">
        <v>50</v>
      </c>
      <c r="O46">
        <v>350</v>
      </c>
      <c r="P46">
        <v>15.12</v>
      </c>
      <c r="Q46">
        <v>15.12</v>
      </c>
      <c r="R46">
        <v>132.33000000000001</v>
      </c>
      <c r="S46">
        <v>11.5</v>
      </c>
      <c r="T46">
        <v>14.71</v>
      </c>
      <c r="U46">
        <v>13.16</v>
      </c>
      <c r="V46">
        <v>2000.81</v>
      </c>
      <c r="W46">
        <v>19465.742999999999</v>
      </c>
      <c r="X46" s="7">
        <v>46018</v>
      </c>
      <c r="Y46">
        <v>2025</v>
      </c>
      <c r="Z46">
        <v>12</v>
      </c>
      <c r="AA46">
        <v>29431.915099999998</v>
      </c>
      <c r="AB46">
        <v>26330.659599999999</v>
      </c>
      <c r="AC46">
        <v>5292</v>
      </c>
      <c r="AD46">
        <v>294322.03415999998</v>
      </c>
      <c r="AE46" t="s">
        <v>51</v>
      </c>
      <c r="AF46" t="s">
        <v>30</v>
      </c>
      <c r="AP46" s="15" t="str">
        <f>_xlfn.CONCAT(Tabla1[[#This Row],[MF]]," - ",Tabla1[[#This Row],[FD]]," - ",Tabla1[[#This Row],[EQ]]," - ",Tabla1[[#This Row],[TR]])</f>
        <v>TR - PS01 - EQ01 - TR02</v>
      </c>
    </row>
    <row r="47" spans="1:53" x14ac:dyDescent="0.3">
      <c r="A47">
        <v>11.572602739726028</v>
      </c>
      <c r="B47" t="s">
        <v>104</v>
      </c>
      <c r="C47" t="s">
        <v>45</v>
      </c>
      <c r="D47" t="s">
        <v>46</v>
      </c>
      <c r="E47" t="s">
        <v>97</v>
      </c>
      <c r="F47" t="s">
        <v>8</v>
      </c>
      <c r="G47" t="s">
        <v>94</v>
      </c>
      <c r="H47" t="s">
        <v>86</v>
      </c>
      <c r="I47" t="s">
        <v>52</v>
      </c>
      <c r="J47" t="s">
        <v>48</v>
      </c>
      <c r="K47">
        <v>2024</v>
      </c>
      <c r="L47" t="s">
        <v>107</v>
      </c>
      <c r="M47" s="7">
        <v>45667</v>
      </c>
      <c r="N47" t="s">
        <v>50</v>
      </c>
      <c r="O47">
        <v>352</v>
      </c>
      <c r="P47">
        <v>8.2799999999999994</v>
      </c>
      <c r="Q47">
        <v>8.2799999999999994</v>
      </c>
      <c r="R47">
        <v>133.08000000000001</v>
      </c>
      <c r="S47">
        <v>11.5</v>
      </c>
      <c r="T47">
        <v>14.71</v>
      </c>
      <c r="U47">
        <v>13.16</v>
      </c>
      <c r="V47">
        <v>1101.94</v>
      </c>
      <c r="W47">
        <v>19576.067999999999</v>
      </c>
      <c r="X47" s="7">
        <v>46019</v>
      </c>
      <c r="Y47">
        <v>2025</v>
      </c>
      <c r="Z47">
        <v>12</v>
      </c>
      <c r="AA47">
        <v>16209.537399999999</v>
      </c>
      <c r="AB47">
        <v>14501.5304</v>
      </c>
      <c r="AC47">
        <v>2914.56</v>
      </c>
      <c r="AD47">
        <v>162089.84304000001</v>
      </c>
      <c r="AE47" t="s">
        <v>51</v>
      </c>
      <c r="AF47" t="s">
        <v>30</v>
      </c>
      <c r="AP47" s="15" t="str">
        <f>_xlfn.CONCAT(Tabla1[[#This Row],[MF]]," - ",Tabla1[[#This Row],[FD]]," - ",Tabla1[[#This Row],[EQ]]," - ",Tabla1[[#This Row],[TR]])</f>
        <v>TR - PS01 - EQ01 - TR01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Alberca Silupú</dc:creator>
  <cp:lastModifiedBy>Diana Carolina Alberca Silupú</cp:lastModifiedBy>
  <dcterms:created xsi:type="dcterms:W3CDTF">2024-09-25T16:26:27Z</dcterms:created>
  <dcterms:modified xsi:type="dcterms:W3CDTF">2024-10-05T14:16:11Z</dcterms:modified>
</cp:coreProperties>
</file>