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alladolidC\Documents\Temp\3ABRIL\"/>
    </mc:Choice>
  </mc:AlternateContent>
  <xr:revisionPtr revIDLastSave="0" documentId="13_ncr:1_{F97F6722-8231-436A-9AAD-5683F13A66AD}" xr6:coauthVersionLast="47" xr6:coauthVersionMax="47" xr10:uidLastSave="{00000000-0000-0000-0000-000000000000}"/>
  <bookViews>
    <workbookView xWindow="-108" yWindow="-108" windowWidth="23256" windowHeight="13896" activeTab="2" xr2:uid="{7EE798BE-C10F-4623-814F-4C57B6B9D7B2}"/>
  </bookViews>
  <sheets>
    <sheet name="Datos" sheetId="1" r:id="rId1"/>
    <sheet name="Graficos_01" sheetId="4" r:id="rId2"/>
    <sheet name="Grafico_02" sheetId="5" r:id="rId3"/>
    <sheet name="MaestroDesplegables" sheetId="3" state="hidden" r:id="rId4"/>
  </sheets>
  <definedNames>
    <definedName name="GERENCIA_AGRICOLA">MaestroDesplegables!$L$5:$L$14</definedName>
    <definedName name="GERENCIA_DE_ADMINISTRACIÓNYFINANZAS">MaestroDesplegables!$M$5:$M$14</definedName>
    <definedName name="GERENCIA_DE_OPERACIONES">MaestroDesplegables!$K$5:$K$16</definedName>
    <definedName name="GERENCIA_GESTION_HUMANAYSOSTENIBILIDAD">MaestroDesplegables!$J$5:$J$12</definedName>
    <definedName name="GERENCIA_INDUSTRIALYMANTENIMIENTO">MaestroDesplegables!$N$5:$N$11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I6" i="1"/>
  <c r="I7" i="1"/>
  <c r="I8" i="1"/>
  <c r="Y7" i="1"/>
  <c r="Y8" i="1"/>
  <c r="Y9" i="1"/>
  <c r="Y10" i="1"/>
  <c r="Y11" i="1"/>
  <c r="Y12" i="1"/>
  <c r="Y13" i="1"/>
  <c r="Y14" i="1"/>
  <c r="Y15" i="1"/>
  <c r="Y16" i="1"/>
  <c r="Y17" i="1"/>
  <c r="Y18" i="1"/>
  <c r="AC18" i="1" s="1"/>
  <c r="AE18" i="1" s="1"/>
  <c r="Y19" i="1"/>
  <c r="Y20" i="1"/>
  <c r="Y21" i="1"/>
  <c r="Y22" i="1"/>
  <c r="Y23" i="1"/>
  <c r="Y24" i="1"/>
  <c r="Y25" i="1"/>
  <c r="Y26" i="1"/>
  <c r="Y27" i="1"/>
  <c r="Y28" i="1"/>
  <c r="Y29" i="1"/>
  <c r="Y30" i="1"/>
  <c r="AC30" i="1" s="1"/>
  <c r="AE30" i="1" s="1"/>
  <c r="Y31" i="1"/>
  <c r="AC31" i="1" s="1"/>
  <c r="AE31" i="1" s="1"/>
  <c r="Y32" i="1"/>
  <c r="Y33" i="1"/>
  <c r="Y34" i="1"/>
  <c r="Y35" i="1"/>
  <c r="Y36" i="1"/>
  <c r="Y37" i="1"/>
  <c r="Y38" i="1"/>
  <c r="Y39" i="1"/>
  <c r="Y40" i="1"/>
  <c r="Y41" i="1"/>
  <c r="Y42" i="1"/>
  <c r="AC42" i="1" s="1"/>
  <c r="AE42" i="1" s="1"/>
  <c r="Y43" i="1"/>
  <c r="AC43" i="1" s="1"/>
  <c r="AE43" i="1" s="1"/>
  <c r="Y44" i="1"/>
  <c r="AC44" i="1" s="1"/>
  <c r="AE44" i="1" s="1"/>
  <c r="Y6" i="1"/>
  <c r="AB7" i="1"/>
  <c r="AB8" i="1"/>
  <c r="AB9" i="1"/>
  <c r="AB10" i="1"/>
  <c r="AB11" i="1"/>
  <c r="AB12" i="1"/>
  <c r="AB13" i="1"/>
  <c r="AC13" i="1" s="1"/>
  <c r="AE13" i="1" s="1"/>
  <c r="AB14" i="1"/>
  <c r="AB15" i="1"/>
  <c r="AB16" i="1"/>
  <c r="AB17" i="1"/>
  <c r="AB18" i="1"/>
  <c r="AB19" i="1"/>
  <c r="AB20" i="1"/>
  <c r="AB21" i="1"/>
  <c r="AB22" i="1"/>
  <c r="AC22" i="1" s="1"/>
  <c r="AE22" i="1" s="1"/>
  <c r="AB23" i="1"/>
  <c r="AB24" i="1"/>
  <c r="AB25" i="1"/>
  <c r="AC25" i="1" s="1"/>
  <c r="AE25" i="1" s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C37" i="1" s="1"/>
  <c r="AE37" i="1" s="1"/>
  <c r="AB38" i="1"/>
  <c r="AB39" i="1"/>
  <c r="AB40" i="1"/>
  <c r="AB41" i="1"/>
  <c r="AB42" i="1"/>
  <c r="AB43" i="1"/>
  <c r="AB44" i="1"/>
  <c r="AB6" i="1"/>
  <c r="AC32" i="1" l="1"/>
  <c r="AE32" i="1" s="1"/>
  <c r="AC19" i="1"/>
  <c r="AE19" i="1" s="1"/>
  <c r="AC34" i="1"/>
  <c r="AE34" i="1" s="1"/>
  <c r="AC20" i="1"/>
  <c r="AE20" i="1" s="1"/>
  <c r="AC7" i="1"/>
  <c r="AE7" i="1" s="1"/>
  <c r="AC10" i="1"/>
  <c r="AE10" i="1" s="1"/>
  <c r="AC33" i="1"/>
  <c r="AE33" i="1" s="1"/>
  <c r="AC21" i="1"/>
  <c r="AE21" i="1" s="1"/>
  <c r="AC9" i="1"/>
  <c r="AE9" i="1" s="1"/>
  <c r="AC6" i="1"/>
  <c r="AD6" i="1" s="1"/>
  <c r="AC28" i="1"/>
  <c r="AE28" i="1" s="1"/>
  <c r="AC39" i="1"/>
  <c r="AE39" i="1" s="1"/>
  <c r="AC27" i="1"/>
  <c r="AE27" i="1" s="1"/>
  <c r="AC15" i="1"/>
  <c r="AE15" i="1" s="1"/>
  <c r="AC38" i="1"/>
  <c r="AE38" i="1" s="1"/>
  <c r="AC26" i="1"/>
  <c r="AE26" i="1" s="1"/>
  <c r="AC14" i="1"/>
  <c r="AE14" i="1" s="1"/>
  <c r="AC40" i="1"/>
  <c r="AE40" i="1" s="1"/>
  <c r="AC36" i="1"/>
  <c r="AE36" i="1" s="1"/>
  <c r="AC24" i="1"/>
  <c r="AE24" i="1" s="1"/>
  <c r="AC12" i="1"/>
  <c r="AE12" i="1" s="1"/>
  <c r="AC41" i="1"/>
  <c r="AE41" i="1" s="1"/>
  <c r="AC29" i="1"/>
  <c r="AE29" i="1" s="1"/>
  <c r="AC17" i="1"/>
  <c r="AE17" i="1" s="1"/>
  <c r="AC16" i="1"/>
  <c r="AE16" i="1" s="1"/>
  <c r="AC35" i="1"/>
  <c r="AE35" i="1" s="1"/>
  <c r="AC23" i="1"/>
  <c r="AE23" i="1" s="1"/>
  <c r="AC11" i="1"/>
  <c r="AE11" i="1" s="1"/>
  <c r="AC8" i="1"/>
  <c r="AE8" i="1" s="1"/>
  <c r="AE6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Installer</author>
    <author>tc={93D15E15-E911-4759-9EC9-F5E03CF53AF2}</author>
    <author>tc={E9E40E44-D52E-48BE-ACC6-D7C109C75D0B}</author>
    <author>tc={838F4EB7-F434-4720-A975-5EB27D0C6C84}</author>
    <author>tc={F7861450-5315-42AA-B4DB-579FACB29EE6}</author>
    <author>tc={995A60F6-4087-440D-91B4-E7FF6FE82590}</author>
    <author>tc={33978CEC-6567-49F8-A1DB-0F09B00BBEB9}</author>
    <author>tc={43B053E0-E9A0-4610-84CD-713663D78704}</author>
    <author>tc={28819405-A3E7-455A-8CEE-3B1331B0151D}</author>
    <author>tc={F4D893F2-5822-4A9A-8090-89B622CDE4A0}</author>
    <author>tc={5B6F3493-48D8-4B40-9799-7FE6EE550E00}</author>
    <author>tc={931E97E1-285B-4F5A-9956-7D0448CF5F0B}</author>
    <author>tc={F997BFD0-861C-4A43-AF5E-D295D5E883DC}</author>
    <author>tc={F4A0ABB5-68E2-47D0-813D-E81330B95415}</author>
    <author>tc={D40595FF-8C0C-4D75-BA05-020B12926FC9}</author>
    <author>tc={525217F1-D7AE-4ED5-8C9D-FEC3311C1B97}</author>
    <author>tc={65C6DC90-08F9-4E60-8F32-E23A3E81A484}</author>
    <author>tc={0DA13D64-AB59-4F83-8B59-5069E2810C15}</author>
    <author>tc={D290D384-2AB4-4284-9AEF-9A89EC13CD69}</author>
    <author>tc={5E7B42EB-49B5-4579-9E0B-AD5BF94978B5}</author>
    <author>tc={25B00697-D328-41A4-992A-4E169E72D436}</author>
    <author>tc={6CFEB03A-15AB-4110-9C45-32BA4AA62943}</author>
    <author>tc={E40784A5-8426-4BDB-B355-004DCF627F6C}</author>
  </authors>
  <commentList>
    <comment ref="G1" authorId="0" shapeId="0" xr:uid="{BA820548-CB9C-4C7F-8F68-065BB51F8BEC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Fecha de inicio de proceso / publicación</t>
        </r>
      </text>
    </comment>
    <comment ref="M1" authorId="0" shapeId="0" xr:uid="{56F2B8CB-4202-4ACA-8BE6-BBB27A6958B7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Año+mes juntos
202105</t>
        </r>
      </text>
    </comment>
    <comment ref="P1" authorId="0" shapeId="0" xr:uid="{2226E5DD-5730-4CA4-835C-509BE148DE98}">
      <text>
        <r>
          <rPr>
            <b/>
            <sz val="9"/>
            <color indexed="81"/>
            <rFont val="Tahoma"/>
            <family val="2"/>
          </rPr>
          <t>Installer:</t>
        </r>
        <r>
          <rPr>
            <sz val="9"/>
            <color indexed="81"/>
            <rFont val="Tahoma"/>
            <family val="2"/>
          </rPr>
          <t xml:space="preserve">
Finalización estimada del proceso</t>
        </r>
      </text>
    </comment>
    <comment ref="Q1" authorId="1" shapeId="0" xr:uid="{93D15E15-E911-4759-9EC9-F5E03CF53AF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01 al 05 evalué según crea conveniente . </t>
      </text>
    </comment>
    <comment ref="Z1" authorId="2" shapeId="0" xr:uid="{E9E40E44-D52E-48BE-ACC6-D7C109C75D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01 al 05 evalué según  crea conveniente</t>
      </text>
    </comment>
    <comment ref="Q4" authorId="3" shapeId="0" xr:uid="{838F4EB7-F434-4720-A975-5EB27D0C6C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Cumple con los objetivos del Trabajo, plazos y establece prioridades evaluando los recursos y los resultados. Además toma decisiones, asume las asignaciones con prontitud y efectúa el seguimiento adecuado de los trabajos pendientes.</t>
      </text>
    </comment>
    <comment ref="R4" authorId="4" shapeId="0" xr:uid="{F7861450-5315-42AA-B4DB-579FACB29E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Mantiene una clara y efectiva comunicación verbal y/o escrita con sus superiores, subordinados y colegas, escucha atentamente, expresa claramente sus ideas y asegura que la información comunicada sea comprendida. Es abierto a otros puntos de vista.</t>
      </text>
    </comment>
    <comment ref="S4" authorId="5" shapeId="0" xr:uid="{995A60F6-4087-440D-91B4-E7FF6FE825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Demuestra precisión, cabalidad y minuciosidad en cada uno de los trabajos que realiza.
Revisa su trabajo, para asegurarse que no tiene errores. El resultado de su trabajo es confiable.</t>
      </text>
    </comment>
    <comment ref="T4" authorId="6" shapeId="0" xr:uid="{33978CEC-6567-49F8-A1DB-0F09B00BBE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Asume voluntariamente mayor trabajo y responsabilidad. Es capaz de originar, desarrollar e implementar ideas para mejorar la efectividad del cargo. Actúa antes que la situación lo requiera, anticipando posibles evoluciones y planificando acciones eficazmente ante las posibles amenazas y oportunidades. Requiere mínima supervisión.</t>
      </text>
    </comment>
    <comment ref="U4" authorId="7" shapeId="0" xr:uid="{43B053E0-E9A0-4610-84CD-713663D787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 el aprendizaje continuo, el auto desarrollo, y comparte sus conocimientos con el fin de mejorar el desempeño de otros. Demuestra interés y entusiasmo por el trabajo. Es amigable y colaborador con sus compañeros y jefes.</t>
      </text>
    </comment>
    <comment ref="V4" authorId="8" shapeId="0" xr:uid="{28819405-A3E7-455A-8CEE-3B1331B0151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Deseo ferviente de orientar su comportamiento hacia los objetivos y necesidades de la empresa. Actúa con alto sentido de responsabilidad. Demuestra compromiso, voluntad y entusiasmo en el cumplimiento de su rol. </t>
      </text>
    </comment>
    <comment ref="W4" authorId="9" shapeId="0" xr:uid="{F4D893F2-5822-4A9A-8090-89B622CDE4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Practica  hábitos seguros. Siempre cuenta con dispositivos apropiados de protección personal, busca y corrige peligros potenciales. Cumplimiento de RISST</t>
      </text>
    </comment>
    <comment ref="X4" authorId="10" shapeId="0" xr:uid="{5B6F3493-48D8-4B40-9799-7FE6EE550E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Demuestra un comportamiento ético frente a sus actividades diarias, y es un referente para sus compañeros, cumpliendo con el marco normativo de la empresa y evitando conductas como: conducta intencional para beneficio propio o de terceros, destrucción de la propiedad o uso inadecuado de los recursos, etc.</t>
      </text>
    </comment>
    <comment ref="Z4" authorId="11" shapeId="0" xr:uid="{931E97E1-285B-4F5A-9956-7D0448CF5F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Llamadas de atención, suspensiones. RIT</t>
      </text>
    </comment>
    <comment ref="AA4" authorId="12" shapeId="0" xr:uid="{F997BFD0-861C-4A43-AF5E-D295D5E883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Asiste al  trabajo con  puntualidad , no  incurre en ausentismo excesivo y está pronto a cumplir con trabajos fuera de horario.</t>
      </text>
    </comment>
    <comment ref="Q5" authorId="13" shapeId="0" xr:uid="{F4A0ABB5-68E2-47D0-813D-E81330B954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Cumple con los objetivos del Trabajo, plazos y establece prioridades evaluando los recursos y los resultados. Además toma decisiones, asume las asignaciones con prontitud y efectúa el seguimiento adecuado de los trabajos pendientes.</t>
      </text>
    </comment>
    <comment ref="R5" authorId="14" shapeId="0" xr:uid="{D40595FF-8C0C-4D75-BA05-020B12926F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Mantiene una clara y efectiva comunicación verbal y/o escrita con sus superiores, subordinados y colegas, escucha atentamente, expresa claramente sus ideas y asegura que la información comunicada sea comprendida. Es abierto a otros puntos de vista.</t>
      </text>
    </comment>
    <comment ref="S5" authorId="15" shapeId="0" xr:uid="{525217F1-D7AE-4ED5-8C9D-FEC3311C1B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Demuestra precisión, cabalidad y minuciosidad en cada uno de los trabajos que realiza.
Revisa su trabajo, para asegurarse que no tiene errores. El resultado de su trabajo es confiable.</t>
      </text>
    </comment>
    <comment ref="T5" authorId="16" shapeId="0" xr:uid="{65C6DC90-08F9-4E60-8F32-E23A3E81A4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Asume voluntariamente mayor trabajo y responsabilidad. Es capaz de originar, desarrollar e implementar ideas para mejorar la efectividad del cargo. Actúa antes que la situación lo requiera, anticipando posibles evoluciones y planificando acciones eficazmente ante las posibles amenazas y oportunidades. Requiere mínima supervisión.</t>
      </text>
    </comment>
    <comment ref="U5" authorId="17" shapeId="0" xr:uid="{0DA13D64-AB59-4F83-8B59-5069E2810C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 el aprendizaje continuo, el auto desarrollo, y comparte sus conocimientos con el fin de mejorar el desempeño de otros. Demuestra interés y entusiasmo por el trabajo. Es amigable y colaborador con sus compañeros y jefes.</t>
      </text>
    </comment>
    <comment ref="V5" authorId="18" shapeId="0" xr:uid="{D290D384-2AB4-4284-9AEF-9A89EC13CD6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Deseo ferviente de orientar su comportamiento hacia los objetivos y necesidades de la empresa. Actúa con alto sentido de responsabilidad. Demuestra compromiso, voluntad y entusiasmo en el cumplimiento de su rol. </t>
      </text>
    </comment>
    <comment ref="W5" authorId="19" shapeId="0" xr:uid="{5E7B42EB-49B5-4579-9E0B-AD5BF94978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Practica  hábitos seguros. Siempre cuenta con dispositivos apropiados de protección personal, busca y corrige peligros potenciales. Cumplimiento de RISST</t>
      </text>
    </comment>
    <comment ref="X5" authorId="20" shapeId="0" xr:uid="{25B00697-D328-41A4-992A-4E169E72D4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Demuestra un comportamiento ético frente a sus actividades diarias, y es un referente para sus compañeros, cumpliendo con el marco normativo de la empresa y evitando conductas como: conducta intencional para beneficio propio o de terceros, destrucción de la propiedad o uso inadecuado de los recursos, etc.</t>
      </text>
    </comment>
    <comment ref="Z5" authorId="21" shapeId="0" xr:uid="{6CFEB03A-15AB-4110-9C45-32BA4AA629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Llamadas de atención, suspensiones. RIT</t>
      </text>
    </comment>
    <comment ref="AA5" authorId="22" shapeId="0" xr:uid="{E40784A5-8426-4BDB-B355-004DCF627F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Asiste al  trabajo con  puntualidad , no  incurre en ausentismo excesivo y está pronto a cumplir con trabajos fuera de horario.</t>
      </text>
    </comment>
  </commentList>
</comments>
</file>

<file path=xl/sharedStrings.xml><?xml version="1.0" encoding="utf-8"?>
<sst xmlns="http://schemas.openxmlformats.org/spreadsheetml/2006/main" count="155" uniqueCount="114">
  <si>
    <t>#</t>
  </si>
  <si>
    <t>Sociedad</t>
  </si>
  <si>
    <t>Gerencia</t>
  </si>
  <si>
    <t>Unidad Organizativa</t>
  </si>
  <si>
    <t xml:space="preserve">Año </t>
  </si>
  <si>
    <t xml:space="preserve">Fe cha </t>
  </si>
  <si>
    <t>Nombres</t>
  </si>
  <si>
    <t>Periodo de evaluación</t>
  </si>
  <si>
    <t xml:space="preserve">Datos del evaluador </t>
  </si>
  <si>
    <t xml:space="preserve">Factores de evaluación </t>
  </si>
  <si>
    <t xml:space="preserve">Productividad </t>
  </si>
  <si>
    <t xml:space="preserve">Comunicación </t>
  </si>
  <si>
    <t xml:space="preserve">Calidad de trabajo </t>
  </si>
  <si>
    <t xml:space="preserve">Iniciativa </t>
  </si>
  <si>
    <t>Autodesarrollo</t>
  </si>
  <si>
    <t>Salud, Seguridad y Medio ambiente</t>
  </si>
  <si>
    <t xml:space="preserve">Integridad </t>
  </si>
  <si>
    <t xml:space="preserve">Total </t>
  </si>
  <si>
    <t>Genero</t>
  </si>
  <si>
    <t xml:space="preserve">Código </t>
  </si>
  <si>
    <t>DNI</t>
  </si>
  <si>
    <t xml:space="preserve">Factores adicionales </t>
  </si>
  <si>
    <t xml:space="preserve">Medidad disciplinarias </t>
  </si>
  <si>
    <t xml:space="preserve">Asistencia </t>
  </si>
  <si>
    <t xml:space="preserve">%  Final </t>
  </si>
  <si>
    <t xml:space="preserve">Compromiso </t>
  </si>
  <si>
    <t xml:space="preserve">Total  general </t>
  </si>
  <si>
    <t>I</t>
  </si>
  <si>
    <t>II</t>
  </si>
  <si>
    <t xml:space="preserve">Indicador </t>
  </si>
  <si>
    <t>N° de sociedad</t>
  </si>
  <si>
    <t xml:space="preserve">Sucroalcolera Del Chira </t>
  </si>
  <si>
    <t xml:space="preserve">Agricola  Del Chira </t>
  </si>
  <si>
    <t xml:space="preserve">Bioenergía Del Chira </t>
  </si>
  <si>
    <t>Mes</t>
  </si>
  <si>
    <t>Comentario</t>
  </si>
  <si>
    <t>Periodo de Evaluación</t>
  </si>
  <si>
    <t>III</t>
  </si>
  <si>
    <t>Sociedades</t>
  </si>
  <si>
    <t>Nombre</t>
  </si>
  <si>
    <t>Masculino</t>
  </si>
  <si>
    <t>Femenino</t>
  </si>
  <si>
    <t>Gerencia / Unidad organizativa</t>
  </si>
  <si>
    <t>GERENCIA_GESTION_HUMANAYSOSTENIBILIDAD</t>
  </si>
  <si>
    <t>GERENCIA_DE_OPERACIONES</t>
  </si>
  <si>
    <t>GERENCIA_AGRICOLA</t>
  </si>
  <si>
    <t>GERENCIA_DE_ADMINISTRACIÓNYFINANZAS</t>
  </si>
  <si>
    <t>GERENCIA_INDUSTRIALYMANTENIMIENTO</t>
  </si>
  <si>
    <t>SOSTENIBILIDAD</t>
  </si>
  <si>
    <t>COSECHA</t>
  </si>
  <si>
    <t>CPIU</t>
  </si>
  <si>
    <t>ADMINISTRACION</t>
  </si>
  <si>
    <t>MANTENIMIENTO INDUSTRIAL</t>
  </si>
  <si>
    <t>SEGURIDAD</t>
  </si>
  <si>
    <t>ALMACEN Y DISTRIBUCION</t>
  </si>
  <si>
    <t>MANTENIMIENTO DE BOMBAS</t>
  </si>
  <si>
    <t>SISTEMAS</t>
  </si>
  <si>
    <t>PRODUCCION</t>
  </si>
  <si>
    <t>GERENCIA GESTION HUMANA Y SOSTENIBILIDAD</t>
  </si>
  <si>
    <t>OPERACIONES AGRICOLAS Y TRANSPORTE</t>
  </si>
  <si>
    <t>FUNDO LA HUACA</t>
  </si>
  <si>
    <t>GERENCIA DE ADMINISTRACIÓN Y FINANZAS</t>
  </si>
  <si>
    <t>GERENCIA INDUSTRIAL Y MANTENIMIENTO</t>
  </si>
  <si>
    <t>COMPENSACIONES Y NOMINAS</t>
  </si>
  <si>
    <t>MANTENIMIENTO</t>
  </si>
  <si>
    <t>FUNDO LOBO</t>
  </si>
  <si>
    <t>CONTABILIDAD</t>
  </si>
  <si>
    <t>PLANTA DE ENERGIA</t>
  </si>
  <si>
    <t>BIENESTAR DEL TRABAJADOR</t>
  </si>
  <si>
    <t>OPERACIONES AGRICOLA</t>
  </si>
  <si>
    <t>FUNDO MONTELIMA</t>
  </si>
  <si>
    <t>CONTROL DE GESTION</t>
  </si>
  <si>
    <t>ELECTRICIDAD</t>
  </si>
  <si>
    <t>GESTION DEL TALENTO</t>
  </si>
  <si>
    <t>GERENCIA DE OPERACIONES</t>
  </si>
  <si>
    <t>GERENCIA AGRICOLA</t>
  </si>
  <si>
    <t>FINANZAS</t>
  </si>
  <si>
    <t>AUTOMATIZACION</t>
  </si>
  <si>
    <t>RELACIONES LABORALES</t>
  </si>
  <si>
    <t>MANTENIMIENTO CAT</t>
  </si>
  <si>
    <t>MANTENIMIENTO DE RIEGO Y BOMBAS</t>
  </si>
  <si>
    <t>COMPRAS</t>
  </si>
  <si>
    <t>COMERCIAL</t>
  </si>
  <si>
    <t>FUNDO SAN VICENTE</t>
  </si>
  <si>
    <t>LEGAL</t>
  </si>
  <si>
    <t>CONTROL DE CALIDAD</t>
  </si>
  <si>
    <t>SISTEMAS DE GESTION</t>
  </si>
  <si>
    <t>TRANSPORTE</t>
  </si>
  <si>
    <t>VENTAS NO GIRO</t>
  </si>
  <si>
    <t>Rango Votaciones</t>
  </si>
  <si>
    <t>Fecha</t>
  </si>
  <si>
    <t>Apellidos</t>
  </si>
  <si>
    <t>% Final</t>
  </si>
  <si>
    <t>Total 2</t>
  </si>
  <si>
    <t>Columna3</t>
  </si>
  <si>
    <t>Etiquetas de fila</t>
  </si>
  <si>
    <t>Total general</t>
  </si>
  <si>
    <t>Onelia</t>
  </si>
  <si>
    <t>Claudia</t>
  </si>
  <si>
    <t>Productividad</t>
  </si>
  <si>
    <t>Comunicación</t>
  </si>
  <si>
    <t>Calidad de trabajo</t>
  </si>
  <si>
    <t>Iniciativa</t>
  </si>
  <si>
    <t>Autodesarollo</t>
  </si>
  <si>
    <t>Compromiso.</t>
  </si>
  <si>
    <t>Salud,Seguridad y Medio Ambiente</t>
  </si>
  <si>
    <t>Integridad</t>
  </si>
  <si>
    <t>Medidas Disciplinarias</t>
  </si>
  <si>
    <t>Asistencia.</t>
  </si>
  <si>
    <t xml:space="preserve">Suma de Total  general </t>
  </si>
  <si>
    <t>mEStEXTO</t>
  </si>
  <si>
    <t>MARZO</t>
  </si>
  <si>
    <t>Mes.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</si>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</sst>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Calibri Light"/>
      <family val="2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7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8" borderId="3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" fontId="1" fillId="7" borderId="0" xfId="0" applyNumberFormat="1" applyFont="1" applyFill="1" applyAlignment="1">
      <alignment horizontal="center" vertical="center" wrapText="1"/>
    </xf>
    <xf numFmtId="1" fontId="0" fillId="8" borderId="3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3" xfId="0" applyBorder="1"/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3" fillId="2" borderId="6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" fontId="0" fillId="0" borderId="2" xfId="0" applyNumberForma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7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 - EVALUACIÓN DE DESEMPEÑO.xlsx]Graficos_01!TablaDinámica1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Graficos_01!$B$3</c:f>
              <c:strCache>
                <c:ptCount val="1"/>
                <c:pt idx="0">
                  <c:v>Productividad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Graficos_01!$B$4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B-4697-BF0E-90BAB2415710}"/>
            </c:ext>
          </c:extLst>
        </c:ser>
        <c:ser>
          <c:idx val="1"/>
          <c:order val="1"/>
          <c:tx>
            <c:strRef>
              <c:f>Graficos_01!$C$3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Graficos_01!$C$4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B-4697-BF0E-90BAB2415710}"/>
            </c:ext>
          </c:extLst>
        </c:ser>
        <c:ser>
          <c:idx val="2"/>
          <c:order val="2"/>
          <c:tx>
            <c:strRef>
              <c:f>Graficos_01!$D$3</c:f>
              <c:strCache>
                <c:ptCount val="1"/>
                <c:pt idx="0">
                  <c:v>Calidad de trabajo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Graficos_01!$D$4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B-4697-BF0E-90BAB2415710}"/>
            </c:ext>
          </c:extLst>
        </c:ser>
        <c:ser>
          <c:idx val="3"/>
          <c:order val="3"/>
          <c:tx>
            <c:strRef>
              <c:f>Graficos_01!$E$3</c:f>
              <c:strCache>
                <c:ptCount val="1"/>
                <c:pt idx="0">
                  <c:v>Iniciativa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Graficos_01!$E$4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B-4697-BF0E-90BAB2415710}"/>
            </c:ext>
          </c:extLst>
        </c:ser>
        <c:ser>
          <c:idx val="4"/>
          <c:order val="4"/>
          <c:tx>
            <c:strRef>
              <c:f>Graficos_01!$F$3</c:f>
              <c:strCache>
                <c:ptCount val="1"/>
                <c:pt idx="0">
                  <c:v>Autodesarollo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Graficos_01!$F$4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B-4697-BF0E-90BAB2415710}"/>
            </c:ext>
          </c:extLst>
        </c:ser>
        <c:ser>
          <c:idx val="5"/>
          <c:order val="5"/>
          <c:tx>
            <c:strRef>
              <c:f>Graficos_01!$G$3</c:f>
              <c:strCache>
                <c:ptCount val="1"/>
                <c:pt idx="0">
                  <c:v>Compromiso.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Graficos_01!$G$4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B-4697-BF0E-90BAB2415710}"/>
            </c:ext>
          </c:extLst>
        </c:ser>
        <c:ser>
          <c:idx val="6"/>
          <c:order val="6"/>
          <c:tx>
            <c:strRef>
              <c:f>Graficos_01!$H$3</c:f>
              <c:strCache>
                <c:ptCount val="1"/>
                <c:pt idx="0">
                  <c:v>Salud,Seguridad y Medio Ambiente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Graficos_01!$H$4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B-4697-BF0E-90BAB2415710}"/>
            </c:ext>
          </c:extLst>
        </c:ser>
        <c:ser>
          <c:idx val="7"/>
          <c:order val="7"/>
          <c:tx>
            <c:strRef>
              <c:f>Graficos_01!$I$3</c:f>
              <c:strCache>
                <c:ptCount val="1"/>
                <c:pt idx="0">
                  <c:v>Integridad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Graficos_01!$I$4</c:f>
              <c:numCache>
                <c:formatCode>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4B-4697-BF0E-90BAB2415710}"/>
            </c:ext>
          </c:extLst>
        </c:ser>
        <c:ser>
          <c:idx val="8"/>
          <c:order val="8"/>
          <c:tx>
            <c:strRef>
              <c:f>Graficos_01!$J$3</c:f>
              <c:strCache>
                <c:ptCount val="1"/>
                <c:pt idx="0">
                  <c:v>Medidas Disciplinarias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Graficos_01!$J$4</c:f>
              <c:numCache>
                <c:formatCode>0%</c:formatCode>
                <c:ptCount val="1"/>
                <c:pt idx="0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B-4697-BF0E-90BAB2415710}"/>
            </c:ext>
          </c:extLst>
        </c:ser>
        <c:ser>
          <c:idx val="9"/>
          <c:order val="9"/>
          <c:tx>
            <c:strRef>
              <c:f>Graficos_01!$K$3</c:f>
              <c:strCache>
                <c:ptCount val="1"/>
                <c:pt idx="0">
                  <c:v>Asistencia.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Graficos_01!$A$4</c:f>
              <c:strCache>
                <c:ptCount val="1"/>
                <c:pt idx="0">
                  <c:v>MARZO</c:v>
                </c:pt>
              </c:strCache>
            </c:strRef>
          </c:cat>
          <c:val>
            <c:numRef>
              <c:f>Graficos_01!$K$4</c:f>
              <c:numCache>
                <c:formatCode>0%</c:formatCode>
                <c:ptCount val="1"/>
                <c:pt idx="0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4B-4697-BF0E-90BAB241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997631"/>
        <c:axId val="1180998591"/>
      </c:barChart>
      <c:catAx>
        <c:axId val="1180997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0998591"/>
        <c:crosses val="autoZero"/>
        <c:auto val="1"/>
        <c:lblAlgn val="ctr"/>
        <c:lblOffset val="100"/>
        <c:noMultiLvlLbl val="0"/>
      </c:catAx>
      <c:valAx>
        <c:axId val="11809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09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62249788382026"/>
          <c:y val="0.10033464566929134"/>
          <c:w val="0.27377657404193384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[KPIS - EVALUACIÓN DE DESEMPEÑO.xlsx]Grafico_02!TablaDinámica2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Grafico_02!$B$4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Grafico_02!$A$5:$A$7</c:f>
              <c:strCache>
                <c:ptCount val="2"/>
                <c:pt idx="0">
                  <c:v>Claudia</c:v>
                </c:pt>
                <c:pt idx="1">
                  <c:v>Onelia</c:v>
                </c:pt>
              </c:strCache>
            </c:strRef>
          </c:cat>
          <c:val>
            <c:numRef>
              <c:f>Grafico_02!$B$5:$B$7</c:f>
              <c:numCache>
                <c:formatCode>General</c:formatCode>
                <c:ptCount val="2"/>
                <c:pt idx="0">
                  <c:v>18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5-4D15-B605-80A757C3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593088"/>
        <c:axId val="1422603648"/>
      </c:barChart>
      <c:catAx>
        <c:axId val="14225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2603648"/>
        <c:crosses val="autoZero"/>
        <c:auto val="1"/>
        <c:lblAlgn val="ctr"/>
        <c:lblOffset val="100"/>
        <c:noMultiLvlLbl val="0"/>
      </c:catAx>
      <c:valAx>
        <c:axId val="1422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25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125730</xdr:rowOff>
    </xdr:from>
    <xdr:to>
      <xdr:col>9</xdr:col>
      <xdr:colOff>1287780</xdr:colOff>
      <xdr:row>24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54AB5-F398-106C-8685-0916D6BD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19050</xdr:rowOff>
    </xdr:from>
    <xdr:to>
      <xdr:col>9</xdr:col>
      <xdr:colOff>723900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8B7DB5-1480-CEE1-29FD-4731307E1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elia Anabel Querevalu Querevalu" id="{352DF30D-816E-4866-B6AE-55FEA624EA00}" userId="S::OQuerevaluQ@sucroalcoleradelchira.com.pe::9de2a89a-f272-4f26-afc0-13cff3ecaa5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61.806026967592" missingItemsLimit="0" createdVersion="8" refreshedVersion="8" minRefreshableVersion="3" recordCount="39" xr:uid="{0D1CEE10-1124-4668-AB5F-B95D036C2A9C}">
  <cacheSource type="worksheet">
    <worksheetSource name="Tabla6"/>
  </cacheSource>
  <cacheFields count="43">
    <cacheField name="#" numFmtId="0">
      <sharedItems containsString="0" containsBlank="1" containsNumber="1" containsInteger="1" minValue="1" maxValue="32"/>
    </cacheField>
    <cacheField name="Año " numFmtId="0">
      <sharedItems containsMixedTypes="1" containsNumber="1" containsInteger="1" minValue="2025" maxValue="2025"/>
    </cacheField>
    <cacheField name="Mes" numFmtId="1">
      <sharedItems containsMixedTypes="1" containsNumber="1" containsInteger="1" minValue="3" maxValue="3"/>
    </cacheField>
    <cacheField name="mEStEXTO" numFmtId="0">
      <sharedItems count="2">
        <s v="MARZO"/>
        <s v="*"/>
      </sharedItems>
    </cacheField>
    <cacheField name="Fecha" numFmtId="0">
      <sharedItems containsNonDate="0" containsDate="1" containsString="0" containsBlank="1" minDate="2025-03-24T00:00:00" maxDate="2025-03-28T00:00:00"/>
    </cacheField>
    <cacheField name="Periodo de evaluación" numFmtId="0">
      <sharedItems containsBlank="1"/>
    </cacheField>
    <cacheField name="Datos del evaluador " numFmtId="0">
      <sharedItems containsNonDate="0" containsString="0" containsBlank="1"/>
    </cacheField>
    <cacheField name="N° de sociedad" numFmtId="0">
      <sharedItems containsString="0" containsBlank="1" containsNumber="1" containsInteger="1" minValue="153" maxValue="158"/>
    </cacheField>
    <cacheField name="Sociedad" numFmtId="0">
      <sharedItems/>
    </cacheField>
    <cacheField name="Código " numFmtId="0">
      <sharedItems containsNonDate="0" containsString="0" containsBlank="1"/>
    </cacheField>
    <cacheField name="DNI" numFmtId="0">
      <sharedItems containsNonDate="0" containsString="0" containsBlank="1"/>
    </cacheField>
    <cacheField name="Genero" numFmtId="0">
      <sharedItems containsBlank="1"/>
    </cacheField>
    <cacheField name="Apellidos" numFmtId="0">
      <sharedItems containsNonDate="0" containsString="0" containsBlank="1"/>
    </cacheField>
    <cacheField name="Nombres" numFmtId="0">
      <sharedItems containsBlank="1" count="4">
        <s v="Onelia"/>
        <s v="Claudia"/>
        <s v="ll"/>
        <m/>
      </sharedItems>
    </cacheField>
    <cacheField name="Gerencia" numFmtId="0">
      <sharedItems containsBlank="1"/>
    </cacheField>
    <cacheField name="Unidad Organizativa" numFmtId="0">
      <sharedItems containsNonDate="0" containsString="0" containsBlank="1"/>
    </cacheField>
    <cacheField name="Productividad " numFmtId="0">
      <sharedItems containsString="0" containsBlank="1" containsNumber="1" containsInteger="1" minValue="1" maxValue="2"/>
    </cacheField>
    <cacheField name="Comunicación " numFmtId="0">
      <sharedItems containsString="0" containsBlank="1" containsNumber="1" containsInteger="1" minValue="1" maxValue="5"/>
    </cacheField>
    <cacheField name="Calidad de trabajo " numFmtId="0">
      <sharedItems containsString="0" containsBlank="1" containsNumber="1" containsInteger="1" minValue="1" maxValue="5"/>
    </cacheField>
    <cacheField name="Iniciativa " numFmtId="0">
      <sharedItems containsString="0" containsBlank="1" containsNumber="1" containsInteger="1" minValue="1" maxValue="5"/>
    </cacheField>
    <cacheField name="Autodesarrollo" numFmtId="0">
      <sharedItems containsString="0" containsBlank="1" containsNumber="1" containsInteger="1" minValue="1" maxValue="5"/>
    </cacheField>
    <cacheField name="Compromiso " numFmtId="0">
      <sharedItems containsString="0" containsBlank="1" containsNumber="1" containsInteger="1" minValue="1" maxValue="5"/>
    </cacheField>
    <cacheField name="Salud, Seguridad y Medio ambiente" numFmtId="0">
      <sharedItems containsString="0" containsBlank="1" containsNumber="1" containsInteger="1" minValue="1" maxValue="5"/>
    </cacheField>
    <cacheField name="Integridad " numFmtId="0">
      <sharedItems containsString="0" containsBlank="1" containsNumber="1" containsInteger="1" minValue="1" maxValue="5"/>
    </cacheField>
    <cacheField name="Total " numFmtId="0">
      <sharedItems containsMixedTypes="1" containsNumber="1" containsInteger="1" minValue="8" maxValue="37"/>
    </cacheField>
    <cacheField name="Medidad disciplinarias " numFmtId="0">
      <sharedItems containsString="0" containsBlank="1" containsNumber="1" containsInteger="1" minValue="1" maxValue="5"/>
    </cacheField>
    <cacheField name="Asistencia " numFmtId="0">
      <sharedItems containsString="0" containsBlank="1" containsNumber="1" containsInteger="1" minValue="1" maxValue="5"/>
    </cacheField>
    <cacheField name="Total 2" numFmtId="0">
      <sharedItems containsMixedTypes="1" containsNumber="1" containsInteger="1" minValue="2" maxValue="10"/>
    </cacheField>
    <cacheField name="Total  general " numFmtId="1">
      <sharedItems containsMixedTypes="1" containsNumber="1" containsInteger="1" minValue="17" maxValue="47"/>
    </cacheField>
    <cacheField name="Columna3" numFmtId="0">
      <sharedItems containsString="0" containsBlank="1" containsNumber="1" containsInteger="1" minValue="52" maxValue="52"/>
    </cacheField>
    <cacheField name="% Final" numFmtId="9">
      <sharedItems containsMixedTypes="1" containsNumber="1" minValue="0.34" maxValue="0.94"/>
    </cacheField>
    <cacheField name="Indicador " numFmtId="0">
      <sharedItems containsNonDate="0" containsString="0" containsBlank="1"/>
    </cacheField>
    <cacheField name="Comentario" numFmtId="0">
      <sharedItems containsNonDate="0" containsString="0" containsBlank="1"/>
    </cacheField>
    <cacheField name="ProductividadPor" numFmtId="0" formula="'Productividad '/'Total  general '" databaseField="0"/>
    <cacheField name="ComunicacionPor" numFmtId="0" formula="'Comunicación '/'Total  general '" databaseField="0"/>
    <cacheField name="CalidadTrabajoPor" numFmtId="0" formula="'Calidad de trabajo '/'Total  general '" databaseField="0"/>
    <cacheField name="IniciativaPor" numFmtId="0" formula="'Iniciativa '/'Total  general '" databaseField="0"/>
    <cacheField name="AutodesarrolloPor" numFmtId="0" formula="Autodesarrollo/'Total  general '" databaseField="0"/>
    <cacheField name="Compromiso" numFmtId="0" formula="'Compromiso '/'Total  general '" databaseField="0"/>
    <cacheField name="SaludSeguridadPor" numFmtId="0" formula="'Salud, Seguridad y Medio ambiente'/'Total  general '" databaseField="0"/>
    <cacheField name="IntegridadPor" numFmtId="0" formula="'Integridad '/'Total  general '" databaseField="0"/>
    <cacheField name="MedidasDisciplinariasPor" numFmtId="0" formula="'Medidad disciplinarias '/'Total  general '" databaseField="0"/>
    <cacheField name="Asistencia" numFmtId="0" formula="'Asistencia '/'Total  general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n v="2025"/>
    <n v="3"/>
    <x v="0"/>
    <d v="2025-03-24T00:00:00"/>
    <s v="III"/>
    <m/>
    <n v="157"/>
    <s v="Sucroalcolera Del Chira "/>
    <m/>
    <m/>
    <s v="Masculino"/>
    <m/>
    <x v="0"/>
    <s v="GERENCIA_AGRICOLA"/>
    <m/>
    <n v="2"/>
    <n v="5"/>
    <n v="5"/>
    <n v="5"/>
    <n v="5"/>
    <n v="5"/>
    <n v="5"/>
    <n v="5"/>
    <n v="37"/>
    <n v="5"/>
    <n v="5"/>
    <n v="10"/>
    <n v="47"/>
    <n v="52"/>
    <n v="0.94"/>
    <m/>
    <m/>
  </r>
  <r>
    <n v="2"/>
    <n v="2025"/>
    <n v="3"/>
    <x v="0"/>
    <d v="2025-03-25T00:00:00"/>
    <s v="I"/>
    <m/>
    <n v="158"/>
    <s v="Bioenergía Del Chira "/>
    <m/>
    <m/>
    <s v="Femenino"/>
    <m/>
    <x v="1"/>
    <m/>
    <m/>
    <n v="2"/>
    <n v="2"/>
    <n v="4"/>
    <n v="2"/>
    <n v="2"/>
    <n v="2"/>
    <n v="1"/>
    <n v="1"/>
    <n v="16"/>
    <n v="1"/>
    <n v="1"/>
    <n v="2"/>
    <n v="18"/>
    <m/>
    <n v="0.36"/>
    <m/>
    <m/>
  </r>
  <r>
    <n v="3"/>
    <n v="2025"/>
    <n v="3"/>
    <x v="0"/>
    <d v="2025-03-26T00:00:00"/>
    <m/>
    <m/>
    <n v="153"/>
    <s v="Agricola  Del Chira "/>
    <m/>
    <m/>
    <m/>
    <m/>
    <x v="2"/>
    <m/>
    <m/>
    <n v="1"/>
    <n v="1"/>
    <n v="1"/>
    <n v="1"/>
    <n v="1"/>
    <n v="1"/>
    <n v="1"/>
    <n v="1"/>
    <n v="8"/>
    <n v="5"/>
    <n v="4"/>
    <n v="9"/>
    <n v="17"/>
    <m/>
    <n v="0.34"/>
    <m/>
    <m/>
  </r>
  <r>
    <n v="4"/>
    <n v="2025"/>
    <n v="3"/>
    <x v="0"/>
    <d v="2025-03-27T00:00:00"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5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6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7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8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9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0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1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2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3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4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5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6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7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8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19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0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1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2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3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4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5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6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7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8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29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30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31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n v="32"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  <r>
    <m/>
    <s v="*"/>
    <s v="*"/>
    <x v="1"/>
    <m/>
    <m/>
    <m/>
    <m/>
    <s v="*"/>
    <m/>
    <m/>
    <m/>
    <m/>
    <x v="3"/>
    <m/>
    <m/>
    <m/>
    <m/>
    <m/>
    <m/>
    <m/>
    <m/>
    <m/>
    <m/>
    <s v="*"/>
    <m/>
    <m/>
    <s v="*"/>
    <s v="*"/>
    <m/>
    <s v="*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E4F72-F4A9-4683-A6D0-1DE9122F6BBD}" name="TablaDinámica1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8">
  <location ref="A3:K4" firstHeaderRow="0" firstDataRow="1" firstDataCol="1" rowPageCount="1" colPageCount="1"/>
  <pivotFields count="43">
    <pivotField compact="0" outline="0" showAll="0" defaultSubtotal="0"/>
    <pivotField compact="0" outline="0" showAll="0" defaultSubtotal="0"/>
    <pivotField compact="0" outline="0" showAll="0" defaultSubtotal="0"/>
    <pivotField name="Mes." axis="axisRow" compact="0" outline="0" subtotalTop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4">
        <item h="1" x="3"/>
        <item h="1" x="1"/>
        <item h="1"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1">
    <field x="3"/>
  </rowFields>
  <rowItems count="1">
    <i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3" hier="-1"/>
  </pageFields>
  <dataFields count="10">
    <dataField name="Productividad" fld="33" baseField="2" baseItem="1"/>
    <dataField name="Comunicación" fld="34" baseField="2" baseItem="0"/>
    <dataField name="Calidad de trabajo" fld="35" baseField="0" baseItem="0"/>
    <dataField name="Iniciativa" fld="36" baseField="0" baseItem="0"/>
    <dataField name="Autodesarollo" fld="37" baseField="0" baseItem="0"/>
    <dataField name="Compromiso." fld="38" baseField="2" baseItem="0"/>
    <dataField name="Salud,Seguridad y Medio Ambiente" fld="39" baseField="0" baseItem="0"/>
    <dataField name="Integridad" fld="40" baseField="0" baseItem="0"/>
    <dataField name="Medidas Disciplinarias" fld="41" baseField="0" baseItem="0"/>
    <dataField name="Asistencia." fld="42" baseField="0" baseItem="0"/>
  </dataFields>
  <formats count="1">
    <format dxfId="13">
      <pivotArea outline="0" collapsedLevelsAreSubtotals="1" fieldPosition="0"/>
    </format>
  </format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C96DF-368F-4EE9-B670-3DE1B92F67A4}" name="TablaDiná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B7" firstHeaderRow="1" firstDataRow="1" firstDataCol="1" rowPageCount="1" colPageCount="1"/>
  <pivotFields count="43">
    <pivotField showAll="0"/>
    <pivotField showAll="0"/>
    <pivotField showAll="0"/>
    <pivotField name="Mes."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h="1" x="3"/>
        <item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3"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a de Total  general " fld="28" baseField="1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56BE8E-6394-4FDC-867A-6763B92C2A9B}" name="Tabla6" displayName="Tabla6" ref="A5:AG44" totalsRowShown="0">
  <tableColumns count="33">
    <tableColumn id="1" xr3:uid="{7416F231-E1B2-4407-9FBC-A9B01011EA8B}" name="#" dataDxfId="46"/>
    <tableColumn id="2" xr3:uid="{E1F9F7AB-4002-4746-84BC-8E7909046C0A}" name="Año " dataDxfId="45">
      <calculatedColumnFormula>IF(ISBLANK(Tabla6[[#This Row],[Fecha]]), "*", YEAR(Tabla6[[#This Row],[Fecha]]))</calculatedColumnFormula>
    </tableColumn>
    <tableColumn id="3" xr3:uid="{380E5347-FA2A-4D23-AE24-A31BE5FF3B6C}" name="Mes" dataDxfId="44">
      <calculatedColumnFormula>IF(ISBLANK(Tabla6[[#This Row],[Fecha]]), "*", MONTH(Tabla6[[#This Row],[Fecha]]))</calculatedColumnFormula>
    </tableColumn>
    <tableColumn id="33" xr3:uid="{35695BDF-08E0-4A01-8D34-19FBFA1587C2}" name="mEStEXTO" dataDxfId="43">
      <calculatedColumnFormula>IF(E6="","*",UPPER(TEXT(E6,"MMMM")))</calculatedColumnFormula>
    </tableColumn>
    <tableColumn id="4" xr3:uid="{B4FCA8E2-85DC-42FC-B461-9E44A3F0F514}" name="Fecha" dataDxfId="42"/>
    <tableColumn id="5" xr3:uid="{5E1D6787-1E04-4B57-909C-63FC578B10FC}" name="Periodo de evaluación" dataDxfId="41"/>
    <tableColumn id="6" xr3:uid="{71870CB5-D22D-4260-A3EF-F79C4476AC94}" name="Datos del evaluador " dataDxfId="40"/>
    <tableColumn id="7" xr3:uid="{31B5AB0D-C93C-416B-A746-42CEA983C045}" name="N° de sociedad" dataDxfId="39"/>
    <tableColumn id="8" xr3:uid="{499C66BE-E735-436F-AF47-A7061242408D}" name="Sociedad" dataDxfId="38">
      <calculatedColumnFormula>IFERROR(VLOOKUP(H6,Tabla2[],2,FALSE),"*")</calculatedColumnFormula>
    </tableColumn>
    <tableColumn id="9" xr3:uid="{0F64AB51-200E-49BB-8CBC-86785AF189DA}" name="Código " dataDxfId="37"/>
    <tableColumn id="10" xr3:uid="{E4AC8324-8E6C-450D-9652-815F4493C503}" name="DNI" dataDxfId="36"/>
    <tableColumn id="11" xr3:uid="{ADE48D7B-BA9C-4AFB-9C17-58CCB53DBB11}" name="Genero" dataDxfId="35"/>
    <tableColumn id="12" xr3:uid="{3383E846-46AD-4512-A5AE-7CFD21B509A3}" name="Apellidos" dataDxfId="34"/>
    <tableColumn id="13" xr3:uid="{6D30ADBE-E0F9-4BDF-B0C1-E9B27FE73F94}" name="Nombres" dataDxfId="33"/>
    <tableColumn id="14" xr3:uid="{474C103A-AA02-4068-A6A2-A64A8802267F}" name="Gerencia" dataDxfId="32"/>
    <tableColumn id="15" xr3:uid="{216D5D91-BA8A-4B91-B4D8-3D2E72499FCE}" name="Unidad Organizativa" dataDxfId="31"/>
    <tableColumn id="16" xr3:uid="{0F39AE10-1CE5-4D14-BE90-EB0ADFC88C30}" name="Productividad " dataDxfId="30"/>
    <tableColumn id="17" xr3:uid="{73EA8BE7-F6A3-4504-BFBD-0B5DB530CD83}" name="Comunicación " dataDxfId="29"/>
    <tableColumn id="18" xr3:uid="{5465EA41-ABF1-40F4-B390-E44A95538FCE}" name="Calidad de trabajo " dataDxfId="28"/>
    <tableColumn id="19" xr3:uid="{010B80B7-0719-4256-90CD-2E6A6BE71969}" name="Iniciativa " dataDxfId="27"/>
    <tableColumn id="20" xr3:uid="{12E0EAEA-80D6-498C-BE0E-F78B27BB9E47}" name="Autodesarrollo" dataDxfId="26"/>
    <tableColumn id="21" xr3:uid="{618F3990-5943-4181-AA77-4493182E805E}" name="Compromiso " dataDxfId="25"/>
    <tableColumn id="22" xr3:uid="{FAB662BF-5F20-4544-9268-122F24C10262}" name="Salud, Seguridad y Medio ambiente" dataDxfId="24"/>
    <tableColumn id="23" xr3:uid="{FA1AC494-E48F-407F-9B99-1941CBFCEA3B}" name="Integridad " dataDxfId="23"/>
    <tableColumn id="24" xr3:uid="{392C97B4-B5CE-4BE3-AFC1-E1B990BA455E}" name="Total " dataDxfId="22">
      <calculatedColumnFormula>IF(SUM(Q6:X6)=0,"*",SUM(Q6:X6))</calculatedColumnFormula>
    </tableColumn>
    <tableColumn id="25" xr3:uid="{E9F45512-987F-4E17-AFD9-915C6124C089}" name="Medidad disciplinarias " dataDxfId="21"/>
    <tableColumn id="26" xr3:uid="{AEB20503-883D-4AB1-9BD9-5BB49AC1DD76}" name="Asistencia " dataDxfId="20"/>
    <tableColumn id="27" xr3:uid="{EDF29483-1CF7-419C-8B9E-6D0E24F4587C}" name="Total 2" dataDxfId="19">
      <calculatedColumnFormula>IF(SUM(Z6:AA6)=0,"*",SUM(Z6:AA6))</calculatedColumnFormula>
    </tableColumn>
    <tableColumn id="28" xr3:uid="{6449CBA5-49D2-4114-957E-7FDE4BC87ED6}" name="Total  general " dataDxfId="18">
      <calculatedColumnFormula>IFERROR(IF(SUM(Y6+AB6)=0,"*",SUM(Y6+AB6)),"*")</calculatedColumnFormula>
    </tableColumn>
    <tableColumn id="29" xr3:uid="{CF4BA6CA-494B-42DF-B273-59E7411BC961}" name="Columna3" dataDxfId="17"/>
    <tableColumn id="30" xr3:uid="{D58C8262-FC39-41EA-88B2-FDA4025D224E}" name="% Final" dataDxfId="16">
      <calculatedColumnFormula>IFERROR(AC6/50, "*")</calculatedColumnFormula>
    </tableColumn>
    <tableColumn id="31" xr3:uid="{E6032163-1771-4B43-A830-DF120459BE2C}" name="Indicador " dataDxfId="15"/>
    <tableColumn id="32" xr3:uid="{C0B1ED43-1D61-45A0-A705-C8DEBAC53496}" name="Comentario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B0532-3C17-4099-9303-1785BFB83780}" name="Tabla1" displayName="Tabla1" ref="C4:C7" totalsRowShown="0">
  <autoFilter ref="C4:C7" xr:uid="{9B9B0532-3C17-4099-9303-1785BFB83780}"/>
  <tableColumns count="1">
    <tableColumn id="1" xr3:uid="{4F92B674-02C8-41C0-90BF-F623EC2B43B4}" name="Periodo de Evaluac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08584E-3B8C-4F69-B1C2-BE934610A750}" name="Tabla2" displayName="Tabla2" ref="E4:F7" totalsRowShown="0" dataDxfId="12" tableBorderDxfId="11">
  <autoFilter ref="E4:F7" xr:uid="{5F08584E-3B8C-4F69-B1C2-BE934610A750}"/>
  <tableColumns count="2">
    <tableColumn id="1" xr3:uid="{EDB49EF3-3DC5-4187-9125-703278744B20}" name="Sociedades" dataDxfId="10"/>
    <tableColumn id="2" xr3:uid="{3EF0E18E-F8A5-442D-9B3D-4D61D023F710}" name="Nombr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D7F90-2B4D-4273-9D9A-02983CF53753}" name="Tabla4" displayName="Tabla4" ref="H4:H6" totalsRowShown="0">
  <autoFilter ref="H4:H6" xr:uid="{584D7F90-2B4D-4273-9D9A-02983CF53753}"/>
  <tableColumns count="1">
    <tableColumn id="1" xr3:uid="{896C7237-AF64-42E6-BBB3-88752B65B88B}" name="Gene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2ACD69-0DC0-4290-A6B2-8D9EAEA10FA0}" name="Tabla5" displayName="Tabla5" ref="A4:A9" totalsRowShown="0">
  <autoFilter ref="A4:A9" xr:uid="{512ACD69-0DC0-4290-A6B2-8D9EAEA10FA0}"/>
  <tableColumns count="1">
    <tableColumn id="1" xr3:uid="{B750F40F-EF7D-4EB5-A41D-BA1F87395642}" name="Rango Vot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5-04-03T19:02:27.59" personId="{352DF30D-816E-4866-B6AE-55FEA624EA00}" id="{93D15E15-E911-4759-9EC9-F5E03CF53AF2}">
    <text xml:space="preserve">Del 01 al 05 evalué según crea conveniente . </text>
  </threadedComment>
  <threadedComment ref="Z1" dT="2025-04-03T19:03:10.46" personId="{352DF30D-816E-4866-B6AE-55FEA624EA00}" id="{E9E40E44-D52E-48BE-ACC6-D7C109C75D0B}">
    <text>Del 01 al 05 evalué según  crea conveniente</text>
  </threadedComment>
  <threadedComment ref="Q4" dT="2025-04-03T18:59:52.72" personId="{352DF30D-816E-4866-B6AE-55FEA624EA00}" id="{838F4EB7-F434-4720-A975-5EB27D0C6C84}">
    <text>Cumple con los objetivos del Trabajo, plazos y establece prioridades evaluando los recursos y los resultados. Además toma decisiones, asume las asignaciones con prontitud y efectúa el seguimiento adecuado de los trabajos pendientes.</text>
  </threadedComment>
  <threadedComment ref="R4" dT="2025-04-03T18:59:40.92" personId="{352DF30D-816E-4866-B6AE-55FEA624EA00}" id="{F7861450-5315-42AA-B4DB-579FACB29EE6}">
    <text>Mantiene una clara y efectiva comunicación verbal y/o escrita con sus superiores, subordinados y colegas, escucha atentamente, expresa claramente sus ideas y asegura que la información comunicada sea comprendida. Es abierto a otros puntos de vista.</text>
  </threadedComment>
  <threadedComment ref="S4" dT="2025-04-03T18:59:25.48" personId="{352DF30D-816E-4866-B6AE-55FEA624EA00}" id="{995A60F6-4087-440D-91B4-E7FF6FE82590}">
    <text>Demuestra precisión, cabalidad y minuciosidad en cada uno de los trabajos que realiza.
Revisa su trabajo, para asegurarse que no tiene errores. El resultado de su trabajo es confiable.</text>
  </threadedComment>
  <threadedComment ref="T4" dT="2025-04-03T18:59:08.91" personId="{352DF30D-816E-4866-B6AE-55FEA624EA00}" id="{33978CEC-6567-49F8-A1DB-0F09B00BBEB9}">
    <text>Asume voluntariamente mayor trabajo y responsabilidad. Es capaz de originar, desarrollar e implementar ideas para mejorar la efectividad del cargo. Actúa antes que la situación lo requiera, anticipando posibles evoluciones y planificando acciones eficazmente ante las posibles amenazas y oportunidades. Requiere mínima supervisión.</text>
  </threadedComment>
  <threadedComment ref="U4" dT="2025-04-03T18:58:55.02" personId="{352DF30D-816E-4866-B6AE-55FEA624EA00}" id="{43B053E0-E9A0-4610-84CD-713663D78704}">
    <text>Busca el aprendizaje continuo, el auto desarrollo, y comparte sus conocimientos con el fin de mejorar el desempeño de otros. Demuestra interés y entusiasmo por el trabajo. Es amigable y colaborador con sus compañeros y jefes.</text>
  </threadedComment>
  <threadedComment ref="V4" dT="2025-04-03T18:58:31.63" personId="{352DF30D-816E-4866-B6AE-55FEA624EA00}" id="{28819405-A3E7-455A-8CEE-3B1331B0151D}">
    <text xml:space="preserve">Deseo ferviente de orientar su comportamiento hacia los objetivos y necesidades de la empresa. Actúa con alto sentido de responsabilidad. Demuestra compromiso, voluntad y entusiasmo en el cumplimiento de su rol. </text>
  </threadedComment>
  <threadedComment ref="W4" dT="2025-04-03T18:58:18.43" personId="{352DF30D-816E-4866-B6AE-55FEA624EA00}" id="{F4D893F2-5822-4A9A-8090-89B622CDE4A0}">
    <text>Practica  hábitos seguros. Siempre cuenta con dispositivos apropiados de protección personal, busca y corrige peligros potenciales. Cumplimiento de RISST</text>
  </threadedComment>
  <threadedComment ref="X4" dT="2025-04-03T18:57:46.56" personId="{352DF30D-816E-4866-B6AE-55FEA624EA00}" id="{5B6F3493-48D8-4B40-9799-7FE6EE550E00}">
    <text>Demuestra un comportamiento ético frente a sus actividades diarias, y es un referente para sus compañeros, cumpliendo con el marco normativo de la empresa y evitando conductas como: conducta intencional para beneficio propio o de terceros, destrucción de la propiedad o uso inadecuado de los recursos, etc.</text>
  </threadedComment>
  <threadedComment ref="Z4" dT="2025-04-03T19:00:31.33" personId="{352DF30D-816E-4866-B6AE-55FEA624EA00}" id="{931E97E1-285B-4F5A-9956-7D0448CF5F0B}">
    <text>Llamadas de atención, suspensiones. RIT</text>
  </threadedComment>
  <threadedComment ref="AA4" dT="2025-04-03T19:00:37.46" personId="{352DF30D-816E-4866-B6AE-55FEA624EA00}" id="{F997BFD0-861C-4A43-AF5E-D295D5E883DC}">
    <text>Asiste al  trabajo con  puntualidad , no  incurre en ausentismo excesivo y está pronto a cumplir con trabajos fuera de horario.</text>
  </threadedComment>
  <threadedComment ref="Q5" dT="2025-04-03T18:59:52.72" personId="{352DF30D-816E-4866-B6AE-55FEA624EA00}" id="{F4A0ABB5-68E2-47D0-813D-E81330B95415}">
    <text>Cumple con los objetivos del Trabajo, plazos y establece prioridades evaluando los recursos y los resultados. Además toma decisiones, asume las asignaciones con prontitud y efectúa el seguimiento adecuado de los trabajos pendientes.</text>
  </threadedComment>
  <threadedComment ref="R5" dT="2025-04-03T18:59:40.92" personId="{352DF30D-816E-4866-B6AE-55FEA624EA00}" id="{D40595FF-8C0C-4D75-BA05-020B12926FC9}">
    <text>Mantiene una clara y efectiva comunicación verbal y/o escrita con sus superiores, subordinados y colegas, escucha atentamente, expresa claramente sus ideas y asegura que la información comunicada sea comprendida. Es abierto a otros puntos de vista.</text>
  </threadedComment>
  <threadedComment ref="S5" dT="2025-04-03T18:59:25.48" personId="{352DF30D-816E-4866-B6AE-55FEA624EA00}" id="{525217F1-D7AE-4ED5-8C9D-FEC3311C1B97}">
    <text>Demuestra precisión, cabalidad y minuciosidad en cada uno de los trabajos que realiza.
Revisa su trabajo, para asegurarse que no tiene errores. El resultado de su trabajo es confiable.</text>
  </threadedComment>
  <threadedComment ref="T5" dT="2025-04-03T18:59:08.91" personId="{352DF30D-816E-4866-B6AE-55FEA624EA00}" id="{65C6DC90-08F9-4E60-8F32-E23A3E81A484}">
    <text>Asume voluntariamente mayor trabajo y responsabilidad. Es capaz de originar, desarrollar e implementar ideas para mejorar la efectividad del cargo. Actúa antes que la situación lo requiera, anticipando posibles evoluciones y planificando acciones eficazmente ante las posibles amenazas y oportunidades. Requiere mínima supervisión.</text>
  </threadedComment>
  <threadedComment ref="U5" dT="2025-04-03T18:58:55.02" personId="{352DF30D-816E-4866-B6AE-55FEA624EA00}" id="{0DA13D64-AB59-4F83-8B59-5069E2810C15}">
    <text>Busca el aprendizaje continuo, el auto desarrollo, y comparte sus conocimientos con el fin de mejorar el desempeño de otros. Demuestra interés y entusiasmo por el trabajo. Es amigable y colaborador con sus compañeros y jefes.</text>
  </threadedComment>
  <threadedComment ref="V5" dT="2025-04-03T18:58:31.63" personId="{352DF30D-816E-4866-B6AE-55FEA624EA00}" id="{D290D384-2AB4-4284-9AEF-9A89EC13CD69}">
    <text xml:space="preserve">Deseo ferviente de orientar su comportamiento hacia los objetivos y necesidades de la empresa. Actúa con alto sentido de responsabilidad. Demuestra compromiso, voluntad y entusiasmo en el cumplimiento de su rol. </text>
  </threadedComment>
  <threadedComment ref="W5" dT="2025-04-03T18:58:18.43" personId="{352DF30D-816E-4866-B6AE-55FEA624EA00}" id="{5E7B42EB-49B5-4579-9E0B-AD5BF94978B5}">
    <text>Practica  hábitos seguros. Siempre cuenta con dispositivos apropiados de protección personal, busca y corrige peligros potenciales. Cumplimiento de RISST</text>
  </threadedComment>
  <threadedComment ref="X5" dT="2025-04-03T18:57:46.56" personId="{352DF30D-816E-4866-B6AE-55FEA624EA00}" id="{25B00697-D328-41A4-992A-4E169E72D436}">
    <text>Demuestra un comportamiento ético frente a sus actividades diarias, y es un referente para sus compañeros, cumpliendo con el marco normativo de la empresa y evitando conductas como: conducta intencional para beneficio propio o de terceros, destrucción de la propiedad o uso inadecuado de los recursos, etc.</text>
  </threadedComment>
  <threadedComment ref="Z5" dT="2025-04-03T19:00:31.33" personId="{352DF30D-816E-4866-B6AE-55FEA624EA00}" id="{6CFEB03A-15AB-4110-9C45-32BA4AA62943}">
    <text>Llamadas de atención, suspensiones. RIT</text>
  </threadedComment>
  <threadedComment ref="AA5" dT="2025-04-03T19:00:37.46" personId="{352DF30D-816E-4866-B6AE-55FEA624EA00}" id="{E40784A5-8426-4BDB-B355-004DCF627F6C}">
    <text>Asiste al  trabajo con  puntualidad , no  incurre en ausentismo excesivo y está pronto a cumplir con trabajos fuera de horario.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2B96-2112-4C9B-8EA5-D01CCC73BB4C}">
  <dimension ref="A1:AG44"/>
  <sheetViews>
    <sheetView showGridLines="0" topLeftCell="I1" zoomScale="88" zoomScaleNormal="88" workbookViewId="0">
      <selection activeCell="N9" sqref="N9"/>
    </sheetView>
  </sheetViews>
  <sheetFormatPr baseColWidth="10" defaultRowHeight="14.4" x14ac:dyDescent="0.3"/>
  <cols>
    <col min="3" max="3" width="11.5546875" style="24"/>
    <col min="4" max="4" width="0" hidden="1" customWidth="1"/>
    <col min="6" max="6" width="18.6640625" customWidth="1"/>
    <col min="7" max="7" width="17.5546875" customWidth="1"/>
    <col min="8" max="8" width="13.6640625" customWidth="1"/>
    <col min="9" max="9" width="20.6640625" bestFit="1" customWidth="1"/>
    <col min="15" max="15" width="38.21875" bestFit="1" customWidth="1"/>
    <col min="16" max="16" width="17" customWidth="1"/>
    <col min="17" max="17" width="18.33203125" customWidth="1"/>
    <col min="18" max="18" width="15.6640625" customWidth="1"/>
    <col min="19" max="19" width="19.33203125" customWidth="1"/>
    <col min="21" max="21" width="15.88671875" customWidth="1"/>
    <col min="22" max="22" width="14.5546875" customWidth="1"/>
    <col min="23" max="23" width="33.88671875" customWidth="1"/>
    <col min="24" max="24" width="12.5546875" customWidth="1"/>
    <col min="26" max="26" width="22.77734375" customWidth="1"/>
    <col min="27" max="27" width="12" customWidth="1"/>
    <col min="28" max="28" width="11.5546875" customWidth="1"/>
    <col min="29" max="29" width="14.109375" style="24" customWidth="1"/>
    <col min="30" max="30" width="3.33203125" hidden="1" customWidth="1"/>
    <col min="33" max="33" width="90.77734375" customWidth="1"/>
  </cols>
  <sheetData>
    <row r="1" spans="1:33" ht="14.4" customHeight="1" x14ac:dyDescent="0.3">
      <c r="A1" s="35" t="s">
        <v>0</v>
      </c>
      <c r="B1" s="35" t="s">
        <v>4</v>
      </c>
      <c r="C1" s="45" t="s">
        <v>34</v>
      </c>
      <c r="D1" s="3"/>
      <c r="E1" s="42" t="s">
        <v>5</v>
      </c>
      <c r="F1" s="42" t="s">
        <v>7</v>
      </c>
      <c r="G1" s="42" t="s">
        <v>8</v>
      </c>
      <c r="H1" s="42" t="s">
        <v>30</v>
      </c>
      <c r="I1" s="42" t="s">
        <v>1</v>
      </c>
      <c r="J1" s="42" t="s">
        <v>19</v>
      </c>
      <c r="K1" s="42" t="s">
        <v>20</v>
      </c>
      <c r="L1" s="42" t="s">
        <v>18</v>
      </c>
      <c r="M1" s="42" t="s">
        <v>91</v>
      </c>
      <c r="N1" s="35" t="s">
        <v>6</v>
      </c>
      <c r="O1" s="35" t="s">
        <v>2</v>
      </c>
      <c r="P1" s="49" t="s">
        <v>3</v>
      </c>
      <c r="Q1" s="38" t="s">
        <v>9</v>
      </c>
      <c r="R1" s="52"/>
      <c r="S1" s="52"/>
      <c r="T1" s="52"/>
      <c r="U1" s="52"/>
      <c r="V1" s="52"/>
      <c r="W1" s="52"/>
      <c r="X1" s="52"/>
      <c r="Y1" s="38" t="s">
        <v>17</v>
      </c>
      <c r="Z1" s="40" t="s">
        <v>21</v>
      </c>
      <c r="AA1" s="40"/>
      <c r="AB1" s="40" t="s">
        <v>17</v>
      </c>
      <c r="AC1" s="51" t="s">
        <v>26</v>
      </c>
      <c r="AD1" s="6"/>
      <c r="AE1" s="37" t="s">
        <v>24</v>
      </c>
      <c r="AF1" s="37" t="s">
        <v>29</v>
      </c>
      <c r="AG1" s="35" t="s">
        <v>35</v>
      </c>
    </row>
    <row r="2" spans="1:33" x14ac:dyDescent="0.3">
      <c r="A2" s="36"/>
      <c r="B2" s="36"/>
      <c r="C2" s="46"/>
      <c r="D2" s="2"/>
      <c r="E2" s="43"/>
      <c r="F2" s="43"/>
      <c r="G2" s="43"/>
      <c r="H2" s="43"/>
      <c r="I2" s="43"/>
      <c r="J2" s="43"/>
      <c r="K2" s="43"/>
      <c r="L2" s="43"/>
      <c r="M2" s="43"/>
      <c r="N2" s="36"/>
      <c r="O2" s="36"/>
      <c r="P2" s="50"/>
      <c r="Q2" s="38"/>
      <c r="R2" s="52"/>
      <c r="S2" s="52"/>
      <c r="T2" s="52"/>
      <c r="U2" s="52"/>
      <c r="V2" s="52"/>
      <c r="W2" s="52"/>
      <c r="X2" s="52"/>
      <c r="Y2" s="38"/>
      <c r="Z2" s="40"/>
      <c r="AA2" s="40"/>
      <c r="AB2" s="40"/>
      <c r="AC2" s="51"/>
      <c r="AD2" s="6"/>
      <c r="AE2" s="37"/>
      <c r="AF2" s="37"/>
      <c r="AG2" s="36"/>
    </row>
    <row r="3" spans="1:33" x14ac:dyDescent="0.3">
      <c r="A3" s="36"/>
      <c r="B3" s="36"/>
      <c r="C3" s="46"/>
      <c r="D3" s="2"/>
      <c r="E3" s="43"/>
      <c r="F3" s="43"/>
      <c r="G3" s="43"/>
      <c r="H3" s="43"/>
      <c r="I3" s="43"/>
      <c r="J3" s="43"/>
      <c r="K3" s="43"/>
      <c r="L3" s="43"/>
      <c r="M3" s="43"/>
      <c r="N3" s="36"/>
      <c r="O3" s="36"/>
      <c r="P3" s="50"/>
      <c r="Q3" s="38"/>
      <c r="R3" s="52"/>
      <c r="S3" s="52"/>
      <c r="T3" s="52"/>
      <c r="U3" s="52"/>
      <c r="V3" s="52"/>
      <c r="W3" s="52"/>
      <c r="X3" s="52"/>
      <c r="Y3" s="38"/>
      <c r="Z3" s="40"/>
      <c r="AA3" s="40"/>
      <c r="AB3" s="40"/>
      <c r="AC3" s="51"/>
      <c r="AD3" s="6"/>
      <c r="AE3" s="37"/>
      <c r="AF3" s="37"/>
      <c r="AG3" s="36"/>
    </row>
    <row r="4" spans="1:33" ht="27.6" customHeight="1" x14ac:dyDescent="0.3">
      <c r="A4" s="36"/>
      <c r="B4" s="48"/>
      <c r="C4" s="47"/>
      <c r="D4" s="2"/>
      <c r="E4" s="43"/>
      <c r="F4" s="43"/>
      <c r="G4" s="43"/>
      <c r="H4" s="44"/>
      <c r="I4" s="44"/>
      <c r="J4" s="43"/>
      <c r="K4" s="43"/>
      <c r="L4" s="43"/>
      <c r="M4" s="43"/>
      <c r="N4" s="36"/>
      <c r="O4" s="36"/>
      <c r="P4" s="50"/>
      <c r="Q4" s="11" t="s">
        <v>10</v>
      </c>
      <c r="R4" s="11" t="s">
        <v>11</v>
      </c>
      <c r="S4" s="11" t="s">
        <v>12</v>
      </c>
      <c r="T4" s="11" t="s">
        <v>13</v>
      </c>
      <c r="U4" s="11" t="s">
        <v>14</v>
      </c>
      <c r="V4" s="11" t="s">
        <v>25</v>
      </c>
      <c r="W4" s="11" t="s">
        <v>15</v>
      </c>
      <c r="X4" s="11" t="s">
        <v>16</v>
      </c>
      <c r="Y4" s="39"/>
      <c r="Z4" s="5" t="s">
        <v>22</v>
      </c>
      <c r="AA4" s="5" t="s">
        <v>23</v>
      </c>
      <c r="AB4" s="41"/>
      <c r="AC4" s="51"/>
      <c r="AD4" s="6"/>
      <c r="AE4" s="37"/>
      <c r="AF4" s="37"/>
      <c r="AG4" s="36"/>
    </row>
    <row r="5" spans="1:33" ht="14.4" hidden="1" customHeight="1" x14ac:dyDescent="0.3">
      <c r="A5" s="2" t="s">
        <v>0</v>
      </c>
      <c r="B5" s="10" t="s">
        <v>4</v>
      </c>
      <c r="C5" s="31" t="s">
        <v>34</v>
      </c>
      <c r="D5" s="2" t="s">
        <v>110</v>
      </c>
      <c r="E5" s="4" t="s">
        <v>90</v>
      </c>
      <c r="F5" s="4" t="s">
        <v>7</v>
      </c>
      <c r="G5" s="4" t="s">
        <v>8</v>
      </c>
      <c r="H5" s="12" t="s">
        <v>30</v>
      </c>
      <c r="I5" s="12" t="s">
        <v>1</v>
      </c>
      <c r="J5" s="4" t="s">
        <v>19</v>
      </c>
      <c r="K5" s="4" t="s">
        <v>20</v>
      </c>
      <c r="L5" s="4" t="s">
        <v>18</v>
      </c>
      <c r="M5" s="4" t="s">
        <v>91</v>
      </c>
      <c r="N5" s="2" t="s">
        <v>6</v>
      </c>
      <c r="O5" s="2" t="s">
        <v>2</v>
      </c>
      <c r="P5" s="2" t="s">
        <v>3</v>
      </c>
      <c r="Q5" s="11" t="s">
        <v>10</v>
      </c>
      <c r="R5" s="11" t="s">
        <v>11</v>
      </c>
      <c r="S5" s="11" t="s">
        <v>12</v>
      </c>
      <c r="T5" s="11" t="s">
        <v>13</v>
      </c>
      <c r="U5" s="11" t="s">
        <v>14</v>
      </c>
      <c r="V5" s="11" t="s">
        <v>25</v>
      </c>
      <c r="W5" s="11" t="s">
        <v>15</v>
      </c>
      <c r="X5" s="11" t="s">
        <v>16</v>
      </c>
      <c r="Y5" s="9" t="s">
        <v>17</v>
      </c>
      <c r="Z5" s="5" t="s">
        <v>22</v>
      </c>
      <c r="AA5" s="5" t="s">
        <v>23</v>
      </c>
      <c r="AB5" s="8" t="s">
        <v>93</v>
      </c>
      <c r="AC5" s="22" t="s">
        <v>26</v>
      </c>
      <c r="AD5" s="25" t="s">
        <v>94</v>
      </c>
      <c r="AE5" s="7" t="s">
        <v>92</v>
      </c>
      <c r="AF5" s="7" t="s">
        <v>29</v>
      </c>
      <c r="AG5" s="2" t="s">
        <v>35</v>
      </c>
    </row>
    <row r="6" spans="1:33" x14ac:dyDescent="0.3">
      <c r="A6" s="13">
        <v>1</v>
      </c>
      <c r="B6" s="13">
        <f>IF(ISBLANK(Tabla6[[#This Row],[Fecha]]), "*", YEAR(Tabla6[[#This Row],[Fecha]]))</f>
        <v>2025</v>
      </c>
      <c r="C6" s="32">
        <f>IF(ISBLANK(Tabla6[[#This Row],[Fecha]]), "*", MONTH(Tabla6[[#This Row],[Fecha]]))</f>
        <v>3</v>
      </c>
      <c r="D6" s="13" t="str">
        <f t="shared" ref="D6:D44" si="0">IF(E6="","*",UPPER(TEXT(E6,"MMMM")))</f>
        <v>MARZO</v>
      </c>
      <c r="E6" s="27">
        <v>45740</v>
      </c>
      <c r="F6" s="13" t="s">
        <v>37</v>
      </c>
      <c r="G6" s="13"/>
      <c r="H6" s="13">
        <v>157</v>
      </c>
      <c r="I6" s="13" t="str">
        <f>IFERROR(VLOOKUP(H6,Tabla2[],2,FALSE),"*")</f>
        <v xml:space="preserve">Sucroalcolera Del Chira </v>
      </c>
      <c r="J6" s="13"/>
      <c r="K6" s="13"/>
      <c r="L6" s="13" t="s">
        <v>40</v>
      </c>
      <c r="M6" s="13"/>
      <c r="N6" s="13" t="s">
        <v>97</v>
      </c>
      <c r="O6" s="13" t="s">
        <v>45</v>
      </c>
      <c r="P6" s="26"/>
      <c r="Q6" s="13">
        <v>2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f>IF(SUM(Q6:X6)=0,"*",SUM(Q6:X6))</f>
        <v>37</v>
      </c>
      <c r="Z6" s="13">
        <v>5</v>
      </c>
      <c r="AA6" s="13">
        <v>5</v>
      </c>
      <c r="AB6" s="13">
        <f>IF(SUM(Z6:AA6)=0,"*",SUM(Z6:AA6))</f>
        <v>10</v>
      </c>
      <c r="AC6" s="23">
        <f t="shared" ref="AC6:AC44" si="1">IFERROR(IF(SUM(Y6+AB6)=0,"*",SUM(Y6+AB6)),"*")</f>
        <v>47</v>
      </c>
      <c r="AD6" s="15">
        <f>IF(SUM(Z6+AC6)=0,"*",SUM(Z6+AC6))</f>
        <v>52</v>
      </c>
      <c r="AE6" s="16">
        <f>IFERROR(AC6/50, "*")</f>
        <v>0.94</v>
      </c>
      <c r="AF6" s="17"/>
      <c r="AG6" s="6"/>
    </row>
    <row r="7" spans="1:33" x14ac:dyDescent="0.3">
      <c r="A7" s="13">
        <f>A6+1</f>
        <v>2</v>
      </c>
      <c r="B7" s="13">
        <f>IF(ISBLANK(Tabla6[[#This Row],[Fecha]]), "*", YEAR(Tabla6[[#This Row],[Fecha]]))</f>
        <v>2025</v>
      </c>
      <c r="C7" s="32">
        <f>IF(ISBLANK(Tabla6[[#This Row],[Fecha]]), "*", MONTH(Tabla6[[#This Row],[Fecha]]))</f>
        <v>3</v>
      </c>
      <c r="D7" s="13" t="str">
        <f t="shared" si="0"/>
        <v>MARZO</v>
      </c>
      <c r="E7" s="27">
        <v>45741</v>
      </c>
      <c r="F7" s="13" t="s">
        <v>27</v>
      </c>
      <c r="G7" s="13"/>
      <c r="H7" s="13">
        <v>158</v>
      </c>
      <c r="I7" s="13" t="str">
        <f>IFERROR(VLOOKUP(H7,Tabla2[],2,FALSE),"*")</f>
        <v xml:space="preserve">Bioenergía Del Chira </v>
      </c>
      <c r="J7" s="13"/>
      <c r="K7" s="13"/>
      <c r="L7" s="13" t="s">
        <v>41</v>
      </c>
      <c r="M7" s="13"/>
      <c r="N7" s="13" t="s">
        <v>98</v>
      </c>
      <c r="O7" s="13"/>
      <c r="P7" s="26"/>
      <c r="Q7" s="13">
        <v>2</v>
      </c>
      <c r="R7" s="13">
        <v>2</v>
      </c>
      <c r="S7" s="13">
        <v>4</v>
      </c>
      <c r="T7" s="13">
        <v>2</v>
      </c>
      <c r="U7" s="13">
        <v>2</v>
      </c>
      <c r="V7" s="13">
        <v>2</v>
      </c>
      <c r="W7" s="13">
        <v>1</v>
      </c>
      <c r="X7" s="13">
        <v>1</v>
      </c>
      <c r="Y7" s="13">
        <f t="shared" ref="Y7:Y44" si="2">IF(SUM(Q7:X7)=0,"*",SUM(Q7:X7))</f>
        <v>16</v>
      </c>
      <c r="Z7" s="13">
        <v>1</v>
      </c>
      <c r="AA7" s="13">
        <v>1</v>
      </c>
      <c r="AB7" s="13">
        <f t="shared" ref="AB7:AB44" si="3">IF(SUM(Z7:AA7)=0,"*",SUM(Z7:AA7))</f>
        <v>2</v>
      </c>
      <c r="AC7" s="23">
        <f t="shared" si="1"/>
        <v>18</v>
      </c>
      <c r="AD7" s="1"/>
      <c r="AE7" s="16">
        <f t="shared" ref="AE7:AE44" si="4">IFERROR(AC7/50, "*")</f>
        <v>0.36</v>
      </c>
      <c r="AF7" s="13"/>
      <c r="AG7" s="6"/>
    </row>
    <row r="8" spans="1:33" x14ac:dyDescent="0.3">
      <c r="A8" s="13">
        <f t="shared" ref="A8:A37" si="5">A7+1</f>
        <v>3</v>
      </c>
      <c r="B8" s="13">
        <f>IF(ISBLANK(Tabla6[[#This Row],[Fecha]]), "*", YEAR(Tabla6[[#This Row],[Fecha]]))</f>
        <v>2025</v>
      </c>
      <c r="C8" s="32">
        <f>IF(ISBLANK(Tabla6[[#This Row],[Fecha]]), "*", MONTH(Tabla6[[#This Row],[Fecha]]))</f>
        <v>3</v>
      </c>
      <c r="D8" s="13" t="str">
        <f t="shared" si="0"/>
        <v>MARZO</v>
      </c>
      <c r="E8" s="27">
        <v>45742</v>
      </c>
      <c r="F8" s="13"/>
      <c r="G8" s="13"/>
      <c r="H8" s="13">
        <v>153</v>
      </c>
      <c r="I8" s="13" t="str">
        <f>IFERROR(VLOOKUP(H8,Tabla2[],2,FALSE),"*")</f>
        <v xml:space="preserve">Agricola  Del Chira </v>
      </c>
      <c r="J8" s="13"/>
      <c r="K8" s="13"/>
      <c r="L8" s="13"/>
      <c r="M8" s="13"/>
      <c r="N8" s="13" t="s">
        <v>113</v>
      </c>
      <c r="O8" s="13"/>
      <c r="P8" s="13"/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f>IF(SUM(Q8:X8)=0,"*",SUM(Q8:X8))</f>
        <v>8</v>
      </c>
      <c r="Z8" s="13">
        <v>5</v>
      </c>
      <c r="AA8" s="13">
        <v>4</v>
      </c>
      <c r="AB8" s="13">
        <f t="shared" si="3"/>
        <v>9</v>
      </c>
      <c r="AC8" s="23">
        <f t="shared" si="1"/>
        <v>17</v>
      </c>
      <c r="AD8" s="1"/>
      <c r="AE8" s="16">
        <f t="shared" si="4"/>
        <v>0.34</v>
      </c>
      <c r="AF8" s="13"/>
      <c r="AG8" s="6"/>
    </row>
    <row r="9" spans="1:33" x14ac:dyDescent="0.3">
      <c r="A9" s="13">
        <f t="shared" si="5"/>
        <v>4</v>
      </c>
      <c r="B9" s="13">
        <f>IF(ISBLANK(Tabla6[[#This Row],[Fecha]]), "*", YEAR(Tabla6[[#This Row],[Fecha]]))</f>
        <v>2025</v>
      </c>
      <c r="C9" s="32">
        <f>IF(ISBLANK(Tabla6[[#This Row],[Fecha]]), "*", MONTH(Tabla6[[#This Row],[Fecha]]))</f>
        <v>3</v>
      </c>
      <c r="D9" s="13" t="str">
        <f t="shared" si="0"/>
        <v>MARZO</v>
      </c>
      <c r="E9" s="27">
        <v>45743</v>
      </c>
      <c r="F9" s="13"/>
      <c r="G9" s="13"/>
      <c r="H9" s="13"/>
      <c r="I9" s="13" t="str">
        <f>IFERROR(VLOOKUP(H9,Tabla2[],2,FALSE),"*")</f>
        <v>*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 t="str">
        <f t="shared" si="2"/>
        <v>*</v>
      </c>
      <c r="Z9" s="13"/>
      <c r="AA9" s="13"/>
      <c r="AB9" s="13" t="str">
        <f t="shared" si="3"/>
        <v>*</v>
      </c>
      <c r="AC9" s="23" t="str">
        <f t="shared" si="1"/>
        <v>*</v>
      </c>
      <c r="AD9" s="1"/>
      <c r="AE9" s="16" t="str">
        <f t="shared" si="4"/>
        <v>*</v>
      </c>
      <c r="AF9" s="13"/>
      <c r="AG9" s="6"/>
    </row>
    <row r="10" spans="1:33" x14ac:dyDescent="0.3">
      <c r="A10" s="13">
        <f t="shared" si="5"/>
        <v>5</v>
      </c>
      <c r="B10" s="6" t="str">
        <f>IF(ISBLANK(Tabla6[[#This Row],[Fecha]]), "*", YEAR(Tabla6[[#This Row],[Fecha]]))</f>
        <v>*</v>
      </c>
      <c r="C10" s="33" t="str">
        <f>IF(ISBLANK(Tabla6[[#This Row],[Fecha]]), "*", MONTH(Tabla6[[#This Row],[Fecha]]))</f>
        <v>*</v>
      </c>
      <c r="D10" s="6" t="str">
        <f t="shared" si="0"/>
        <v>*</v>
      </c>
      <c r="E10" s="6"/>
      <c r="F10" s="13"/>
      <c r="G10" s="6"/>
      <c r="H10" s="6"/>
      <c r="I10" s="13" t="str">
        <f>IFERROR(VLOOKUP(H10,Tabla2[],2,FALSE),"*")</f>
        <v>*</v>
      </c>
      <c r="J10" s="6"/>
      <c r="K10" s="6"/>
      <c r="L10" s="6"/>
      <c r="M10" s="6"/>
      <c r="N10" s="6"/>
      <c r="O10" s="13"/>
      <c r="P10" s="6"/>
      <c r="Q10" s="6"/>
      <c r="R10" s="6"/>
      <c r="S10" s="6"/>
      <c r="T10" s="6"/>
      <c r="U10" s="6"/>
      <c r="V10" s="6"/>
      <c r="W10" s="6"/>
      <c r="X10" s="6"/>
      <c r="Y10" s="13" t="str">
        <f t="shared" si="2"/>
        <v>*</v>
      </c>
      <c r="Z10" s="6"/>
      <c r="AA10" s="6"/>
      <c r="AB10" s="13" t="str">
        <f t="shared" si="3"/>
        <v>*</v>
      </c>
      <c r="AC10" s="23" t="str">
        <f t="shared" si="1"/>
        <v>*</v>
      </c>
      <c r="AE10" s="16" t="str">
        <f t="shared" si="4"/>
        <v>*</v>
      </c>
      <c r="AF10" s="6"/>
      <c r="AG10" s="6"/>
    </row>
    <row r="11" spans="1:33" x14ac:dyDescent="0.3">
      <c r="A11" s="13">
        <f t="shared" si="5"/>
        <v>6</v>
      </c>
      <c r="B11" s="6" t="str">
        <f>IF(ISBLANK(Tabla6[[#This Row],[Fecha]]), "*", YEAR(Tabla6[[#This Row],[Fecha]]))</f>
        <v>*</v>
      </c>
      <c r="C11" s="33" t="str">
        <f>IF(ISBLANK(Tabla6[[#This Row],[Fecha]]), "*", MONTH(Tabla6[[#This Row],[Fecha]]))</f>
        <v>*</v>
      </c>
      <c r="D11" s="6" t="str">
        <f t="shared" si="0"/>
        <v>*</v>
      </c>
      <c r="E11" s="6"/>
      <c r="F11" s="13"/>
      <c r="G11" s="6"/>
      <c r="H11" s="6"/>
      <c r="I11" s="13" t="str">
        <f>IFERROR(VLOOKUP(H11,Tabla2[],2,FALSE),"*")</f>
        <v>*</v>
      </c>
      <c r="J11" s="6"/>
      <c r="K11" s="6"/>
      <c r="L11" s="6"/>
      <c r="M11" s="6"/>
      <c r="N11" s="6"/>
      <c r="O11" s="13"/>
      <c r="P11" s="6"/>
      <c r="Q11" s="6"/>
      <c r="R11" s="6"/>
      <c r="S11" s="6"/>
      <c r="T11" s="6"/>
      <c r="U11" s="6"/>
      <c r="V11" s="6"/>
      <c r="W11" s="6"/>
      <c r="X11" s="6"/>
      <c r="Y11" s="13" t="str">
        <f t="shared" si="2"/>
        <v>*</v>
      </c>
      <c r="Z11" s="6"/>
      <c r="AA11" s="6"/>
      <c r="AB11" s="13" t="str">
        <f t="shared" si="3"/>
        <v>*</v>
      </c>
      <c r="AC11" s="23" t="str">
        <f t="shared" si="1"/>
        <v>*</v>
      </c>
      <c r="AE11" s="16" t="str">
        <f t="shared" si="4"/>
        <v>*</v>
      </c>
      <c r="AF11" s="6"/>
      <c r="AG11" s="6"/>
    </row>
    <row r="12" spans="1:33" x14ac:dyDescent="0.3">
      <c r="A12" s="13">
        <f t="shared" si="5"/>
        <v>7</v>
      </c>
      <c r="B12" s="6" t="str">
        <f>IF(ISBLANK(Tabla6[[#This Row],[Fecha]]), "*", YEAR(Tabla6[[#This Row],[Fecha]]))</f>
        <v>*</v>
      </c>
      <c r="C12" s="33" t="str">
        <f>IF(ISBLANK(Tabla6[[#This Row],[Fecha]]), "*", MONTH(Tabla6[[#This Row],[Fecha]]))</f>
        <v>*</v>
      </c>
      <c r="D12" s="6" t="str">
        <f t="shared" si="0"/>
        <v>*</v>
      </c>
      <c r="E12" s="6"/>
      <c r="F12" s="13"/>
      <c r="G12" s="6"/>
      <c r="H12" s="6"/>
      <c r="I12" s="13" t="str">
        <f>IFERROR(VLOOKUP(H12,Tabla2[],2,FALSE),"*")</f>
        <v>*</v>
      </c>
      <c r="J12" s="6"/>
      <c r="K12" s="6"/>
      <c r="L12" s="6"/>
      <c r="M12" s="6"/>
      <c r="N12" s="6"/>
      <c r="O12" s="13"/>
      <c r="P12" s="6"/>
      <c r="Q12" s="6"/>
      <c r="R12" s="6"/>
      <c r="S12" s="6"/>
      <c r="T12" s="6"/>
      <c r="U12" s="6"/>
      <c r="V12" s="6"/>
      <c r="W12" s="6"/>
      <c r="X12" s="6"/>
      <c r="Y12" s="13" t="str">
        <f t="shared" si="2"/>
        <v>*</v>
      </c>
      <c r="Z12" s="6"/>
      <c r="AA12" s="6"/>
      <c r="AB12" s="13" t="str">
        <f t="shared" si="3"/>
        <v>*</v>
      </c>
      <c r="AC12" s="23" t="str">
        <f t="shared" si="1"/>
        <v>*</v>
      </c>
      <c r="AE12" s="16" t="str">
        <f t="shared" si="4"/>
        <v>*</v>
      </c>
      <c r="AF12" s="6"/>
      <c r="AG12" s="6"/>
    </row>
    <row r="13" spans="1:33" x14ac:dyDescent="0.3">
      <c r="A13" s="13">
        <f t="shared" si="5"/>
        <v>8</v>
      </c>
      <c r="B13" s="6" t="str">
        <f>IF(ISBLANK(Tabla6[[#This Row],[Fecha]]), "*", YEAR(Tabla6[[#This Row],[Fecha]]))</f>
        <v>*</v>
      </c>
      <c r="C13" s="33" t="str">
        <f>IF(ISBLANK(Tabla6[[#This Row],[Fecha]]), "*", MONTH(Tabla6[[#This Row],[Fecha]]))</f>
        <v>*</v>
      </c>
      <c r="D13" s="6" t="str">
        <f t="shared" si="0"/>
        <v>*</v>
      </c>
      <c r="E13" s="6"/>
      <c r="F13" s="13"/>
      <c r="G13" s="6"/>
      <c r="H13" s="6"/>
      <c r="I13" s="13" t="str">
        <f>IFERROR(VLOOKUP(H13,Tabla2[],2,FALSE),"*")</f>
        <v>*</v>
      </c>
      <c r="J13" s="6"/>
      <c r="K13" s="6"/>
      <c r="L13" s="6"/>
      <c r="M13" s="6"/>
      <c r="N13" s="6"/>
      <c r="O13" s="13"/>
      <c r="P13" s="6"/>
      <c r="Q13" s="6"/>
      <c r="R13" s="6"/>
      <c r="S13" s="6"/>
      <c r="T13" s="6"/>
      <c r="U13" s="6"/>
      <c r="V13" s="6"/>
      <c r="W13" s="6"/>
      <c r="X13" s="6"/>
      <c r="Y13" s="13" t="str">
        <f t="shared" si="2"/>
        <v>*</v>
      </c>
      <c r="Z13" s="6"/>
      <c r="AA13" s="6"/>
      <c r="AB13" s="13" t="str">
        <f t="shared" si="3"/>
        <v>*</v>
      </c>
      <c r="AC13" s="23" t="str">
        <f t="shared" si="1"/>
        <v>*</v>
      </c>
      <c r="AE13" s="16" t="str">
        <f t="shared" si="4"/>
        <v>*</v>
      </c>
      <c r="AF13" s="6"/>
      <c r="AG13" s="6"/>
    </row>
    <row r="14" spans="1:33" x14ac:dyDescent="0.3">
      <c r="A14" s="13">
        <f t="shared" si="5"/>
        <v>9</v>
      </c>
      <c r="B14" s="6" t="str">
        <f>IF(ISBLANK(Tabla6[[#This Row],[Fecha]]), "*", YEAR(Tabla6[[#This Row],[Fecha]]))</f>
        <v>*</v>
      </c>
      <c r="C14" s="33" t="str">
        <f>IF(ISBLANK(Tabla6[[#This Row],[Fecha]]), "*", MONTH(Tabla6[[#This Row],[Fecha]]))</f>
        <v>*</v>
      </c>
      <c r="D14" s="6" t="str">
        <f t="shared" si="0"/>
        <v>*</v>
      </c>
      <c r="E14" s="6"/>
      <c r="F14" s="13"/>
      <c r="G14" s="6"/>
      <c r="H14" s="6"/>
      <c r="I14" s="13" t="str">
        <f>IFERROR(VLOOKUP(H14,Tabla2[],2,FALSE),"*")</f>
        <v>*</v>
      </c>
      <c r="J14" s="6"/>
      <c r="K14" s="6"/>
      <c r="L14" s="6"/>
      <c r="M14" s="6"/>
      <c r="N14" s="6"/>
      <c r="O14" s="13"/>
      <c r="P14" s="6"/>
      <c r="Q14" s="6"/>
      <c r="R14" s="6"/>
      <c r="S14" s="6"/>
      <c r="T14" s="6"/>
      <c r="U14" s="6"/>
      <c r="V14" s="6"/>
      <c r="W14" s="6"/>
      <c r="X14" s="6"/>
      <c r="Y14" s="13" t="str">
        <f t="shared" si="2"/>
        <v>*</v>
      </c>
      <c r="Z14" s="6"/>
      <c r="AA14" s="6"/>
      <c r="AB14" s="13" t="str">
        <f t="shared" si="3"/>
        <v>*</v>
      </c>
      <c r="AC14" s="23" t="str">
        <f t="shared" si="1"/>
        <v>*</v>
      </c>
      <c r="AE14" s="16" t="str">
        <f t="shared" si="4"/>
        <v>*</v>
      </c>
      <c r="AF14" s="6"/>
      <c r="AG14" s="6"/>
    </row>
    <row r="15" spans="1:33" x14ac:dyDescent="0.3">
      <c r="A15" s="13">
        <f t="shared" si="5"/>
        <v>10</v>
      </c>
      <c r="B15" s="6" t="str">
        <f>IF(ISBLANK(Tabla6[[#This Row],[Fecha]]), "*", YEAR(Tabla6[[#This Row],[Fecha]]))</f>
        <v>*</v>
      </c>
      <c r="C15" s="33" t="str">
        <f>IF(ISBLANK(Tabla6[[#This Row],[Fecha]]), "*", MONTH(Tabla6[[#This Row],[Fecha]]))</f>
        <v>*</v>
      </c>
      <c r="D15" s="6" t="str">
        <f t="shared" si="0"/>
        <v>*</v>
      </c>
      <c r="E15" s="6"/>
      <c r="F15" s="13"/>
      <c r="G15" s="6"/>
      <c r="H15" s="6"/>
      <c r="I15" s="13" t="str">
        <f>IFERROR(VLOOKUP(H15,Tabla2[],2,FALSE),"*")</f>
        <v>*</v>
      </c>
      <c r="J15" s="6"/>
      <c r="K15" s="6"/>
      <c r="L15" s="6"/>
      <c r="M15" s="6"/>
      <c r="N15" s="6"/>
      <c r="O15" s="13"/>
      <c r="P15" s="6"/>
      <c r="Q15" s="6"/>
      <c r="R15" s="6"/>
      <c r="S15" s="6"/>
      <c r="T15" s="6"/>
      <c r="U15" s="6"/>
      <c r="V15" s="6"/>
      <c r="W15" s="6"/>
      <c r="X15" s="6"/>
      <c r="Y15" s="13" t="str">
        <f t="shared" si="2"/>
        <v>*</v>
      </c>
      <c r="Z15" s="6"/>
      <c r="AA15" s="6"/>
      <c r="AB15" s="13" t="str">
        <f t="shared" si="3"/>
        <v>*</v>
      </c>
      <c r="AC15" s="23" t="str">
        <f t="shared" si="1"/>
        <v>*</v>
      </c>
      <c r="AE15" s="16" t="str">
        <f t="shared" si="4"/>
        <v>*</v>
      </c>
      <c r="AF15" s="6"/>
      <c r="AG15" s="6"/>
    </row>
    <row r="16" spans="1:33" x14ac:dyDescent="0.3">
      <c r="A16" s="13">
        <f t="shared" si="5"/>
        <v>11</v>
      </c>
      <c r="B16" s="6" t="str">
        <f>IF(ISBLANK(Tabla6[[#This Row],[Fecha]]), "*", YEAR(Tabla6[[#This Row],[Fecha]]))</f>
        <v>*</v>
      </c>
      <c r="C16" s="33" t="str">
        <f>IF(ISBLANK(Tabla6[[#This Row],[Fecha]]), "*", MONTH(Tabla6[[#This Row],[Fecha]]))</f>
        <v>*</v>
      </c>
      <c r="D16" s="6" t="str">
        <f t="shared" si="0"/>
        <v>*</v>
      </c>
      <c r="E16" s="6"/>
      <c r="F16" s="13"/>
      <c r="G16" s="6"/>
      <c r="H16" s="6"/>
      <c r="I16" s="13" t="str">
        <f>IFERROR(VLOOKUP(H16,Tabla2[],2,FALSE),"*")</f>
        <v>*</v>
      </c>
      <c r="J16" s="6"/>
      <c r="K16" s="6"/>
      <c r="L16" s="6"/>
      <c r="M16" s="6"/>
      <c r="N16" s="6"/>
      <c r="O16" s="13"/>
      <c r="P16" s="6"/>
      <c r="Q16" s="6"/>
      <c r="R16" s="6"/>
      <c r="S16" s="6"/>
      <c r="T16" s="6"/>
      <c r="U16" s="6"/>
      <c r="V16" s="6"/>
      <c r="W16" s="6"/>
      <c r="X16" s="6"/>
      <c r="Y16" s="13" t="str">
        <f t="shared" si="2"/>
        <v>*</v>
      </c>
      <c r="Z16" s="6"/>
      <c r="AA16" s="6"/>
      <c r="AB16" s="13" t="str">
        <f t="shared" si="3"/>
        <v>*</v>
      </c>
      <c r="AC16" s="23" t="str">
        <f t="shared" si="1"/>
        <v>*</v>
      </c>
      <c r="AE16" s="16" t="str">
        <f t="shared" si="4"/>
        <v>*</v>
      </c>
      <c r="AF16" s="6"/>
      <c r="AG16" s="6"/>
    </row>
    <row r="17" spans="1:33" x14ac:dyDescent="0.3">
      <c r="A17" s="13">
        <f t="shared" si="5"/>
        <v>12</v>
      </c>
      <c r="B17" s="6" t="str">
        <f>IF(ISBLANK(Tabla6[[#This Row],[Fecha]]), "*", YEAR(Tabla6[[#This Row],[Fecha]]))</f>
        <v>*</v>
      </c>
      <c r="C17" s="33" t="str">
        <f>IF(ISBLANK(Tabla6[[#This Row],[Fecha]]), "*", MONTH(Tabla6[[#This Row],[Fecha]]))</f>
        <v>*</v>
      </c>
      <c r="D17" s="6" t="str">
        <f t="shared" si="0"/>
        <v>*</v>
      </c>
      <c r="E17" s="6"/>
      <c r="F17" s="13"/>
      <c r="G17" s="6"/>
      <c r="H17" s="6"/>
      <c r="I17" s="13" t="str">
        <f>IFERROR(VLOOKUP(H17,Tabla2[],2,FALSE),"*")</f>
        <v>*</v>
      </c>
      <c r="J17" s="6"/>
      <c r="K17" s="6"/>
      <c r="L17" s="6"/>
      <c r="M17" s="6"/>
      <c r="N17" s="6"/>
      <c r="O17" s="13"/>
      <c r="P17" s="6"/>
      <c r="Q17" s="6"/>
      <c r="R17" s="6"/>
      <c r="S17" s="6"/>
      <c r="T17" s="6"/>
      <c r="U17" s="6"/>
      <c r="V17" s="6"/>
      <c r="W17" s="6"/>
      <c r="X17" s="6"/>
      <c r="Y17" s="13" t="str">
        <f t="shared" si="2"/>
        <v>*</v>
      </c>
      <c r="Z17" s="6"/>
      <c r="AA17" s="6"/>
      <c r="AB17" s="13" t="str">
        <f t="shared" si="3"/>
        <v>*</v>
      </c>
      <c r="AC17" s="23" t="str">
        <f t="shared" si="1"/>
        <v>*</v>
      </c>
      <c r="AE17" s="16" t="str">
        <f t="shared" si="4"/>
        <v>*</v>
      </c>
      <c r="AF17" s="6"/>
      <c r="AG17" s="6"/>
    </row>
    <row r="18" spans="1:33" x14ac:dyDescent="0.3">
      <c r="A18" s="13">
        <f t="shared" si="5"/>
        <v>13</v>
      </c>
      <c r="B18" s="6" t="str">
        <f>IF(ISBLANK(Tabla6[[#This Row],[Fecha]]), "*", YEAR(Tabla6[[#This Row],[Fecha]]))</f>
        <v>*</v>
      </c>
      <c r="C18" s="33" t="str">
        <f>IF(ISBLANK(Tabla6[[#This Row],[Fecha]]), "*", MONTH(Tabla6[[#This Row],[Fecha]]))</f>
        <v>*</v>
      </c>
      <c r="D18" s="6" t="str">
        <f t="shared" si="0"/>
        <v>*</v>
      </c>
      <c r="E18" s="6"/>
      <c r="F18" s="13"/>
      <c r="G18" s="6"/>
      <c r="H18" s="6"/>
      <c r="I18" s="13" t="str">
        <f>IFERROR(VLOOKUP(H18,Tabla2[],2,FALSE),"*")</f>
        <v>*</v>
      </c>
      <c r="J18" s="6"/>
      <c r="K18" s="6"/>
      <c r="L18" s="6"/>
      <c r="M18" s="6"/>
      <c r="N18" s="6"/>
      <c r="O18" s="13"/>
      <c r="P18" s="6"/>
      <c r="Q18" s="6"/>
      <c r="R18" s="6"/>
      <c r="S18" s="6"/>
      <c r="T18" s="6"/>
      <c r="U18" s="6"/>
      <c r="V18" s="6"/>
      <c r="W18" s="6"/>
      <c r="X18" s="6"/>
      <c r="Y18" s="13" t="str">
        <f t="shared" si="2"/>
        <v>*</v>
      </c>
      <c r="Z18" s="6"/>
      <c r="AA18" s="6"/>
      <c r="AB18" s="13" t="str">
        <f t="shared" si="3"/>
        <v>*</v>
      </c>
      <c r="AC18" s="23" t="str">
        <f t="shared" si="1"/>
        <v>*</v>
      </c>
      <c r="AE18" s="16" t="str">
        <f t="shared" si="4"/>
        <v>*</v>
      </c>
      <c r="AF18" s="6"/>
      <c r="AG18" s="6"/>
    </row>
    <row r="19" spans="1:33" x14ac:dyDescent="0.3">
      <c r="A19" s="13">
        <f t="shared" si="5"/>
        <v>14</v>
      </c>
      <c r="B19" s="6" t="str">
        <f>IF(ISBLANK(Tabla6[[#This Row],[Fecha]]), "*", YEAR(Tabla6[[#This Row],[Fecha]]))</f>
        <v>*</v>
      </c>
      <c r="C19" s="33" t="str">
        <f>IF(ISBLANK(Tabla6[[#This Row],[Fecha]]), "*", MONTH(Tabla6[[#This Row],[Fecha]]))</f>
        <v>*</v>
      </c>
      <c r="D19" s="6" t="str">
        <f t="shared" si="0"/>
        <v>*</v>
      </c>
      <c r="E19" s="6"/>
      <c r="F19" s="13"/>
      <c r="G19" s="6"/>
      <c r="H19" s="6"/>
      <c r="I19" s="13" t="str">
        <f>IFERROR(VLOOKUP(H19,Tabla2[],2,FALSE),"*")</f>
        <v>*</v>
      </c>
      <c r="J19" s="6"/>
      <c r="K19" s="6"/>
      <c r="L19" s="6"/>
      <c r="M19" s="6"/>
      <c r="N19" s="6"/>
      <c r="O19" s="13"/>
      <c r="P19" s="6"/>
      <c r="Q19" s="6"/>
      <c r="R19" s="6"/>
      <c r="S19" s="6"/>
      <c r="T19" s="6"/>
      <c r="U19" s="6"/>
      <c r="V19" s="6"/>
      <c r="W19" s="6"/>
      <c r="X19" s="6"/>
      <c r="Y19" s="13" t="str">
        <f t="shared" si="2"/>
        <v>*</v>
      </c>
      <c r="Z19" s="6"/>
      <c r="AA19" s="6"/>
      <c r="AB19" s="13" t="str">
        <f t="shared" si="3"/>
        <v>*</v>
      </c>
      <c r="AC19" s="23" t="str">
        <f t="shared" si="1"/>
        <v>*</v>
      </c>
      <c r="AE19" s="16" t="str">
        <f t="shared" si="4"/>
        <v>*</v>
      </c>
      <c r="AF19" s="6"/>
      <c r="AG19" s="6"/>
    </row>
    <row r="20" spans="1:33" x14ac:dyDescent="0.3">
      <c r="A20" s="13">
        <f t="shared" si="5"/>
        <v>15</v>
      </c>
      <c r="B20" s="6" t="str">
        <f>IF(ISBLANK(Tabla6[[#This Row],[Fecha]]), "*", YEAR(Tabla6[[#This Row],[Fecha]]))</f>
        <v>*</v>
      </c>
      <c r="C20" s="33" t="str">
        <f>IF(ISBLANK(Tabla6[[#This Row],[Fecha]]), "*", MONTH(Tabla6[[#This Row],[Fecha]]))</f>
        <v>*</v>
      </c>
      <c r="D20" s="6" t="str">
        <f t="shared" si="0"/>
        <v>*</v>
      </c>
      <c r="E20" s="6"/>
      <c r="F20" s="13"/>
      <c r="G20" s="6"/>
      <c r="H20" s="6"/>
      <c r="I20" s="13" t="str">
        <f>IFERROR(VLOOKUP(H20,Tabla2[],2,FALSE),"*")</f>
        <v>*</v>
      </c>
      <c r="J20" s="6"/>
      <c r="K20" s="6"/>
      <c r="L20" s="6"/>
      <c r="M20" s="6"/>
      <c r="N20" s="6"/>
      <c r="O20" s="13"/>
      <c r="P20" s="6"/>
      <c r="Q20" s="6"/>
      <c r="R20" s="6"/>
      <c r="S20" s="6"/>
      <c r="T20" s="6"/>
      <c r="U20" s="6"/>
      <c r="V20" s="6"/>
      <c r="W20" s="6"/>
      <c r="X20" s="6"/>
      <c r="Y20" s="13" t="str">
        <f t="shared" si="2"/>
        <v>*</v>
      </c>
      <c r="Z20" s="6"/>
      <c r="AA20" s="6"/>
      <c r="AB20" s="13" t="str">
        <f t="shared" si="3"/>
        <v>*</v>
      </c>
      <c r="AC20" s="23" t="str">
        <f t="shared" si="1"/>
        <v>*</v>
      </c>
      <c r="AE20" s="16" t="str">
        <f t="shared" si="4"/>
        <v>*</v>
      </c>
      <c r="AF20" s="6"/>
      <c r="AG20" s="6"/>
    </row>
    <row r="21" spans="1:33" x14ac:dyDescent="0.3">
      <c r="A21" s="13">
        <f t="shared" si="5"/>
        <v>16</v>
      </c>
      <c r="B21" s="6" t="str">
        <f>IF(ISBLANK(Tabla6[[#This Row],[Fecha]]), "*", YEAR(Tabla6[[#This Row],[Fecha]]))</f>
        <v>*</v>
      </c>
      <c r="C21" s="33" t="str">
        <f>IF(ISBLANK(Tabla6[[#This Row],[Fecha]]), "*", MONTH(Tabla6[[#This Row],[Fecha]]))</f>
        <v>*</v>
      </c>
      <c r="D21" s="6" t="str">
        <f t="shared" si="0"/>
        <v>*</v>
      </c>
      <c r="E21" s="6"/>
      <c r="F21" s="13"/>
      <c r="G21" s="6"/>
      <c r="H21" s="6"/>
      <c r="I21" s="13" t="str">
        <f>IFERROR(VLOOKUP(H21,Tabla2[],2,FALSE),"*")</f>
        <v>*</v>
      </c>
      <c r="J21" s="6"/>
      <c r="K21" s="6"/>
      <c r="L21" s="6"/>
      <c r="M21" s="6"/>
      <c r="N21" s="6"/>
      <c r="O21" s="13"/>
      <c r="P21" s="6"/>
      <c r="Q21" s="6"/>
      <c r="R21" s="6"/>
      <c r="S21" s="6"/>
      <c r="T21" s="6"/>
      <c r="U21" s="6"/>
      <c r="V21" s="6"/>
      <c r="W21" s="6"/>
      <c r="X21" s="6"/>
      <c r="Y21" s="13" t="str">
        <f t="shared" si="2"/>
        <v>*</v>
      </c>
      <c r="Z21" s="6"/>
      <c r="AA21" s="6"/>
      <c r="AB21" s="13" t="str">
        <f t="shared" si="3"/>
        <v>*</v>
      </c>
      <c r="AC21" s="23" t="str">
        <f t="shared" si="1"/>
        <v>*</v>
      </c>
      <c r="AE21" s="16" t="str">
        <f t="shared" si="4"/>
        <v>*</v>
      </c>
      <c r="AF21" s="6"/>
      <c r="AG21" s="6"/>
    </row>
    <row r="22" spans="1:33" x14ac:dyDescent="0.3">
      <c r="A22" s="13">
        <f t="shared" si="5"/>
        <v>17</v>
      </c>
      <c r="B22" s="6" t="str">
        <f>IF(ISBLANK(Tabla6[[#This Row],[Fecha]]), "*", YEAR(Tabla6[[#This Row],[Fecha]]))</f>
        <v>*</v>
      </c>
      <c r="C22" s="33" t="str">
        <f>IF(ISBLANK(Tabla6[[#This Row],[Fecha]]), "*", MONTH(Tabla6[[#This Row],[Fecha]]))</f>
        <v>*</v>
      </c>
      <c r="D22" s="6" t="str">
        <f t="shared" si="0"/>
        <v>*</v>
      </c>
      <c r="E22" s="6"/>
      <c r="F22" s="13"/>
      <c r="G22" s="6"/>
      <c r="H22" s="6"/>
      <c r="I22" s="13" t="str">
        <f>IFERROR(VLOOKUP(H22,Tabla2[],2,FALSE),"*")</f>
        <v>*</v>
      </c>
      <c r="J22" s="6"/>
      <c r="K22" s="6"/>
      <c r="L22" s="6"/>
      <c r="M22" s="6"/>
      <c r="N22" s="6"/>
      <c r="O22" s="13"/>
      <c r="P22" s="6"/>
      <c r="Q22" s="6"/>
      <c r="R22" s="6"/>
      <c r="S22" s="6"/>
      <c r="T22" s="6"/>
      <c r="U22" s="6"/>
      <c r="V22" s="6"/>
      <c r="W22" s="6"/>
      <c r="X22" s="6"/>
      <c r="Y22" s="13" t="str">
        <f t="shared" si="2"/>
        <v>*</v>
      </c>
      <c r="Z22" s="6"/>
      <c r="AA22" s="6"/>
      <c r="AB22" s="13" t="str">
        <f t="shared" si="3"/>
        <v>*</v>
      </c>
      <c r="AC22" s="23" t="str">
        <f t="shared" si="1"/>
        <v>*</v>
      </c>
      <c r="AE22" s="16" t="str">
        <f t="shared" si="4"/>
        <v>*</v>
      </c>
      <c r="AF22" s="6"/>
      <c r="AG22" s="6"/>
    </row>
    <row r="23" spans="1:33" x14ac:dyDescent="0.3">
      <c r="A23" s="13">
        <f t="shared" si="5"/>
        <v>18</v>
      </c>
      <c r="B23" s="6" t="str">
        <f>IF(ISBLANK(Tabla6[[#This Row],[Fecha]]), "*", YEAR(Tabla6[[#This Row],[Fecha]]))</f>
        <v>*</v>
      </c>
      <c r="C23" s="33" t="str">
        <f>IF(ISBLANK(Tabla6[[#This Row],[Fecha]]), "*", MONTH(Tabla6[[#This Row],[Fecha]]))</f>
        <v>*</v>
      </c>
      <c r="D23" s="6" t="str">
        <f t="shared" si="0"/>
        <v>*</v>
      </c>
      <c r="E23" s="6"/>
      <c r="F23" s="13"/>
      <c r="G23" s="6"/>
      <c r="H23" s="6"/>
      <c r="I23" s="13" t="str">
        <f>IFERROR(VLOOKUP(H23,Tabla2[],2,FALSE),"*")</f>
        <v>*</v>
      </c>
      <c r="J23" s="6"/>
      <c r="K23" s="6"/>
      <c r="L23" s="6"/>
      <c r="M23" s="6"/>
      <c r="N23" s="6"/>
      <c r="O23" s="13"/>
      <c r="P23" s="6"/>
      <c r="Q23" s="6"/>
      <c r="R23" s="6"/>
      <c r="S23" s="6"/>
      <c r="T23" s="6"/>
      <c r="U23" s="6"/>
      <c r="V23" s="6"/>
      <c r="W23" s="6"/>
      <c r="X23" s="6"/>
      <c r="Y23" s="13" t="str">
        <f t="shared" si="2"/>
        <v>*</v>
      </c>
      <c r="Z23" s="6"/>
      <c r="AA23" s="6"/>
      <c r="AB23" s="13" t="str">
        <f t="shared" si="3"/>
        <v>*</v>
      </c>
      <c r="AC23" s="23" t="str">
        <f t="shared" si="1"/>
        <v>*</v>
      </c>
      <c r="AE23" s="16" t="str">
        <f t="shared" si="4"/>
        <v>*</v>
      </c>
      <c r="AF23" s="6"/>
      <c r="AG23" s="6"/>
    </row>
    <row r="24" spans="1:33" x14ac:dyDescent="0.3">
      <c r="A24" s="13">
        <f t="shared" si="5"/>
        <v>19</v>
      </c>
      <c r="B24" s="6" t="str">
        <f>IF(ISBLANK(Tabla6[[#This Row],[Fecha]]), "*", YEAR(Tabla6[[#This Row],[Fecha]]))</f>
        <v>*</v>
      </c>
      <c r="C24" s="33" t="str">
        <f>IF(ISBLANK(Tabla6[[#This Row],[Fecha]]), "*", MONTH(Tabla6[[#This Row],[Fecha]]))</f>
        <v>*</v>
      </c>
      <c r="D24" s="6" t="str">
        <f t="shared" si="0"/>
        <v>*</v>
      </c>
      <c r="E24" s="6"/>
      <c r="F24" s="13"/>
      <c r="G24" s="6"/>
      <c r="H24" s="6"/>
      <c r="I24" s="13" t="str">
        <f>IFERROR(VLOOKUP(H24,Tabla2[],2,FALSE),"*")</f>
        <v>*</v>
      </c>
      <c r="J24" s="6"/>
      <c r="K24" s="6"/>
      <c r="L24" s="6"/>
      <c r="M24" s="6"/>
      <c r="N24" s="6"/>
      <c r="O24" s="13"/>
      <c r="P24" s="6"/>
      <c r="Q24" s="6"/>
      <c r="R24" s="6"/>
      <c r="S24" s="6"/>
      <c r="T24" s="6"/>
      <c r="U24" s="6"/>
      <c r="V24" s="6"/>
      <c r="W24" s="6"/>
      <c r="X24" s="6"/>
      <c r="Y24" s="13" t="str">
        <f t="shared" si="2"/>
        <v>*</v>
      </c>
      <c r="Z24" s="6"/>
      <c r="AA24" s="6"/>
      <c r="AB24" s="13" t="str">
        <f t="shared" si="3"/>
        <v>*</v>
      </c>
      <c r="AC24" s="23" t="str">
        <f t="shared" si="1"/>
        <v>*</v>
      </c>
      <c r="AE24" s="16" t="str">
        <f t="shared" si="4"/>
        <v>*</v>
      </c>
      <c r="AF24" s="6"/>
      <c r="AG24" s="6"/>
    </row>
    <row r="25" spans="1:33" x14ac:dyDescent="0.3">
      <c r="A25" s="13">
        <f t="shared" si="5"/>
        <v>20</v>
      </c>
      <c r="B25" s="6" t="str">
        <f>IF(ISBLANK(Tabla6[[#This Row],[Fecha]]), "*", YEAR(Tabla6[[#This Row],[Fecha]]))</f>
        <v>*</v>
      </c>
      <c r="C25" s="33" t="str">
        <f>IF(ISBLANK(Tabla6[[#This Row],[Fecha]]), "*", MONTH(Tabla6[[#This Row],[Fecha]]))</f>
        <v>*</v>
      </c>
      <c r="D25" s="6" t="str">
        <f t="shared" si="0"/>
        <v>*</v>
      </c>
      <c r="E25" s="6"/>
      <c r="F25" s="13"/>
      <c r="G25" s="6"/>
      <c r="H25" s="6"/>
      <c r="I25" s="13" t="str">
        <f>IFERROR(VLOOKUP(H25,Tabla2[],2,FALSE),"*")</f>
        <v>*</v>
      </c>
      <c r="J25" s="6"/>
      <c r="K25" s="6"/>
      <c r="L25" s="6"/>
      <c r="M25" s="6"/>
      <c r="N25" s="6"/>
      <c r="O25" s="13"/>
      <c r="P25" s="6"/>
      <c r="Q25" s="6"/>
      <c r="R25" s="6"/>
      <c r="S25" s="6"/>
      <c r="T25" s="6"/>
      <c r="U25" s="6"/>
      <c r="V25" s="6"/>
      <c r="W25" s="6"/>
      <c r="X25" s="6"/>
      <c r="Y25" s="13" t="str">
        <f t="shared" si="2"/>
        <v>*</v>
      </c>
      <c r="Z25" s="6"/>
      <c r="AA25" s="6"/>
      <c r="AB25" s="13" t="str">
        <f t="shared" si="3"/>
        <v>*</v>
      </c>
      <c r="AC25" s="23" t="str">
        <f t="shared" si="1"/>
        <v>*</v>
      </c>
      <c r="AE25" s="16" t="str">
        <f t="shared" si="4"/>
        <v>*</v>
      </c>
      <c r="AF25" s="6"/>
      <c r="AG25" s="6"/>
    </row>
    <row r="26" spans="1:33" x14ac:dyDescent="0.3">
      <c r="A26" s="13">
        <f t="shared" si="5"/>
        <v>21</v>
      </c>
      <c r="B26" s="6" t="str">
        <f>IF(ISBLANK(Tabla6[[#This Row],[Fecha]]), "*", YEAR(Tabla6[[#This Row],[Fecha]]))</f>
        <v>*</v>
      </c>
      <c r="C26" s="33" t="str">
        <f>IF(ISBLANK(Tabla6[[#This Row],[Fecha]]), "*", MONTH(Tabla6[[#This Row],[Fecha]]))</f>
        <v>*</v>
      </c>
      <c r="D26" s="6" t="str">
        <f t="shared" si="0"/>
        <v>*</v>
      </c>
      <c r="E26" s="6"/>
      <c r="F26" s="13"/>
      <c r="G26" s="6"/>
      <c r="H26" s="6"/>
      <c r="I26" s="13" t="str">
        <f>IFERROR(VLOOKUP(H26,Tabla2[],2,FALSE),"*")</f>
        <v>*</v>
      </c>
      <c r="J26" s="6"/>
      <c r="K26" s="6"/>
      <c r="L26" s="6"/>
      <c r="M26" s="6"/>
      <c r="N26" s="6"/>
      <c r="O26" s="13"/>
      <c r="P26" s="6"/>
      <c r="Q26" s="6"/>
      <c r="R26" s="6"/>
      <c r="S26" s="6"/>
      <c r="T26" s="6"/>
      <c r="U26" s="6"/>
      <c r="V26" s="6"/>
      <c r="W26" s="6"/>
      <c r="X26" s="6"/>
      <c r="Y26" s="13" t="str">
        <f t="shared" si="2"/>
        <v>*</v>
      </c>
      <c r="Z26" s="6"/>
      <c r="AA26" s="6"/>
      <c r="AB26" s="13" t="str">
        <f t="shared" si="3"/>
        <v>*</v>
      </c>
      <c r="AC26" s="23" t="str">
        <f t="shared" si="1"/>
        <v>*</v>
      </c>
      <c r="AE26" s="16" t="str">
        <f t="shared" si="4"/>
        <v>*</v>
      </c>
      <c r="AF26" s="6"/>
      <c r="AG26" s="6"/>
    </row>
    <row r="27" spans="1:33" x14ac:dyDescent="0.3">
      <c r="A27" s="13">
        <f t="shared" si="5"/>
        <v>22</v>
      </c>
      <c r="B27" s="6" t="str">
        <f>IF(ISBLANK(Tabla6[[#This Row],[Fecha]]), "*", YEAR(Tabla6[[#This Row],[Fecha]]))</f>
        <v>*</v>
      </c>
      <c r="C27" s="33" t="str">
        <f>IF(ISBLANK(Tabla6[[#This Row],[Fecha]]), "*", MONTH(Tabla6[[#This Row],[Fecha]]))</f>
        <v>*</v>
      </c>
      <c r="D27" s="6" t="str">
        <f t="shared" si="0"/>
        <v>*</v>
      </c>
      <c r="E27" s="6"/>
      <c r="F27" s="13"/>
      <c r="G27" s="6"/>
      <c r="H27" s="6"/>
      <c r="I27" s="13" t="str">
        <f>IFERROR(VLOOKUP(H27,Tabla2[],2,FALSE),"*")</f>
        <v>*</v>
      </c>
      <c r="J27" s="6"/>
      <c r="K27" s="6"/>
      <c r="L27" s="6"/>
      <c r="M27" s="6"/>
      <c r="N27" s="6"/>
      <c r="O27" s="13"/>
      <c r="P27" s="6"/>
      <c r="Q27" s="6"/>
      <c r="R27" s="6"/>
      <c r="S27" s="6"/>
      <c r="T27" s="6"/>
      <c r="U27" s="6"/>
      <c r="V27" s="6"/>
      <c r="W27" s="6"/>
      <c r="X27" s="6"/>
      <c r="Y27" s="13" t="str">
        <f t="shared" si="2"/>
        <v>*</v>
      </c>
      <c r="Z27" s="6"/>
      <c r="AA27" s="6"/>
      <c r="AB27" s="13" t="str">
        <f t="shared" si="3"/>
        <v>*</v>
      </c>
      <c r="AC27" s="23" t="str">
        <f t="shared" si="1"/>
        <v>*</v>
      </c>
      <c r="AE27" s="16" t="str">
        <f t="shared" si="4"/>
        <v>*</v>
      </c>
      <c r="AF27" s="6"/>
      <c r="AG27" s="6"/>
    </row>
    <row r="28" spans="1:33" x14ac:dyDescent="0.3">
      <c r="A28" s="13">
        <f t="shared" si="5"/>
        <v>23</v>
      </c>
      <c r="B28" s="6" t="str">
        <f>IF(ISBLANK(Tabla6[[#This Row],[Fecha]]), "*", YEAR(Tabla6[[#This Row],[Fecha]]))</f>
        <v>*</v>
      </c>
      <c r="C28" s="33" t="str">
        <f>IF(ISBLANK(Tabla6[[#This Row],[Fecha]]), "*", MONTH(Tabla6[[#This Row],[Fecha]]))</f>
        <v>*</v>
      </c>
      <c r="D28" s="6" t="str">
        <f t="shared" si="0"/>
        <v>*</v>
      </c>
      <c r="E28" s="6"/>
      <c r="F28" s="13"/>
      <c r="G28" s="6"/>
      <c r="H28" s="6"/>
      <c r="I28" s="13" t="str">
        <f>IFERROR(VLOOKUP(H28,Tabla2[],2,FALSE),"*")</f>
        <v>*</v>
      </c>
      <c r="J28" s="6"/>
      <c r="K28" s="6"/>
      <c r="L28" s="6"/>
      <c r="M28" s="6"/>
      <c r="N28" s="6"/>
      <c r="O28" s="13"/>
      <c r="P28" s="6"/>
      <c r="Q28" s="6"/>
      <c r="R28" s="6"/>
      <c r="S28" s="6"/>
      <c r="T28" s="6"/>
      <c r="U28" s="6"/>
      <c r="V28" s="6"/>
      <c r="W28" s="6"/>
      <c r="X28" s="6"/>
      <c r="Y28" s="13" t="str">
        <f t="shared" si="2"/>
        <v>*</v>
      </c>
      <c r="Z28" s="6"/>
      <c r="AA28" s="6"/>
      <c r="AB28" s="13" t="str">
        <f t="shared" si="3"/>
        <v>*</v>
      </c>
      <c r="AC28" s="23" t="str">
        <f t="shared" si="1"/>
        <v>*</v>
      </c>
      <c r="AE28" s="16" t="str">
        <f t="shared" si="4"/>
        <v>*</v>
      </c>
      <c r="AF28" s="6"/>
      <c r="AG28" s="6"/>
    </row>
    <row r="29" spans="1:33" x14ac:dyDescent="0.3">
      <c r="A29" s="13">
        <f t="shared" si="5"/>
        <v>24</v>
      </c>
      <c r="B29" s="14" t="str">
        <f>IF(ISBLANK(Tabla6[[#This Row],[Fecha]]), "*", YEAR(Tabla6[[#This Row],[Fecha]]))</f>
        <v>*</v>
      </c>
      <c r="C29" s="34" t="str">
        <f>IF(ISBLANK(Tabla6[[#This Row],[Fecha]]), "*", MONTH(Tabla6[[#This Row],[Fecha]]))</f>
        <v>*</v>
      </c>
      <c r="D29" s="14" t="str">
        <f t="shared" si="0"/>
        <v>*</v>
      </c>
      <c r="E29" s="14"/>
      <c r="F29" s="13"/>
      <c r="G29" s="14"/>
      <c r="H29" s="14"/>
      <c r="I29" s="13" t="str">
        <f>IFERROR(VLOOKUP(H29,Tabla2[],2,FALSE),"*")</f>
        <v>*</v>
      </c>
      <c r="J29" s="14"/>
      <c r="K29" s="14"/>
      <c r="L29" s="14"/>
      <c r="M29" s="14"/>
      <c r="N29" s="14"/>
      <c r="O29" s="13"/>
      <c r="P29" s="14"/>
      <c r="Q29" s="14"/>
      <c r="R29" s="14"/>
      <c r="S29" s="14"/>
      <c r="T29" s="14"/>
      <c r="U29" s="14"/>
      <c r="V29" s="14"/>
      <c r="W29" s="14"/>
      <c r="X29" s="14"/>
      <c r="Y29" s="13" t="str">
        <f t="shared" si="2"/>
        <v>*</v>
      </c>
      <c r="Z29" s="14"/>
      <c r="AA29" s="14"/>
      <c r="AB29" s="13" t="str">
        <f t="shared" si="3"/>
        <v>*</v>
      </c>
      <c r="AC29" s="23" t="str">
        <f t="shared" si="1"/>
        <v>*</v>
      </c>
      <c r="AE29" s="16" t="str">
        <f t="shared" si="4"/>
        <v>*</v>
      </c>
      <c r="AF29" s="14"/>
      <c r="AG29" s="6"/>
    </row>
    <row r="30" spans="1:33" x14ac:dyDescent="0.3">
      <c r="A30" s="13">
        <f t="shared" si="5"/>
        <v>25</v>
      </c>
      <c r="B30" s="6" t="str">
        <f>IF(ISBLANK(Tabla6[[#This Row],[Fecha]]), "*", YEAR(Tabla6[[#This Row],[Fecha]]))</f>
        <v>*</v>
      </c>
      <c r="C30" s="33" t="str">
        <f>IF(ISBLANK(Tabla6[[#This Row],[Fecha]]), "*", MONTH(Tabla6[[#This Row],[Fecha]]))</f>
        <v>*</v>
      </c>
      <c r="D30" s="6" t="str">
        <f t="shared" si="0"/>
        <v>*</v>
      </c>
      <c r="E30" s="6"/>
      <c r="F30" s="13"/>
      <c r="G30" s="6"/>
      <c r="H30" s="6"/>
      <c r="I30" s="13" t="str">
        <f>IFERROR(VLOOKUP(H30,Tabla2[],2,FALSE),"*")</f>
        <v>*</v>
      </c>
      <c r="J30" s="6"/>
      <c r="K30" s="6"/>
      <c r="L30" s="6"/>
      <c r="M30" s="6"/>
      <c r="N30" s="6"/>
      <c r="O30" s="13"/>
      <c r="P30" s="6"/>
      <c r="Q30" s="6"/>
      <c r="R30" s="6"/>
      <c r="S30" s="6"/>
      <c r="T30" s="6"/>
      <c r="U30" s="6"/>
      <c r="V30" s="6"/>
      <c r="W30" s="6"/>
      <c r="X30" s="6"/>
      <c r="Y30" s="13" t="str">
        <f t="shared" si="2"/>
        <v>*</v>
      </c>
      <c r="Z30" s="6"/>
      <c r="AA30" s="6"/>
      <c r="AB30" s="13" t="str">
        <f t="shared" si="3"/>
        <v>*</v>
      </c>
      <c r="AC30" s="23" t="str">
        <f t="shared" si="1"/>
        <v>*</v>
      </c>
      <c r="AD30" s="6"/>
      <c r="AE30" s="16" t="str">
        <f t="shared" si="4"/>
        <v>*</v>
      </c>
      <c r="AF30" s="6"/>
      <c r="AG30" s="6"/>
    </row>
    <row r="31" spans="1:33" x14ac:dyDescent="0.3">
      <c r="A31" s="13">
        <f t="shared" si="5"/>
        <v>26</v>
      </c>
      <c r="B31" s="6" t="str">
        <f>IF(ISBLANK(Tabla6[[#This Row],[Fecha]]), "*", YEAR(Tabla6[[#This Row],[Fecha]]))</f>
        <v>*</v>
      </c>
      <c r="C31" s="33" t="str">
        <f>IF(ISBLANK(Tabla6[[#This Row],[Fecha]]), "*", MONTH(Tabla6[[#This Row],[Fecha]]))</f>
        <v>*</v>
      </c>
      <c r="D31" s="6" t="str">
        <f t="shared" si="0"/>
        <v>*</v>
      </c>
      <c r="E31" s="6"/>
      <c r="F31" s="13"/>
      <c r="G31" s="6"/>
      <c r="H31" s="6"/>
      <c r="I31" s="13" t="str">
        <f>IFERROR(VLOOKUP(H31,Tabla2[],2,FALSE),"*")</f>
        <v>*</v>
      </c>
      <c r="J31" s="6"/>
      <c r="K31" s="6"/>
      <c r="L31" s="6"/>
      <c r="M31" s="6"/>
      <c r="N31" s="6"/>
      <c r="O31" s="13"/>
      <c r="P31" s="6"/>
      <c r="Q31" s="6"/>
      <c r="R31" s="6"/>
      <c r="S31" s="6"/>
      <c r="T31" s="6"/>
      <c r="U31" s="6"/>
      <c r="V31" s="6"/>
      <c r="W31" s="6"/>
      <c r="X31" s="6"/>
      <c r="Y31" s="13" t="str">
        <f t="shared" si="2"/>
        <v>*</v>
      </c>
      <c r="Z31" s="6"/>
      <c r="AA31" s="6"/>
      <c r="AB31" s="13" t="str">
        <f t="shared" si="3"/>
        <v>*</v>
      </c>
      <c r="AC31" s="23" t="str">
        <f t="shared" si="1"/>
        <v>*</v>
      </c>
      <c r="AD31" s="6"/>
      <c r="AE31" s="16" t="str">
        <f t="shared" si="4"/>
        <v>*</v>
      </c>
      <c r="AF31" s="6"/>
      <c r="AG31" s="6"/>
    </row>
    <row r="32" spans="1:33" x14ac:dyDescent="0.3">
      <c r="A32" s="13">
        <f t="shared" si="5"/>
        <v>27</v>
      </c>
      <c r="B32" s="6" t="str">
        <f>IF(ISBLANK(Tabla6[[#This Row],[Fecha]]), "*", YEAR(Tabla6[[#This Row],[Fecha]]))</f>
        <v>*</v>
      </c>
      <c r="C32" s="33" t="str">
        <f>IF(ISBLANK(Tabla6[[#This Row],[Fecha]]), "*", MONTH(Tabla6[[#This Row],[Fecha]]))</f>
        <v>*</v>
      </c>
      <c r="D32" s="6" t="str">
        <f t="shared" si="0"/>
        <v>*</v>
      </c>
      <c r="E32" s="6"/>
      <c r="F32" s="13"/>
      <c r="G32" s="6"/>
      <c r="H32" s="6"/>
      <c r="I32" s="13" t="str">
        <f>IFERROR(VLOOKUP(H32,Tabla2[],2,FALSE),"*")</f>
        <v>*</v>
      </c>
      <c r="J32" s="6"/>
      <c r="K32" s="6"/>
      <c r="L32" s="6"/>
      <c r="M32" s="6"/>
      <c r="N32" s="6"/>
      <c r="O32" s="13"/>
      <c r="P32" s="6"/>
      <c r="Q32" s="6"/>
      <c r="R32" s="6"/>
      <c r="S32" s="6"/>
      <c r="T32" s="6"/>
      <c r="U32" s="6"/>
      <c r="V32" s="6"/>
      <c r="W32" s="6"/>
      <c r="X32" s="6"/>
      <c r="Y32" s="13" t="str">
        <f t="shared" si="2"/>
        <v>*</v>
      </c>
      <c r="Z32" s="6"/>
      <c r="AA32" s="6"/>
      <c r="AB32" s="13" t="str">
        <f t="shared" si="3"/>
        <v>*</v>
      </c>
      <c r="AC32" s="23" t="str">
        <f t="shared" si="1"/>
        <v>*</v>
      </c>
      <c r="AD32" s="6"/>
      <c r="AE32" s="16" t="str">
        <f t="shared" si="4"/>
        <v>*</v>
      </c>
      <c r="AF32" s="6"/>
      <c r="AG32" s="6"/>
    </row>
    <row r="33" spans="1:33" x14ac:dyDescent="0.3">
      <c r="A33" s="13">
        <f t="shared" si="5"/>
        <v>28</v>
      </c>
      <c r="B33" s="6" t="str">
        <f>IF(ISBLANK(Tabla6[[#This Row],[Fecha]]), "*", YEAR(Tabla6[[#This Row],[Fecha]]))</f>
        <v>*</v>
      </c>
      <c r="C33" s="33" t="str">
        <f>IF(ISBLANK(Tabla6[[#This Row],[Fecha]]), "*", MONTH(Tabla6[[#This Row],[Fecha]]))</f>
        <v>*</v>
      </c>
      <c r="D33" s="6" t="str">
        <f t="shared" si="0"/>
        <v>*</v>
      </c>
      <c r="E33" s="6"/>
      <c r="F33" s="13"/>
      <c r="G33" s="6"/>
      <c r="H33" s="6"/>
      <c r="I33" s="13" t="str">
        <f>IFERROR(VLOOKUP(H33,Tabla2[],2,FALSE),"*")</f>
        <v>*</v>
      </c>
      <c r="J33" s="6"/>
      <c r="K33" s="6"/>
      <c r="L33" s="6"/>
      <c r="M33" s="6"/>
      <c r="N33" s="6"/>
      <c r="O33" s="13"/>
      <c r="P33" s="6"/>
      <c r="Q33" s="6"/>
      <c r="R33" s="6"/>
      <c r="S33" s="6"/>
      <c r="T33" s="6"/>
      <c r="U33" s="6"/>
      <c r="V33" s="6"/>
      <c r="W33" s="6"/>
      <c r="X33" s="6"/>
      <c r="Y33" s="13" t="str">
        <f t="shared" si="2"/>
        <v>*</v>
      </c>
      <c r="Z33" s="6"/>
      <c r="AA33" s="6"/>
      <c r="AB33" s="13" t="str">
        <f t="shared" si="3"/>
        <v>*</v>
      </c>
      <c r="AC33" s="23" t="str">
        <f t="shared" si="1"/>
        <v>*</v>
      </c>
      <c r="AD33" s="6"/>
      <c r="AE33" s="16" t="str">
        <f t="shared" si="4"/>
        <v>*</v>
      </c>
      <c r="AF33" s="6"/>
      <c r="AG33" s="6"/>
    </row>
    <row r="34" spans="1:33" x14ac:dyDescent="0.3">
      <c r="A34" s="13">
        <f t="shared" si="5"/>
        <v>29</v>
      </c>
      <c r="B34" s="6" t="str">
        <f>IF(ISBLANK(Tabla6[[#This Row],[Fecha]]), "*", YEAR(Tabla6[[#This Row],[Fecha]]))</f>
        <v>*</v>
      </c>
      <c r="C34" s="33" t="str">
        <f>IF(ISBLANK(Tabla6[[#This Row],[Fecha]]), "*", MONTH(Tabla6[[#This Row],[Fecha]]))</f>
        <v>*</v>
      </c>
      <c r="D34" s="6" t="str">
        <f t="shared" si="0"/>
        <v>*</v>
      </c>
      <c r="E34" s="6"/>
      <c r="F34" s="13"/>
      <c r="G34" s="6"/>
      <c r="H34" s="6"/>
      <c r="I34" s="13" t="str">
        <f>IFERROR(VLOOKUP(H34,Tabla2[],2,FALSE),"*")</f>
        <v>*</v>
      </c>
      <c r="J34" s="6"/>
      <c r="K34" s="6"/>
      <c r="L34" s="6"/>
      <c r="M34" s="6"/>
      <c r="N34" s="6"/>
      <c r="O34" s="13"/>
      <c r="P34" s="6"/>
      <c r="Q34" s="6"/>
      <c r="R34" s="6"/>
      <c r="S34" s="6"/>
      <c r="T34" s="6"/>
      <c r="U34" s="6"/>
      <c r="V34" s="6"/>
      <c r="W34" s="6"/>
      <c r="X34" s="6"/>
      <c r="Y34" s="13" t="str">
        <f t="shared" si="2"/>
        <v>*</v>
      </c>
      <c r="Z34" s="6"/>
      <c r="AA34" s="6"/>
      <c r="AB34" s="13" t="str">
        <f t="shared" si="3"/>
        <v>*</v>
      </c>
      <c r="AC34" s="23" t="str">
        <f t="shared" si="1"/>
        <v>*</v>
      </c>
      <c r="AD34" s="6"/>
      <c r="AE34" s="16" t="str">
        <f t="shared" si="4"/>
        <v>*</v>
      </c>
      <c r="AF34" s="6"/>
      <c r="AG34" s="6"/>
    </row>
    <row r="35" spans="1:33" x14ac:dyDescent="0.3">
      <c r="A35" s="13">
        <f t="shared" si="5"/>
        <v>30</v>
      </c>
      <c r="B35" s="6" t="str">
        <f>IF(ISBLANK(Tabla6[[#This Row],[Fecha]]), "*", YEAR(Tabla6[[#This Row],[Fecha]]))</f>
        <v>*</v>
      </c>
      <c r="C35" s="33" t="str">
        <f>IF(ISBLANK(Tabla6[[#This Row],[Fecha]]), "*", MONTH(Tabla6[[#This Row],[Fecha]]))</f>
        <v>*</v>
      </c>
      <c r="D35" s="6" t="str">
        <f t="shared" si="0"/>
        <v>*</v>
      </c>
      <c r="E35" s="6"/>
      <c r="F35" s="13"/>
      <c r="G35" s="6"/>
      <c r="H35" s="6"/>
      <c r="I35" s="13" t="str">
        <f>IFERROR(VLOOKUP(H35,Tabla2[],2,FALSE),"*")</f>
        <v>*</v>
      </c>
      <c r="J35" s="6"/>
      <c r="K35" s="6"/>
      <c r="L35" s="6"/>
      <c r="M35" s="6"/>
      <c r="N35" s="6"/>
      <c r="O35" s="13"/>
      <c r="P35" s="6"/>
      <c r="Q35" s="6"/>
      <c r="R35" s="6"/>
      <c r="S35" s="6"/>
      <c r="T35" s="6"/>
      <c r="U35" s="6"/>
      <c r="V35" s="6"/>
      <c r="W35" s="6"/>
      <c r="X35" s="6"/>
      <c r="Y35" s="13" t="str">
        <f t="shared" si="2"/>
        <v>*</v>
      </c>
      <c r="Z35" s="6"/>
      <c r="AA35" s="6"/>
      <c r="AB35" s="13" t="str">
        <f t="shared" si="3"/>
        <v>*</v>
      </c>
      <c r="AC35" s="23" t="str">
        <f t="shared" si="1"/>
        <v>*</v>
      </c>
      <c r="AD35" s="6"/>
      <c r="AE35" s="16" t="str">
        <f t="shared" si="4"/>
        <v>*</v>
      </c>
      <c r="AF35" s="6"/>
      <c r="AG35" s="6"/>
    </row>
    <row r="36" spans="1:33" x14ac:dyDescent="0.3">
      <c r="A36" s="13">
        <f t="shared" si="5"/>
        <v>31</v>
      </c>
      <c r="B36" s="6" t="str">
        <f>IF(ISBLANK(Tabla6[[#This Row],[Fecha]]), "*", YEAR(Tabla6[[#This Row],[Fecha]]))</f>
        <v>*</v>
      </c>
      <c r="C36" s="33" t="str">
        <f>IF(ISBLANK(Tabla6[[#This Row],[Fecha]]), "*", MONTH(Tabla6[[#This Row],[Fecha]]))</f>
        <v>*</v>
      </c>
      <c r="D36" s="6" t="str">
        <f t="shared" si="0"/>
        <v>*</v>
      </c>
      <c r="E36" s="6"/>
      <c r="F36" s="13"/>
      <c r="G36" s="6"/>
      <c r="H36" s="6"/>
      <c r="I36" s="13" t="str">
        <f>IFERROR(VLOOKUP(H36,Tabla2[],2,FALSE),"*")</f>
        <v>*</v>
      </c>
      <c r="J36" s="6"/>
      <c r="K36" s="6"/>
      <c r="L36" s="6"/>
      <c r="M36" s="6"/>
      <c r="N36" s="6"/>
      <c r="O36" s="13"/>
      <c r="P36" s="6"/>
      <c r="Q36" s="6"/>
      <c r="R36" s="6"/>
      <c r="S36" s="6"/>
      <c r="T36" s="6"/>
      <c r="U36" s="6"/>
      <c r="V36" s="6"/>
      <c r="W36" s="6"/>
      <c r="X36" s="6"/>
      <c r="Y36" s="13" t="str">
        <f t="shared" si="2"/>
        <v>*</v>
      </c>
      <c r="Z36" s="6"/>
      <c r="AA36" s="6"/>
      <c r="AB36" s="13" t="str">
        <f t="shared" si="3"/>
        <v>*</v>
      </c>
      <c r="AC36" s="23" t="str">
        <f t="shared" si="1"/>
        <v>*</v>
      </c>
      <c r="AD36" s="6"/>
      <c r="AE36" s="16" t="str">
        <f t="shared" si="4"/>
        <v>*</v>
      </c>
      <c r="AF36" s="6"/>
      <c r="AG36" s="6"/>
    </row>
    <row r="37" spans="1:33" x14ac:dyDescent="0.3">
      <c r="A37" s="13">
        <f t="shared" si="5"/>
        <v>32</v>
      </c>
      <c r="B37" s="6" t="str">
        <f>IF(ISBLANK(Tabla6[[#This Row],[Fecha]]), "*", YEAR(Tabla6[[#This Row],[Fecha]]))</f>
        <v>*</v>
      </c>
      <c r="C37" s="33" t="str">
        <f>IF(ISBLANK(Tabla6[[#This Row],[Fecha]]), "*", MONTH(Tabla6[[#This Row],[Fecha]]))</f>
        <v>*</v>
      </c>
      <c r="D37" s="6" t="str">
        <f t="shared" si="0"/>
        <v>*</v>
      </c>
      <c r="E37" s="6"/>
      <c r="F37" s="13"/>
      <c r="G37" s="6"/>
      <c r="H37" s="6"/>
      <c r="I37" s="13" t="str">
        <f>IFERROR(VLOOKUP(H37,Tabla2[],2,FALSE),"*")</f>
        <v>*</v>
      </c>
      <c r="J37" s="6"/>
      <c r="K37" s="6"/>
      <c r="L37" s="6"/>
      <c r="M37" s="6"/>
      <c r="N37" s="6"/>
      <c r="O37" s="13"/>
      <c r="P37" s="6"/>
      <c r="Q37" s="6"/>
      <c r="R37" s="6"/>
      <c r="S37" s="6"/>
      <c r="T37" s="6"/>
      <c r="U37" s="6"/>
      <c r="V37" s="6"/>
      <c r="W37" s="6"/>
      <c r="X37" s="6"/>
      <c r="Y37" s="13" t="str">
        <f t="shared" si="2"/>
        <v>*</v>
      </c>
      <c r="Z37" s="6"/>
      <c r="AA37" s="6"/>
      <c r="AB37" s="13" t="str">
        <f t="shared" si="3"/>
        <v>*</v>
      </c>
      <c r="AC37" s="23" t="str">
        <f t="shared" si="1"/>
        <v>*</v>
      </c>
      <c r="AD37" s="6"/>
      <c r="AE37" s="16" t="str">
        <f t="shared" si="4"/>
        <v>*</v>
      </c>
      <c r="AF37" s="6"/>
      <c r="AG37" s="6"/>
    </row>
    <row r="38" spans="1:33" x14ac:dyDescent="0.3">
      <c r="A38" s="6"/>
      <c r="B38" s="6" t="str">
        <f>IF(ISBLANK(Tabla6[[#This Row],[Fecha]]), "*", YEAR(Tabla6[[#This Row],[Fecha]]))</f>
        <v>*</v>
      </c>
      <c r="C38" s="33" t="str">
        <f>IF(ISBLANK(Tabla6[[#This Row],[Fecha]]), "*", MONTH(Tabla6[[#This Row],[Fecha]]))</f>
        <v>*</v>
      </c>
      <c r="D38" s="6" t="str">
        <f t="shared" si="0"/>
        <v>*</v>
      </c>
      <c r="E38" s="6"/>
      <c r="F38" s="13"/>
      <c r="G38" s="6"/>
      <c r="H38" s="6"/>
      <c r="I38" s="13" t="str">
        <f>IFERROR(VLOOKUP(H38,Tabla2[],2,FALSE),"*")</f>
        <v>*</v>
      </c>
      <c r="J38" s="6"/>
      <c r="K38" s="6"/>
      <c r="L38" s="6"/>
      <c r="M38" s="6"/>
      <c r="N38" s="6"/>
      <c r="O38" s="13"/>
      <c r="P38" s="6"/>
      <c r="Q38" s="6"/>
      <c r="R38" s="6"/>
      <c r="S38" s="6"/>
      <c r="T38" s="6"/>
      <c r="U38" s="6"/>
      <c r="V38" s="6"/>
      <c r="W38" s="6"/>
      <c r="X38" s="6"/>
      <c r="Y38" s="13" t="str">
        <f t="shared" si="2"/>
        <v>*</v>
      </c>
      <c r="Z38" s="6"/>
      <c r="AA38" s="6"/>
      <c r="AB38" s="13" t="str">
        <f t="shared" si="3"/>
        <v>*</v>
      </c>
      <c r="AC38" s="23" t="str">
        <f t="shared" si="1"/>
        <v>*</v>
      </c>
      <c r="AD38" s="6"/>
      <c r="AE38" s="16" t="str">
        <f t="shared" si="4"/>
        <v>*</v>
      </c>
      <c r="AF38" s="6"/>
      <c r="AG38" s="6"/>
    </row>
    <row r="39" spans="1:33" x14ac:dyDescent="0.3">
      <c r="A39" s="6"/>
      <c r="B39" s="6" t="str">
        <f>IF(ISBLANK(Tabla6[[#This Row],[Fecha]]), "*", YEAR(Tabla6[[#This Row],[Fecha]]))</f>
        <v>*</v>
      </c>
      <c r="C39" s="33" t="str">
        <f>IF(ISBLANK(Tabla6[[#This Row],[Fecha]]), "*", MONTH(Tabla6[[#This Row],[Fecha]]))</f>
        <v>*</v>
      </c>
      <c r="D39" s="6" t="str">
        <f t="shared" si="0"/>
        <v>*</v>
      </c>
      <c r="E39" s="6"/>
      <c r="F39" s="13"/>
      <c r="G39" s="6"/>
      <c r="H39" s="6"/>
      <c r="I39" s="13" t="str">
        <f>IFERROR(VLOOKUP(H39,Tabla2[],2,FALSE),"*")</f>
        <v>*</v>
      </c>
      <c r="J39" s="6"/>
      <c r="K39" s="6"/>
      <c r="L39" s="6"/>
      <c r="M39" s="6"/>
      <c r="N39" s="6"/>
      <c r="O39" s="13"/>
      <c r="P39" s="6"/>
      <c r="Q39" s="6"/>
      <c r="R39" s="6"/>
      <c r="S39" s="6"/>
      <c r="T39" s="6"/>
      <c r="U39" s="6"/>
      <c r="V39" s="6"/>
      <c r="W39" s="6"/>
      <c r="X39" s="6"/>
      <c r="Y39" s="13" t="str">
        <f t="shared" si="2"/>
        <v>*</v>
      </c>
      <c r="Z39" s="6"/>
      <c r="AA39" s="6"/>
      <c r="AB39" s="13" t="str">
        <f t="shared" si="3"/>
        <v>*</v>
      </c>
      <c r="AC39" s="23" t="str">
        <f t="shared" si="1"/>
        <v>*</v>
      </c>
      <c r="AD39" s="6"/>
      <c r="AE39" s="16" t="str">
        <f t="shared" si="4"/>
        <v>*</v>
      </c>
      <c r="AF39" s="6"/>
      <c r="AG39" s="6"/>
    </row>
    <row r="40" spans="1:33" x14ac:dyDescent="0.3">
      <c r="A40" s="6"/>
      <c r="B40" s="6" t="str">
        <f>IF(ISBLANK(Tabla6[[#This Row],[Fecha]]), "*", YEAR(Tabla6[[#This Row],[Fecha]]))</f>
        <v>*</v>
      </c>
      <c r="C40" s="33" t="str">
        <f>IF(ISBLANK(Tabla6[[#This Row],[Fecha]]), "*", MONTH(Tabla6[[#This Row],[Fecha]]))</f>
        <v>*</v>
      </c>
      <c r="D40" s="6" t="str">
        <f t="shared" si="0"/>
        <v>*</v>
      </c>
      <c r="E40" s="6"/>
      <c r="F40" s="13"/>
      <c r="G40" s="6"/>
      <c r="H40" s="6"/>
      <c r="I40" s="13" t="str">
        <f>IFERROR(VLOOKUP(H40,Tabla2[],2,FALSE),"*")</f>
        <v>*</v>
      </c>
      <c r="J40" s="6"/>
      <c r="K40" s="6"/>
      <c r="L40" s="6"/>
      <c r="M40" s="6"/>
      <c r="N40" s="6"/>
      <c r="O40" s="13"/>
      <c r="P40" s="6"/>
      <c r="Q40" s="6"/>
      <c r="R40" s="6"/>
      <c r="S40" s="6"/>
      <c r="T40" s="6"/>
      <c r="U40" s="6"/>
      <c r="V40" s="6"/>
      <c r="W40" s="6"/>
      <c r="X40" s="6"/>
      <c r="Y40" s="13" t="str">
        <f t="shared" si="2"/>
        <v>*</v>
      </c>
      <c r="Z40" s="6"/>
      <c r="AA40" s="6"/>
      <c r="AB40" s="13" t="str">
        <f t="shared" si="3"/>
        <v>*</v>
      </c>
      <c r="AC40" s="23" t="str">
        <f t="shared" si="1"/>
        <v>*</v>
      </c>
      <c r="AD40" s="6"/>
      <c r="AE40" s="16" t="str">
        <f t="shared" si="4"/>
        <v>*</v>
      </c>
      <c r="AF40" s="6"/>
      <c r="AG40" s="6"/>
    </row>
    <row r="41" spans="1:33" x14ac:dyDescent="0.3">
      <c r="A41" s="6"/>
      <c r="B41" s="6" t="str">
        <f>IF(ISBLANK(Tabla6[[#This Row],[Fecha]]), "*", YEAR(Tabla6[[#This Row],[Fecha]]))</f>
        <v>*</v>
      </c>
      <c r="C41" s="33" t="str">
        <f>IF(ISBLANK(Tabla6[[#This Row],[Fecha]]), "*", MONTH(Tabla6[[#This Row],[Fecha]]))</f>
        <v>*</v>
      </c>
      <c r="D41" s="6" t="str">
        <f t="shared" si="0"/>
        <v>*</v>
      </c>
      <c r="E41" s="6"/>
      <c r="F41" s="13"/>
      <c r="G41" s="6"/>
      <c r="H41" s="6"/>
      <c r="I41" s="13" t="str">
        <f>IFERROR(VLOOKUP(H41,Tabla2[],2,FALSE),"*")</f>
        <v>*</v>
      </c>
      <c r="J41" s="6"/>
      <c r="K41" s="6"/>
      <c r="L41" s="6"/>
      <c r="M41" s="6"/>
      <c r="N41" s="6"/>
      <c r="O41" s="13"/>
      <c r="P41" s="6"/>
      <c r="Q41" s="6"/>
      <c r="R41" s="6"/>
      <c r="S41" s="6"/>
      <c r="T41" s="6"/>
      <c r="U41" s="6"/>
      <c r="V41" s="6"/>
      <c r="W41" s="6"/>
      <c r="X41" s="6"/>
      <c r="Y41" s="13" t="str">
        <f t="shared" si="2"/>
        <v>*</v>
      </c>
      <c r="Z41" s="6"/>
      <c r="AA41" s="6"/>
      <c r="AB41" s="13" t="str">
        <f t="shared" si="3"/>
        <v>*</v>
      </c>
      <c r="AC41" s="23" t="str">
        <f t="shared" si="1"/>
        <v>*</v>
      </c>
      <c r="AD41" s="6"/>
      <c r="AE41" s="16" t="str">
        <f t="shared" si="4"/>
        <v>*</v>
      </c>
      <c r="AF41" s="6"/>
      <c r="AG41" s="6"/>
    </row>
    <row r="42" spans="1:33" x14ac:dyDescent="0.3">
      <c r="A42" s="6"/>
      <c r="B42" s="6" t="str">
        <f>IF(ISBLANK(Tabla6[[#This Row],[Fecha]]), "*", YEAR(Tabla6[[#This Row],[Fecha]]))</f>
        <v>*</v>
      </c>
      <c r="C42" s="33" t="str">
        <f>IF(ISBLANK(Tabla6[[#This Row],[Fecha]]), "*", MONTH(Tabla6[[#This Row],[Fecha]]))</f>
        <v>*</v>
      </c>
      <c r="D42" s="6" t="str">
        <f t="shared" si="0"/>
        <v>*</v>
      </c>
      <c r="E42" s="6"/>
      <c r="F42" s="13"/>
      <c r="G42" s="6"/>
      <c r="H42" s="6"/>
      <c r="I42" s="13" t="str">
        <f>IFERROR(VLOOKUP(H42,Tabla2[],2,FALSE),"*")</f>
        <v>*</v>
      </c>
      <c r="J42" s="6"/>
      <c r="K42" s="6"/>
      <c r="L42" s="6"/>
      <c r="M42" s="6"/>
      <c r="N42" s="6"/>
      <c r="O42" s="13"/>
      <c r="P42" s="6"/>
      <c r="Q42" s="6"/>
      <c r="R42" s="6"/>
      <c r="S42" s="6"/>
      <c r="T42" s="6"/>
      <c r="U42" s="6"/>
      <c r="V42" s="6"/>
      <c r="W42" s="6"/>
      <c r="X42" s="6"/>
      <c r="Y42" s="13" t="str">
        <f t="shared" si="2"/>
        <v>*</v>
      </c>
      <c r="Z42" s="6"/>
      <c r="AA42" s="6"/>
      <c r="AB42" s="13" t="str">
        <f t="shared" si="3"/>
        <v>*</v>
      </c>
      <c r="AC42" s="23" t="str">
        <f t="shared" si="1"/>
        <v>*</v>
      </c>
      <c r="AD42" s="6"/>
      <c r="AE42" s="16" t="str">
        <f t="shared" si="4"/>
        <v>*</v>
      </c>
      <c r="AF42" s="6"/>
      <c r="AG42" s="6"/>
    </row>
    <row r="43" spans="1:33" x14ac:dyDescent="0.3">
      <c r="A43" s="6"/>
      <c r="B43" s="6" t="str">
        <f>IF(ISBLANK(Tabla6[[#This Row],[Fecha]]), "*", YEAR(Tabla6[[#This Row],[Fecha]]))</f>
        <v>*</v>
      </c>
      <c r="C43" s="33" t="str">
        <f>IF(ISBLANK(Tabla6[[#This Row],[Fecha]]), "*", MONTH(Tabla6[[#This Row],[Fecha]]))</f>
        <v>*</v>
      </c>
      <c r="D43" s="6" t="str">
        <f t="shared" si="0"/>
        <v>*</v>
      </c>
      <c r="E43" s="6"/>
      <c r="F43" s="13"/>
      <c r="G43" s="6"/>
      <c r="H43" s="6"/>
      <c r="I43" s="13" t="str">
        <f>IFERROR(VLOOKUP(H43,Tabla2[],2,FALSE),"*")</f>
        <v>*</v>
      </c>
      <c r="J43" s="6"/>
      <c r="K43" s="6"/>
      <c r="L43" s="6"/>
      <c r="M43" s="6"/>
      <c r="N43" s="6"/>
      <c r="O43" s="13"/>
      <c r="P43" s="6"/>
      <c r="Q43" s="6"/>
      <c r="R43" s="6"/>
      <c r="S43" s="6"/>
      <c r="T43" s="6"/>
      <c r="U43" s="6"/>
      <c r="V43" s="6"/>
      <c r="W43" s="6"/>
      <c r="X43" s="6"/>
      <c r="Y43" s="13" t="str">
        <f t="shared" si="2"/>
        <v>*</v>
      </c>
      <c r="Z43" s="6"/>
      <c r="AA43" s="6"/>
      <c r="AB43" s="13" t="str">
        <f t="shared" si="3"/>
        <v>*</v>
      </c>
      <c r="AC43" s="23" t="str">
        <f t="shared" si="1"/>
        <v>*</v>
      </c>
      <c r="AD43" s="6"/>
      <c r="AE43" s="16" t="str">
        <f t="shared" si="4"/>
        <v>*</v>
      </c>
      <c r="AF43" s="6"/>
      <c r="AG43" s="6"/>
    </row>
    <row r="44" spans="1:33" x14ac:dyDescent="0.3">
      <c r="A44" s="6"/>
      <c r="B44" s="6" t="str">
        <f>IF(ISBLANK(Tabla6[[#This Row],[Fecha]]), "*", YEAR(Tabla6[[#This Row],[Fecha]]))</f>
        <v>*</v>
      </c>
      <c r="C44" s="33" t="str">
        <f>IF(ISBLANK(Tabla6[[#This Row],[Fecha]]), "*", MONTH(Tabla6[[#This Row],[Fecha]]))</f>
        <v>*</v>
      </c>
      <c r="D44" s="6" t="str">
        <f t="shared" si="0"/>
        <v>*</v>
      </c>
      <c r="E44" s="6"/>
      <c r="F44" s="13"/>
      <c r="G44" s="6"/>
      <c r="H44" s="6"/>
      <c r="I44" s="13" t="str">
        <f>IFERROR(VLOOKUP(H44,Tabla2[],2,FALSE),"*")</f>
        <v>*</v>
      </c>
      <c r="J44" s="6"/>
      <c r="K44" s="6"/>
      <c r="L44" s="6"/>
      <c r="M44" s="6"/>
      <c r="N44" s="6"/>
      <c r="O44" s="13"/>
      <c r="P44" s="6"/>
      <c r="Q44" s="6"/>
      <c r="R44" s="6"/>
      <c r="S44" s="6"/>
      <c r="T44" s="6"/>
      <c r="U44" s="6"/>
      <c r="V44" s="6"/>
      <c r="W44" s="6"/>
      <c r="X44" s="6"/>
      <c r="Y44" s="13" t="str">
        <f t="shared" si="2"/>
        <v>*</v>
      </c>
      <c r="Z44" s="6"/>
      <c r="AA44" s="6"/>
      <c r="AB44" s="13" t="str">
        <f t="shared" si="3"/>
        <v>*</v>
      </c>
      <c r="AC44" s="23" t="str">
        <f t="shared" si="1"/>
        <v>*</v>
      </c>
      <c r="AD44" s="6"/>
      <c r="AE44" s="16" t="str">
        <f t="shared" si="4"/>
        <v>*</v>
      </c>
      <c r="AF44" s="6"/>
      <c r="AG44" s="6"/>
    </row>
  </sheetData>
  <mergeCells count="23">
    <mergeCell ref="L1:L4"/>
    <mergeCell ref="K1:K4"/>
    <mergeCell ref="AG1:AG4"/>
    <mergeCell ref="AF1:AF4"/>
    <mergeCell ref="AC1:AC4"/>
    <mergeCell ref="Z1:AA3"/>
    <mergeCell ref="Q1:X3"/>
    <mergeCell ref="A1:A4"/>
    <mergeCell ref="AE1:AE4"/>
    <mergeCell ref="Y1:Y4"/>
    <mergeCell ref="AB1:AB4"/>
    <mergeCell ref="I1:I4"/>
    <mergeCell ref="H1:H4"/>
    <mergeCell ref="C1:C4"/>
    <mergeCell ref="J1:J4"/>
    <mergeCell ref="G1:G4"/>
    <mergeCell ref="F1:F4"/>
    <mergeCell ref="E1:E4"/>
    <mergeCell ref="B1:B4"/>
    <mergeCell ref="P1:P4"/>
    <mergeCell ref="O1:O4"/>
    <mergeCell ref="N1:N4"/>
    <mergeCell ref="M1:M4"/>
  </mergeCells>
  <conditionalFormatting sqref="AF1:AF1048576">
    <cfRule type="expression" dxfId="8" priority="1">
      <formula>AND(AC1&gt;=1, AC1&lt;=10)</formula>
    </cfRule>
    <cfRule type="expression" dxfId="7" priority="2">
      <formula>AND(AC1&gt;=11, AC1&lt;=25)</formula>
    </cfRule>
    <cfRule type="expression" dxfId="6" priority="3">
      <formula>AND(AC1&gt;=26, AC1&lt;=50)</formula>
    </cfRule>
  </conditionalFormatting>
  <dataValidations count="1">
    <dataValidation type="list" allowBlank="1" showInputMessage="1" showErrorMessage="1" sqref="P1 P6:P44" xr:uid="{32DDB1CC-27F1-4DB5-951E-39D18ED6E7F2}">
      <formula1>INDIRECT(O1)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8912084-A6EF-4D34-A238-ADA88B39776C}">
          <x14:formula1>
            <xm:f>MaestroDesplegables!$C$5:$C$7</xm:f>
          </x14:formula1>
          <xm:sqref>F6:F44</xm:sqref>
        </x14:dataValidation>
        <x14:dataValidation type="list" allowBlank="1" showInputMessage="1" showErrorMessage="1" xr:uid="{1F515018-68E6-4294-B11E-B4890FC7020D}">
          <x14:formula1>
            <xm:f>MaestroDesplegables!$E$5:$E$7</xm:f>
          </x14:formula1>
          <xm:sqref>H1:H4 H6:H1048576</xm:sqref>
        </x14:dataValidation>
        <x14:dataValidation type="list" allowBlank="1" showInputMessage="1" showErrorMessage="1" xr:uid="{4B003890-73FE-4A4C-8E5E-4E467AF2B72A}">
          <x14:formula1>
            <xm:f>MaestroDesplegables!$H$5:$H$6</xm:f>
          </x14:formula1>
          <xm:sqref>L1:L4 L6:L1048576</xm:sqref>
        </x14:dataValidation>
        <x14:dataValidation type="list" allowBlank="1" showInputMessage="1" showErrorMessage="1" xr:uid="{C009A8D4-1018-40F8-A996-0E1264AA8690}">
          <x14:formula1>
            <xm:f>MaestroDesplegables!$A$5:$A$9</xm:f>
          </x14:formula1>
          <xm:sqref>Q1:X1048576 Z1:AA1048576</xm:sqref>
        </x14:dataValidation>
        <x14:dataValidation type="list" allowBlank="1" showInputMessage="1" showErrorMessage="1" xr:uid="{B80FCE2F-A5A9-49D0-9746-F9AAC83C3B8C}">
          <x14:formula1>
            <xm:f>MaestroDesplegables!$J$5:$N$5</xm:f>
          </x14:formula1>
          <xm:sqref>O6:O44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58DE-88E4-4710-AA91-E99BE152B21E}">
  <dimension ref="A1:K6"/>
  <sheetViews>
    <sheetView workbookViewId="0">
      <selection activeCell="D4" sqref="D4"/>
    </sheetView>
  </sheetViews>
  <sheetFormatPr baseColWidth="10" defaultRowHeight="14.4" x14ac:dyDescent="0.3"/>
  <cols>
    <col min="1" max="1" width="8.44140625" bestFit="1" customWidth="1"/>
    <col min="2" max="2" width="12.77734375" bestFit="1" customWidth="1"/>
    <col min="3" max="3" width="13" bestFit="1" customWidth="1"/>
    <col min="4" max="4" width="16.44140625" bestFit="1" customWidth="1"/>
    <col min="5" max="5" width="8.77734375" bestFit="1" customWidth="1"/>
    <col min="6" max="6" width="12.5546875" bestFit="1" customWidth="1"/>
    <col min="7" max="7" width="12.33203125" bestFit="1" customWidth="1"/>
    <col min="8" max="8" width="30.21875" bestFit="1" customWidth="1"/>
    <col min="9" max="9" width="9.5546875" bestFit="1" customWidth="1"/>
    <col min="10" max="10" width="20.109375" bestFit="1" customWidth="1"/>
    <col min="11" max="12" width="10.21875" bestFit="1" customWidth="1"/>
    <col min="13" max="17" width="6.44140625" bestFit="1" customWidth="1"/>
    <col min="18" max="18" width="12" bestFit="1" customWidth="1"/>
    <col min="19" max="25" width="14.77734375" bestFit="1" customWidth="1"/>
  </cols>
  <sheetData>
    <row r="1" spans="1:11" x14ac:dyDescent="0.3">
      <c r="A1" s="28" t="s">
        <v>6</v>
      </c>
      <c r="B1" t="s">
        <v>113</v>
      </c>
    </row>
    <row r="3" spans="1:11" x14ac:dyDescent="0.3">
      <c r="A3" s="28" t="s">
        <v>112</v>
      </c>
      <c r="B3" t="s">
        <v>99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</row>
    <row r="4" spans="1:11" x14ac:dyDescent="0.3">
      <c r="A4" t="s">
        <v>111</v>
      </c>
      <c r="B4" s="30">
        <v>5.8823529411764705E-2</v>
      </c>
      <c r="C4" s="30">
        <v>5.8823529411764705E-2</v>
      </c>
      <c r="D4" s="30">
        <v>5.8823529411764705E-2</v>
      </c>
      <c r="E4" s="30">
        <v>5.8823529411764705E-2</v>
      </c>
      <c r="F4" s="30">
        <v>5.8823529411764705E-2</v>
      </c>
      <c r="G4" s="30">
        <v>5.8823529411764705E-2</v>
      </c>
      <c r="H4" s="30">
        <v>5.8823529411764705E-2</v>
      </c>
      <c r="I4" s="30">
        <v>5.8823529411764705E-2</v>
      </c>
      <c r="J4" s="30">
        <v>0.29411764705882354</v>
      </c>
      <c r="K4" s="30">
        <v>0.23529411764705882</v>
      </c>
    </row>
    <row r="6" spans="1:11" x14ac:dyDescent="0.3">
      <c r="G6" s="3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B4A1-DB69-4C5F-A811-B50BCAB518CB}">
  <dimension ref="A2:B7"/>
  <sheetViews>
    <sheetView tabSelected="1" workbookViewId="0">
      <selection activeCell="B5" sqref="B5"/>
    </sheetView>
  </sheetViews>
  <sheetFormatPr baseColWidth="10" defaultRowHeight="14.4" x14ac:dyDescent="0.3"/>
  <cols>
    <col min="1" max="1" width="16.5546875" bestFit="1" customWidth="1"/>
    <col min="2" max="2" width="19.88671875" bestFit="1" customWidth="1"/>
  </cols>
  <sheetData>
    <row r="2" spans="1:2" x14ac:dyDescent="0.3">
      <c r="A2" s="28" t="s">
        <v>112</v>
      </c>
      <c r="B2" t="s">
        <v>111</v>
      </c>
    </row>
    <row r="4" spans="1:2" x14ac:dyDescent="0.3">
      <c r="A4" s="28" t="s">
        <v>95</v>
      </c>
      <c r="B4" t="s">
        <v>109</v>
      </c>
    </row>
    <row r="5" spans="1:2" x14ac:dyDescent="0.3">
      <c r="A5" s="29" t="s">
        <v>98</v>
      </c>
      <c r="B5" s="54">
        <v>18</v>
      </c>
    </row>
    <row r="6" spans="1:2" x14ac:dyDescent="0.3">
      <c r="A6" s="29" t="s">
        <v>97</v>
      </c>
      <c r="B6" s="54">
        <v>47</v>
      </c>
    </row>
    <row r="7" spans="1:2" x14ac:dyDescent="0.3">
      <c r="A7" s="29" t="s">
        <v>96</v>
      </c>
      <c r="B7" s="54">
        <v>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095D-00CC-4EA4-95FD-4C19A574945B}">
  <dimension ref="A4:N16"/>
  <sheetViews>
    <sheetView workbookViewId="0">
      <selection activeCell="H21" sqref="H21"/>
    </sheetView>
  </sheetViews>
  <sheetFormatPr baseColWidth="10" defaultRowHeight="14.4" x14ac:dyDescent="0.3"/>
  <cols>
    <col min="1" max="1" width="17.44140625" customWidth="1"/>
    <col min="3" max="3" width="21.109375" customWidth="1"/>
    <col min="5" max="5" width="12.6640625" customWidth="1"/>
    <col min="6" max="6" width="20.33203125" bestFit="1" customWidth="1"/>
    <col min="14" max="14" width="35.44140625" bestFit="1" customWidth="1"/>
  </cols>
  <sheetData>
    <row r="4" spans="1:14" x14ac:dyDescent="0.3">
      <c r="A4" t="s">
        <v>89</v>
      </c>
      <c r="C4" t="s">
        <v>36</v>
      </c>
      <c r="E4" t="s">
        <v>38</v>
      </c>
      <c r="F4" t="s">
        <v>39</v>
      </c>
      <c r="H4" t="s">
        <v>18</v>
      </c>
      <c r="J4" s="53" t="s">
        <v>42</v>
      </c>
      <c r="K4" s="53"/>
      <c r="L4" s="53"/>
      <c r="M4" s="53"/>
      <c r="N4" s="53"/>
    </row>
    <row r="5" spans="1:14" x14ac:dyDescent="0.3">
      <c r="A5">
        <v>1</v>
      </c>
      <c r="C5" t="s">
        <v>27</v>
      </c>
      <c r="E5" s="13">
        <v>157</v>
      </c>
      <c r="F5" s="13" t="s">
        <v>31</v>
      </c>
      <c r="H5" t="s">
        <v>40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</row>
    <row r="6" spans="1:14" x14ac:dyDescent="0.3">
      <c r="A6">
        <v>2</v>
      </c>
      <c r="C6" t="s">
        <v>28</v>
      </c>
      <c r="E6" s="13">
        <v>153</v>
      </c>
      <c r="F6" s="13" t="s">
        <v>32</v>
      </c>
      <c r="H6" t="s">
        <v>41</v>
      </c>
      <c r="J6" s="19" t="s">
        <v>48</v>
      </c>
      <c r="K6" s="19" t="s">
        <v>49</v>
      </c>
      <c r="L6" s="20" t="s">
        <v>50</v>
      </c>
      <c r="M6" s="19" t="s">
        <v>51</v>
      </c>
      <c r="N6" s="19" t="s">
        <v>52</v>
      </c>
    </row>
    <row r="7" spans="1:14" x14ac:dyDescent="0.3">
      <c r="A7">
        <v>3</v>
      </c>
      <c r="C7" t="s">
        <v>37</v>
      </c>
      <c r="E7" s="18">
        <v>158</v>
      </c>
      <c r="F7" s="18" t="s">
        <v>33</v>
      </c>
      <c r="J7" s="19" t="s">
        <v>53</v>
      </c>
      <c r="K7" s="19" t="s">
        <v>54</v>
      </c>
      <c r="L7" s="20" t="s">
        <v>55</v>
      </c>
      <c r="M7" s="19" t="s">
        <v>56</v>
      </c>
      <c r="N7" s="19" t="s">
        <v>57</v>
      </c>
    </row>
    <row r="8" spans="1:14" x14ac:dyDescent="0.3">
      <c r="A8">
        <v>4</v>
      </c>
      <c r="J8" s="19" t="s">
        <v>58</v>
      </c>
      <c r="K8" s="19" t="s">
        <v>59</v>
      </c>
      <c r="L8" s="20" t="s">
        <v>60</v>
      </c>
      <c r="M8" s="19" t="s">
        <v>61</v>
      </c>
      <c r="N8" s="19" t="s">
        <v>62</v>
      </c>
    </row>
    <row r="9" spans="1:14" x14ac:dyDescent="0.3">
      <c r="A9">
        <v>5</v>
      </c>
      <c r="J9" s="21" t="s">
        <v>63</v>
      </c>
      <c r="K9" s="21" t="s">
        <v>64</v>
      </c>
      <c r="L9" s="20" t="s">
        <v>65</v>
      </c>
      <c r="M9" s="21" t="s">
        <v>66</v>
      </c>
      <c r="N9" s="21" t="s">
        <v>67</v>
      </c>
    </row>
    <row r="10" spans="1:14" x14ac:dyDescent="0.3">
      <c r="J10" s="21" t="s">
        <v>68</v>
      </c>
      <c r="K10" s="21" t="s">
        <v>69</v>
      </c>
      <c r="L10" s="20" t="s">
        <v>70</v>
      </c>
      <c r="M10" s="21" t="s">
        <v>71</v>
      </c>
      <c r="N10" s="21" t="s">
        <v>72</v>
      </c>
    </row>
    <row r="11" spans="1:14" x14ac:dyDescent="0.3">
      <c r="J11" s="21" t="s">
        <v>73</v>
      </c>
      <c r="K11" s="21" t="s">
        <v>74</v>
      </c>
      <c r="L11" s="20" t="s">
        <v>75</v>
      </c>
      <c r="M11" s="21" t="s">
        <v>76</v>
      </c>
      <c r="N11" s="21" t="s">
        <v>77</v>
      </c>
    </row>
    <row r="12" spans="1:14" x14ac:dyDescent="0.3">
      <c r="J12" s="21" t="s">
        <v>78</v>
      </c>
      <c r="K12" s="21" t="s">
        <v>79</v>
      </c>
      <c r="L12" s="20" t="s">
        <v>80</v>
      </c>
      <c r="M12" s="21" t="s">
        <v>81</v>
      </c>
      <c r="N12" s="21"/>
    </row>
    <row r="13" spans="1:14" x14ac:dyDescent="0.3">
      <c r="J13" s="21"/>
      <c r="K13" s="21" t="s">
        <v>82</v>
      </c>
      <c r="L13" s="20" t="s">
        <v>83</v>
      </c>
      <c r="M13" s="21" t="s">
        <v>84</v>
      </c>
      <c r="N13" s="21"/>
    </row>
    <row r="14" spans="1:14" x14ac:dyDescent="0.3">
      <c r="J14" s="21"/>
      <c r="K14" s="21" t="s">
        <v>85</v>
      </c>
      <c r="L14" s="20" t="s">
        <v>86</v>
      </c>
      <c r="M14" s="21"/>
      <c r="N14" s="21"/>
    </row>
    <row r="15" spans="1:14" x14ac:dyDescent="0.3">
      <c r="J15" s="21"/>
      <c r="K15" s="21" t="s">
        <v>87</v>
      </c>
      <c r="L15" s="21"/>
      <c r="M15" s="21"/>
      <c r="N15" s="21"/>
    </row>
    <row r="16" spans="1:14" x14ac:dyDescent="0.3">
      <c r="J16" s="21"/>
      <c r="K16" s="21" t="s">
        <v>88</v>
      </c>
      <c r="L16" s="21"/>
      <c r="M16" s="21"/>
      <c r="N16" s="21"/>
    </row>
  </sheetData>
  <mergeCells count="1">
    <mergeCell ref="J4:N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Datos</vt:lpstr>
      <vt:lpstr>Graficos_01</vt:lpstr>
      <vt:lpstr>Grafico_02</vt:lpstr>
      <vt:lpstr>MaestroDesplegables</vt:lpstr>
      <vt:lpstr>GERENCIA_AGRICOLA</vt:lpstr>
      <vt:lpstr>GERENCIA_DE_ADMINISTRACIÓNYFINANZAS</vt:lpstr>
      <vt:lpstr>GERENCIA_DE_OPERACIONES</vt:lpstr>
      <vt:lpstr>GERENCIA_GESTION_HUMANAYSOSTENIBILIDAD</vt:lpstr>
      <vt:lpstr>GERENCIA_INDUSTRIALYMANTENIMIENTO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2025-04-03T18:03:12Z</dcterms:created>
  <dcterms:modified xsi:type="dcterms:W3CDTF">2025-04-15T00:20:54Z</dcterms:modified>
</cp:coreProperties>
</file>