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xr:revisionPtr revIDLastSave="0" documentId="8_{26B0936C-A36C-4BBC-B440-ED35F054D135}" xr6:coauthVersionLast="47" xr6:coauthVersionMax="47" xr10:uidLastSave="{00000000-0000-0000-0000-000000000000}"/>
  <bookViews>
    <workbookView xWindow="0" yWindow="0" windowWidth="16384" windowHeight="8192" tabRatio="500" firstSheet="6" activeTab="6" xr2:uid="{00000000-000D-0000-FFFF-FFFF00000000}"/>
  </bookViews>
  <sheets>
    <sheet name="CAPA" sheetId="1" r:id="rId1"/>
    <sheet name="Básico" sheetId="2" r:id="rId2"/>
    <sheet name="Graduação" sheetId="3" r:id="rId3"/>
    <sheet name="Pós-Graduação" sheetId="4" r:id="rId4"/>
    <sheet name="Mensalidades" sheetId="5" r:id="rId5"/>
    <sheet name="Demografia" sheetId="6" r:id="rId6"/>
    <sheet name="Monitoramento de Oferta" sheetId="7" r:id="rId7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2" i="7" l="1"/>
  <c r="B38" i="7"/>
  <c r="B37" i="7"/>
  <c r="B36" i="7"/>
  <c r="B35" i="7"/>
  <c r="B34" i="7"/>
  <c r="B33" i="7"/>
  <c r="B31" i="7"/>
  <c r="B26" i="7"/>
  <c r="B25" i="7"/>
  <c r="B24" i="7"/>
  <c r="B16" i="7"/>
  <c r="B15" i="7"/>
  <c r="B14" i="7"/>
  <c r="B13" i="7"/>
  <c r="B12" i="7"/>
  <c r="B11" i="7"/>
  <c r="B10" i="7"/>
  <c r="B14" i="6"/>
  <c r="B13" i="6"/>
  <c r="B12" i="6"/>
  <c r="B11" i="6"/>
  <c r="B10" i="6"/>
  <c r="B43" i="5"/>
  <c r="B42" i="5"/>
  <c r="B41" i="5"/>
  <c r="B35" i="5"/>
  <c r="B34" i="5"/>
  <c r="B33" i="5"/>
  <c r="B32" i="5"/>
  <c r="B31" i="5"/>
  <c r="B30" i="5"/>
  <c r="B28" i="5"/>
  <c r="B24" i="5"/>
  <c r="B23" i="5"/>
  <c r="B22" i="5"/>
  <c r="B16" i="5"/>
  <c r="B15" i="5"/>
  <c r="B14" i="5"/>
  <c r="B13" i="5"/>
  <c r="B12" i="5"/>
  <c r="B11" i="5"/>
  <c r="B10" i="5"/>
  <c r="B9" i="5"/>
  <c r="B52" i="4"/>
  <c r="B51" i="4"/>
  <c r="B45" i="4"/>
  <c r="B44" i="4"/>
  <c r="B43" i="4"/>
  <c r="B42" i="4"/>
  <c r="B36" i="4"/>
  <c r="B35" i="4"/>
  <c r="B32" i="4"/>
  <c r="B31" i="4"/>
  <c r="B30" i="4"/>
  <c r="B27" i="4"/>
  <c r="B26" i="4"/>
  <c r="B25" i="4"/>
  <c r="B24" i="4"/>
  <c r="B23" i="4"/>
  <c r="B20" i="4"/>
  <c r="B19" i="4"/>
  <c r="B18" i="4"/>
  <c r="B17" i="4"/>
  <c r="B16" i="4"/>
  <c r="B15" i="4"/>
  <c r="B14" i="4"/>
  <c r="B13" i="4"/>
  <c r="B12" i="4"/>
  <c r="B11" i="4"/>
  <c r="B10" i="4"/>
  <c r="B9" i="4"/>
  <c r="B183" i="3"/>
  <c r="B126" i="3"/>
  <c r="B125" i="3"/>
  <c r="B124" i="3"/>
  <c r="B123" i="3"/>
  <c r="B122" i="3"/>
  <c r="B119" i="3"/>
  <c r="B118" i="3"/>
  <c r="B117" i="3"/>
  <c r="B111" i="3"/>
  <c r="B110" i="3"/>
  <c r="B107" i="3"/>
  <c r="B106" i="3"/>
  <c r="B105" i="3"/>
  <c r="B104" i="3"/>
  <c r="B100" i="3"/>
  <c r="B99" i="3"/>
  <c r="B98" i="3"/>
  <c r="B97" i="3"/>
  <c r="B96" i="3"/>
  <c r="B95" i="3"/>
  <c r="B94" i="3"/>
  <c r="B91" i="3"/>
  <c r="B90" i="3"/>
  <c r="B89" i="3"/>
  <c r="B88" i="3"/>
  <c r="B87" i="3"/>
  <c r="B86" i="3"/>
  <c r="B85" i="3"/>
  <c r="B79" i="3"/>
  <c r="B78" i="3"/>
  <c r="B75" i="3"/>
  <c r="B74" i="3"/>
  <c r="B73" i="3"/>
  <c r="B72" i="3"/>
  <c r="B71" i="3"/>
  <c r="B70" i="3"/>
  <c r="B67" i="3"/>
  <c r="B66" i="3"/>
  <c r="B63" i="3"/>
  <c r="B62" i="3"/>
  <c r="B61" i="3"/>
  <c r="B60" i="3"/>
  <c r="B59" i="3"/>
  <c r="B56" i="3"/>
  <c r="B55" i="3"/>
  <c r="B54" i="3"/>
  <c r="B53" i="3"/>
  <c r="B50" i="3"/>
  <c r="B49" i="3"/>
  <c r="B48" i="3"/>
  <c r="B45" i="3"/>
  <c r="B44" i="3"/>
  <c r="B43" i="3"/>
  <c r="B42" i="3"/>
  <c r="B36" i="3"/>
  <c r="B35" i="3"/>
  <c r="B34" i="3"/>
  <c r="B33" i="3"/>
  <c r="B30" i="3"/>
  <c r="B29" i="3"/>
  <c r="B23" i="3"/>
  <c r="B21" i="3"/>
  <c r="B20" i="3"/>
  <c r="B19" i="3"/>
  <c r="B18" i="3"/>
  <c r="B17" i="3"/>
  <c r="B14" i="3"/>
  <c r="B13" i="3"/>
  <c r="B12" i="3"/>
  <c r="B11" i="3"/>
  <c r="B10" i="3"/>
  <c r="B234" i="2"/>
  <c r="B233" i="2"/>
  <c r="B232" i="2"/>
  <c r="B231" i="2"/>
  <c r="B230" i="2"/>
  <c r="B229" i="2"/>
  <c r="B228" i="2"/>
  <c r="B227" i="2"/>
  <c r="B226" i="2"/>
  <c r="B225" i="2"/>
  <c r="B224" i="2"/>
  <c r="B221" i="2"/>
  <c r="B220" i="2"/>
  <c r="B219" i="2"/>
  <c r="B218" i="2"/>
  <c r="B217" i="2"/>
  <c r="B216" i="2"/>
  <c r="B213" i="2"/>
  <c r="B212" i="2"/>
  <c r="B211" i="2"/>
  <c r="B210" i="2"/>
  <c r="B209" i="2"/>
  <c r="B208" i="2"/>
  <c r="B205" i="2"/>
  <c r="B204" i="2"/>
  <c r="B201" i="2"/>
  <c r="B200" i="2"/>
  <c r="B199" i="2"/>
  <c r="B196" i="2"/>
  <c r="B195" i="2"/>
  <c r="B192" i="2"/>
  <c r="B191" i="2"/>
  <c r="B190" i="2"/>
  <c r="B189" i="2"/>
  <c r="B188" i="2"/>
  <c r="B187" i="2"/>
  <c r="B183" i="2"/>
  <c r="B182" i="2"/>
  <c r="B179" i="2"/>
  <c r="B178" i="2"/>
  <c r="B177" i="2"/>
  <c r="B174" i="2"/>
  <c r="B173" i="2"/>
  <c r="B172" i="2"/>
  <c r="B169" i="2"/>
  <c r="B168" i="2"/>
  <c r="B165" i="2"/>
  <c r="B164" i="2"/>
  <c r="B163" i="2"/>
  <c r="B162" i="2"/>
  <c r="B159" i="2"/>
  <c r="B158" i="2"/>
  <c r="B157" i="2"/>
  <c r="B156" i="2"/>
  <c r="B153" i="2"/>
  <c r="B152" i="2"/>
  <c r="B149" i="2"/>
  <c r="B148" i="2"/>
  <c r="B147" i="2"/>
  <c r="B146" i="2"/>
  <c r="B143" i="2"/>
  <c r="B142" i="2"/>
  <c r="B141" i="2"/>
  <c r="B140" i="2"/>
  <c r="B139" i="2"/>
  <c r="B136" i="2"/>
  <c r="B135" i="2"/>
  <c r="B134" i="2"/>
  <c r="B133" i="2"/>
  <c r="B132" i="2"/>
  <c r="B131" i="2"/>
  <c r="B127" i="2"/>
  <c r="B126" i="2"/>
  <c r="B125" i="2"/>
  <c r="B124" i="2"/>
  <c r="B123" i="2"/>
  <c r="B122" i="2"/>
  <c r="B121" i="2"/>
  <c r="B120" i="2"/>
  <c r="B119" i="2"/>
  <c r="B118" i="2"/>
  <c r="B117" i="2"/>
  <c r="B114" i="2"/>
  <c r="B113" i="2"/>
  <c r="B112" i="2"/>
  <c r="B111" i="2"/>
  <c r="B110" i="2"/>
  <c r="B109" i="2"/>
  <c r="B106" i="2"/>
  <c r="B105" i="2"/>
  <c r="B104" i="2"/>
  <c r="B100" i="2"/>
  <c r="B99" i="2"/>
  <c r="B98" i="2"/>
  <c r="B97" i="2"/>
  <c r="B96" i="2"/>
  <c r="B95" i="2"/>
  <c r="B94" i="2"/>
  <c r="B93" i="2"/>
  <c r="B92" i="2"/>
  <c r="B22" i="2"/>
  <c r="B21" i="2"/>
  <c r="B18" i="2"/>
  <c r="B17" i="2"/>
  <c r="B14" i="2"/>
  <c r="B13" i="2"/>
  <c r="B12" i="2"/>
  <c r="B11" i="2"/>
  <c r="B10" i="2"/>
  <c r="B9" i="2"/>
</calcChain>
</file>

<file path=xl/sharedStrings.xml><?xml version="1.0" encoding="utf-8"?>
<sst xmlns="http://schemas.openxmlformats.org/spreadsheetml/2006/main" count="588" uniqueCount="366">
  <si>
    <t>ARQUIVO PARA CONVERSÃO DE PARÂMETROS DO MERCADOEDU</t>
  </si>
  <si>
    <t>PARÂMETROS PARA CONVERSÃO DOS DADOS DO ENSINO BÁSICO</t>
  </si>
  <si>
    <t>ALUNO</t>
  </si>
  <si>
    <t>COR DA PELE</t>
  </si>
  <si>
    <t>SEXO DO ALUNO</t>
  </si>
  <si>
    <t>ZONA RESIDENCIAL</t>
  </si>
  <si>
    <t>ETAPAS DE ENSINO BASICO E TECNICO</t>
  </si>
  <si>
    <t xml:space="preserve"> Não informado</t>
  </si>
  <si>
    <t xml:space="preserve"> Educação Infantil - Creche</t>
  </si>
  <si>
    <t xml:space="preserve"> Educação Infantil - Pré-escola</t>
  </si>
  <si>
    <t xml:space="preserve"> Educação Infantil - Unificada</t>
  </si>
  <si>
    <t xml:space="preserve"> Educação Infantil e Ensino Fundamental Multietapa</t>
  </si>
  <si>
    <t xml:space="preserve"> Ensino Fundamental de 8 anos - 1a Série</t>
  </si>
  <si>
    <t xml:space="preserve"> Ensino Fundamental de 8 anos - 2a Série</t>
  </si>
  <si>
    <t xml:space="preserve"> Ensino Fundamental de 8 anos - 3a Série</t>
  </si>
  <si>
    <t xml:space="preserve"> Ensino Fundamental de 8 anos - 4a Série</t>
  </si>
  <si>
    <t xml:space="preserve"> Ensino Fundamental de 8 anos - 5a Série</t>
  </si>
  <si>
    <t xml:space="preserve"> Ensino Fundamental de 8 anos - 6a Série</t>
  </si>
  <si>
    <t xml:space="preserve"> Ensino Fundamental de 8 anos - 7a Série</t>
  </si>
  <si>
    <t xml:space="preserve"> Ensino Fundamental de 8 anos - 8a Série</t>
  </si>
  <si>
    <t xml:space="preserve"> Ensino Fundamental de 8 anos - Multi</t>
  </si>
  <si>
    <t xml:space="preserve"> Ensino Fundamental de 8 anos - Correção de Fluxo</t>
  </si>
  <si>
    <t xml:space="preserve"> Ensino Fundamental de 9 anos - 1o Ano</t>
  </si>
  <si>
    <t xml:space="preserve"> Ensino Fundamental de 9 anos - 2o Ano</t>
  </si>
  <si>
    <t xml:space="preserve"> Ensino Fundamental de 9 anos - 3o Ano</t>
  </si>
  <si>
    <t xml:space="preserve"> Ensino Fundamental de 9 anos - 4o Ano</t>
  </si>
  <si>
    <t xml:space="preserve"> Ensino Fundamental de 9 anos - 5o Ano</t>
  </si>
  <si>
    <t xml:space="preserve"> Ensino Fundamental de 9 anos - 6o Ano</t>
  </si>
  <si>
    <t xml:space="preserve"> Ensino Fundamental de 9 anos - 7o Ano</t>
  </si>
  <si>
    <t xml:space="preserve"> Ensino Fundamental de 9 anos - 8o Ano</t>
  </si>
  <si>
    <t xml:space="preserve"> Ensino Fundamental de 9 anos - 9o Ano</t>
  </si>
  <si>
    <t xml:space="preserve"> Ensino Fundamental de 9 anos - Multi</t>
  </si>
  <si>
    <t xml:space="preserve"> Ensino Fundamental de 9 anos - Correção de Fluxo</t>
  </si>
  <si>
    <t xml:space="preserve"> Ensino Fundamental de 8 e 9 anos - Multi 8 e 9 anos</t>
  </si>
  <si>
    <t xml:space="preserve"> Ensino Médio - 1a Série</t>
  </si>
  <si>
    <t xml:space="preserve"> Ensino Médio - 2a Série</t>
  </si>
  <si>
    <t xml:space="preserve"> Ensino Médio - 3a Série</t>
  </si>
  <si>
    <t xml:space="preserve"> Ensino Médio - 4a Série</t>
  </si>
  <si>
    <t xml:space="preserve"> Ensino Médio - Não Seriada</t>
  </si>
  <si>
    <t xml:space="preserve"> Ensino Médio - Integrado 1a Série</t>
  </si>
  <si>
    <t xml:space="preserve"> Ensino Médio - Integrado 2a Série</t>
  </si>
  <si>
    <t xml:space="preserve"> Ensino Médio - Integrado 3a Série</t>
  </si>
  <si>
    <t xml:space="preserve"> Ensino Médio - Integrado 4a Série</t>
  </si>
  <si>
    <t xml:space="preserve"> Ensino Médio - Integrado Não Seriada</t>
  </si>
  <si>
    <t xml:space="preserve"> Ensino Médio - Normal/Magistério 1a Série</t>
  </si>
  <si>
    <t xml:space="preserve"> Ensino Médio - Normal/Magistério 2a Série</t>
  </si>
  <si>
    <t xml:space="preserve"> Ensino Médio - Normal/Magistério 3a Série</t>
  </si>
  <si>
    <t xml:space="preserve"> Ensino Médio - Normal/Magistério 4a Série</t>
  </si>
  <si>
    <t xml:space="preserve"> Educação Profissional (Concomitante)</t>
  </si>
  <si>
    <t xml:space="preserve"> Educação Profissional (Subsequente)</t>
  </si>
  <si>
    <t xml:space="preserve"> Educação Profissional Mista (Concomitante e Subsequente)</t>
  </si>
  <si>
    <t xml:space="preserve"> EJA - Presencial - Ens. Fundamental Anos Iniciais</t>
  </si>
  <si>
    <t xml:space="preserve"> EJA - Presencial - Ens. Fundamental Anos Finais</t>
  </si>
  <si>
    <t xml:space="preserve"> EJA - Presencial - Ensino Médio</t>
  </si>
  <si>
    <t xml:space="preserve"> EJA - Semipresencial - Ens. Fundamental Anos Iniciais</t>
  </si>
  <si>
    <t xml:space="preserve"> EJA - Semipresencial - Ens. Fundamental Anos Finais</t>
  </si>
  <si>
    <t xml:space="preserve"> EJA - Semipresencial - Ensino Médio</t>
  </si>
  <si>
    <t xml:space="preserve"> EJA Presencial - Ens. Fundamental Anos Iniciais e Anos Finais</t>
  </si>
  <si>
    <t xml:space="preserve"> EJA Semipresencial - Ens. Fundamental Anos Iniciais e Anos Finais</t>
  </si>
  <si>
    <t xml:space="preserve"> EJA - Presencial - Integrado à Ed. Profissional de Nível Fundamental - FIC</t>
  </si>
  <si>
    <t xml:space="preserve"> EJA - Semipresencial - Integrado à Ed. Profissional de Nível Fundamental - FIC</t>
  </si>
  <si>
    <t xml:space="preserve"> EJA - Presencial - Integrado à Ed. Profissional de Nível Médio</t>
  </si>
  <si>
    <t xml:space="preserve"> EJA - Semipresencial - Integrado à Ed. Profissional de Nível Médio</t>
  </si>
  <si>
    <t xml:space="preserve"> EJA - Presencial - Ens. Fundamental Projovem (Urbano)</t>
  </si>
  <si>
    <t xml:space="preserve"> Curso FIC Concomitante</t>
  </si>
  <si>
    <t xml:space="preserve"> EJA - Ensino Fundamental - Projovem Urbano</t>
  </si>
  <si>
    <t>Curso FIC integrado na modalidade EJA - Nível Médio</t>
  </si>
  <si>
    <t xml:space="preserve"> EJA - Ensino Fundamental - Anos Iniciais</t>
  </si>
  <si>
    <t xml:space="preserve"> EJA - Ensino Fundamental - Anos Finais</t>
  </si>
  <si>
    <t xml:space="preserve"> EJA - Ensino Médio </t>
  </si>
  <si>
    <t xml:space="preserve"> Curso FIC integrado na modalidade EJA - Nível Fundamental (EJA integrada à Educação Profissional de Nível Fundamental)</t>
  </si>
  <si>
    <t xml:space="preserve"> Curso Técnico Integrado na Modalidade EJA (EJA integrada à Educação Profissional de Nível Médio)</t>
  </si>
  <si>
    <t>ETAPA DE ENSINO AGREGADA ATÉ 2017</t>
  </si>
  <si>
    <t>Não informado"</t>
  </si>
  <si>
    <r>
      <rPr>
        <sz val="11"/>
        <color rgb="FFFFFFFF"/>
        <rFont val="Calibri"/>
        <family val="2"/>
        <charset val="1"/>
      </rPr>
      <t xml:space="preserve">Os valores para </t>
    </r>
    <r>
      <rPr>
        <b/>
        <sz val="11"/>
        <color rgb="FFFFFFFF"/>
        <rFont val="Calibri"/>
        <family val="2"/>
        <charset val="1"/>
      </rPr>
      <t>Não informado</t>
    </r>
    <r>
      <rPr>
        <sz val="11"/>
        <color rgb="FFFFFFFF"/>
        <rFont val="Calibri"/>
        <family val="2"/>
        <charset val="1"/>
      </rPr>
      <t xml:space="preserve"> apresentam </t>
    </r>
    <r>
      <rPr>
        <b/>
        <sz val="11"/>
        <color rgb="FFFFFFFF"/>
        <rFont val="Calibri"/>
        <family val="2"/>
        <charset val="1"/>
      </rPr>
      <t>0</t>
    </r>
    <r>
      <rPr>
        <sz val="11"/>
        <color rgb="FFFFFFFF"/>
        <rFont val="Calibri"/>
        <family val="2"/>
        <charset val="1"/>
      </rPr>
      <t xml:space="preserve"> ou </t>
    </r>
    <r>
      <rPr>
        <b/>
        <sz val="11"/>
        <color rgb="FFFFFFFF"/>
        <rFont val="Calibri"/>
        <family val="2"/>
        <charset val="1"/>
      </rPr>
      <t>espaço</t>
    </r>
  </si>
  <si>
    <t>NACIONALIDADE</t>
  </si>
  <si>
    <t>CLASSE UNIFICADA</t>
  </si>
  <si>
    <t>GRUPO DE IDADE</t>
  </si>
  <si>
    <t>ESCOLA</t>
  </si>
  <si>
    <t>CATEGORIA ADMINISTRATIVA DA ESCOLA</t>
  </si>
  <si>
    <t>CATEGORIA DA ESCOLA PRIVADA</t>
  </si>
  <si>
    <t>SITUAÇÃO DA ESCOLA</t>
  </si>
  <si>
    <t>CONTRATO COM PODER PÚBLICO</t>
  </si>
  <si>
    <t>TIPO DE CONTRATO COM PODER PÚBLICO</t>
  </si>
  <si>
    <t>TIPO DO LOCAL</t>
  </si>
  <si>
    <t>ALIMENTAÇÃO</t>
  </si>
  <si>
    <t>ATENDIMENTO EDUCACIONAL ESPECIALIZADO(AEE)</t>
  </si>
  <si>
    <t>ATIVIDADES COMPLEMENTARES</t>
  </si>
  <si>
    <t>PROFESSOR</t>
  </si>
  <si>
    <t>TIPO DE CONTRATO DE TRABALHO</t>
  </si>
  <si>
    <t>ESCOLARIDADE</t>
  </si>
  <si>
    <t>PARÂMETROS PARA CONVERSÃO DOS DADOS DA GRADUAÇÃO</t>
  </si>
  <si>
    <t>IES</t>
  </si>
  <si>
    <t>ORGANIZAÇÃO ACADÊMICA</t>
  </si>
  <si>
    <t>CATEGORIA ADMINISTRATIVA</t>
  </si>
  <si>
    <t>Privada confessional</t>
  </si>
  <si>
    <t>CURSO</t>
  </si>
  <si>
    <t>MODALIDADE DO CURSO</t>
  </si>
  <si>
    <t>GRAU DO CURSO</t>
  </si>
  <si>
    <t>DOCENTE</t>
  </si>
  <si>
    <t>SITUAÇÃO</t>
  </si>
  <si>
    <t>REGIME DE TRABALHO</t>
  </si>
  <si>
    <t>SEXO</t>
  </si>
  <si>
    <t>COR DA PELE DO DOCENTE</t>
  </si>
  <si>
    <t>DEFICIÊNCIA</t>
  </si>
  <si>
    <t>COR</t>
  </si>
  <si>
    <t>FORMULA SITUAÇÃO DO ALUNO NA IES</t>
  </si>
  <si>
    <t>TURNO</t>
  </si>
  <si>
    <t>price</t>
  </si>
  <si>
    <t>Estrangeira</t>
  </si>
  <si>
    <t>ENADE</t>
  </si>
  <si>
    <t>PRESENÇA NA PROVA</t>
  </si>
  <si>
    <t>ESTADO CÍVIL</t>
  </si>
  <si>
    <t xml:space="preserve">A </t>
  </si>
  <si>
    <t>Solteiro(a)</t>
  </si>
  <si>
    <t xml:space="preserve">B </t>
  </si>
  <si>
    <t>Casado(a)</t>
  </si>
  <si>
    <t xml:space="preserve">C </t>
  </si>
  <si>
    <t>Separado(a) judicialmente/divorciado(a)</t>
  </si>
  <si>
    <t xml:space="preserve">D </t>
  </si>
  <si>
    <t>Viúvo(a)</t>
  </si>
  <si>
    <t xml:space="preserve">E </t>
  </si>
  <si>
    <t>Outro</t>
  </si>
  <si>
    <t xml:space="preserve"> </t>
  </si>
  <si>
    <t>Branca</t>
  </si>
  <si>
    <t>Preta</t>
  </si>
  <si>
    <t>Amarela</t>
  </si>
  <si>
    <t>Parda</t>
  </si>
  <si>
    <t>Indígena</t>
  </si>
  <si>
    <t xml:space="preserve">F </t>
  </si>
  <si>
    <t>Não quero declarar</t>
  </si>
  <si>
    <t>Brasileira</t>
  </si>
  <si>
    <t>Brasileira naturalizada</t>
  </si>
  <si>
    <t>ESCOLARIZAÇÃO DO PAI</t>
  </si>
  <si>
    <t>Nenhuma</t>
  </si>
  <si>
    <t>Ensino Fundamental: 1º ao 5º ano (1ª a 4ª série)</t>
  </si>
  <si>
    <t>Ensino Fundamental: 6º ao 9º ano (5ª a 8ª série)</t>
  </si>
  <si>
    <t>Ensino Médio</t>
  </si>
  <si>
    <t>Ensino Superior - Graduação</t>
  </si>
  <si>
    <t>Pós-graduação</t>
  </si>
  <si>
    <t>ESCOLARIZAÇÃO DA MÃE</t>
  </si>
  <si>
    <t>ONDE E COM QUEM MORA</t>
  </si>
  <si>
    <t>Em casa ou apartamento, sozinho</t>
  </si>
  <si>
    <t>Em casa ou apartamento, com pais e/ou parentes</t>
  </si>
  <si>
    <t>Em casa ou apartamento, com cônjuge e/ou filhos</t>
  </si>
  <si>
    <t>Em casa ou apartamento, com outras pessoas (incluindo república)</t>
  </si>
  <si>
    <t>Em alojamento universitário da própria instituição</t>
  </si>
  <si>
    <t>Em outros tipos de habitação individual ou coletiva (hotel, hospedaria, pensão ou outro)</t>
  </si>
  <si>
    <t>QUANTAS PESSOAS MORAM JUNTO</t>
  </si>
  <si>
    <t>Uma</t>
  </si>
  <si>
    <t>Duas</t>
  </si>
  <si>
    <t>Três</t>
  </si>
  <si>
    <t>Quatro</t>
  </si>
  <si>
    <t>Cinco</t>
  </si>
  <si>
    <t xml:space="preserve">G </t>
  </si>
  <si>
    <t>Seis</t>
  </si>
  <si>
    <t xml:space="preserve">H </t>
  </si>
  <si>
    <t>Sete ou mais</t>
  </si>
  <si>
    <t>RENDA FAMILIAR</t>
  </si>
  <si>
    <t xml:space="preserve"> Até 1,5 salário mínimo (até R$ 1.431,00)</t>
  </si>
  <si>
    <t xml:space="preserve"> De 1,5 a 3 salários mínimos (R$ 1.431,01 a R$ 2.862,00)</t>
  </si>
  <si>
    <t xml:space="preserve"> De 3 a 4,5 salários mínimos (R$ 2.862,01 a R$ 4.293,00)</t>
  </si>
  <si>
    <t xml:space="preserve"> De 4,5 a 6 salários mínimos (R$ 4.293,01 a R$ 5.724,00)</t>
  </si>
  <si>
    <t xml:space="preserve"> De 6 a 10 salários mínimos (R$ 5.724,01 a R$ 9.540,00)</t>
  </si>
  <si>
    <t xml:space="preserve"> De 10 a 30 salários mínimos (R$ 9.540,01 a R$ 28.620,00)</t>
  </si>
  <si>
    <t xml:space="preserve"> Acima de 30 salários mínimos (mais de R$ 28.620,00)</t>
  </si>
  <si>
    <t>SITUAÇÃO FINANCEIRA (Incluindo Bolsas)</t>
  </si>
  <si>
    <t>Não tenho renda e meus gastos são financiados por programas governamentais</t>
  </si>
  <si>
    <t>Não tenho renda e meus gastos são financiados pela minha família ou por outras pessoas</t>
  </si>
  <si>
    <t>Tenho renda, mas recebo ajuda da família ou de outras pessoas para financiar meus gastos</t>
  </si>
  <si>
    <t xml:space="preserve"> D </t>
  </si>
  <si>
    <t>Tenho renda e não preciso de ajuda para financiar meus gastos</t>
  </si>
  <si>
    <t>Tenho renda e contribuo com o sustento da família</t>
  </si>
  <si>
    <t>Sou o principal responsável pelo sustento da família</t>
  </si>
  <si>
    <t>SITUAÇÃO DE TRABALHO (Exceto Estágio ou Bolsas)</t>
  </si>
  <si>
    <t>Não estou trabalhando</t>
  </si>
  <si>
    <t>Trabalho eventualmente</t>
  </si>
  <si>
    <t>Trabalho até 20 horas semanais</t>
  </si>
  <si>
    <t>Trabalho de 21 a 39 horas semanais</t>
  </si>
  <si>
    <t>Trabalho 40 horas semanais ou mais</t>
  </si>
  <si>
    <t>BOLSA DE ESTUDOS OU FINANCIAMENTO DO CURSO</t>
  </si>
  <si>
    <t>Nenhum, pois meu curso é gratuito</t>
  </si>
  <si>
    <t>Nenhum, embora meu curso não seja gratuito</t>
  </si>
  <si>
    <t>ProUni integral</t>
  </si>
  <si>
    <t>ProUni parcial, apenas</t>
  </si>
  <si>
    <t>FIES, apenas</t>
  </si>
  <si>
    <t>ProUni Parcial e FIES</t>
  </si>
  <si>
    <t>Bolsa oferecida por governo estadual, distrital ou municipal</t>
  </si>
  <si>
    <t>Bolsa oferecida pela própria instituição</t>
  </si>
  <si>
    <t xml:space="preserve">I </t>
  </si>
  <si>
    <t>Bolsa oferecida por outra entidade (empresa, ONG, outra)</t>
  </si>
  <si>
    <t xml:space="preserve">J </t>
  </si>
  <si>
    <t>Financiamento oferecido pela própria instituição</t>
  </si>
  <si>
    <t xml:space="preserve">K </t>
  </si>
  <si>
    <t>Financiamento bancário</t>
  </si>
  <si>
    <t>BOLSA DE PERMANÊNCIA</t>
  </si>
  <si>
    <t>Nenhum</t>
  </si>
  <si>
    <t>Auxílio moradia</t>
  </si>
  <si>
    <t>Auxílio alimentação</t>
  </si>
  <si>
    <t>Auxílio moradia e alimentação</t>
  </si>
  <si>
    <t>Auxílio Permanência</t>
  </si>
  <si>
    <t>Outro tipo de auxílio</t>
  </si>
  <si>
    <t>BOLSA DE ACADÊMICA</t>
  </si>
  <si>
    <t>Bolsa de iniciação científica</t>
  </si>
  <si>
    <t>Bolsa de extensão</t>
  </si>
  <si>
    <t xml:space="preserve">      D </t>
  </si>
  <si>
    <t>Bolsa de monitoria/tutoria</t>
  </si>
  <si>
    <t xml:space="preserve">PROGRAMAS E OU ATIVIDADES CURRICULARES NO EXTERIOR </t>
  </si>
  <si>
    <t>Não participei</t>
  </si>
  <si>
    <t>Sim, Programa Ciência sem Fronteiras</t>
  </si>
  <si>
    <t>Sim, programa de intercâmbio financiado pelo Governo Federal (Marca; Brafitec; PLI; outro)</t>
  </si>
  <si>
    <t>Sim, programa de intercâmbio financiado pelo Governo Estadual</t>
  </si>
  <si>
    <t>Sim, programa de intercâmbio da minha instituição</t>
  </si>
  <si>
    <t>Sim, outro intercâmbio não institucional</t>
  </si>
  <si>
    <t>POLÍTICAS DE AÇÃO AFIRMATIVA OU INCLUSÃO SOCIAL</t>
  </si>
  <si>
    <t>Não</t>
  </si>
  <si>
    <t>Sim, por critério étnico-racial</t>
  </si>
  <si>
    <t>Sim, por critério de renda</t>
  </si>
  <si>
    <t>Sim, por ter estudado em escola pública ou particular com bolsa de estudos</t>
  </si>
  <si>
    <t>Sim, por sistema que combina dois ou mais critérios anteriores</t>
  </si>
  <si>
    <t>Sim, por sistema diferente dos anteriores</t>
  </si>
  <si>
    <t xml:space="preserve">TIPO DE ESCOLA DO ENSINO MÉDIO </t>
  </si>
  <si>
    <t>Todo em escola pública</t>
  </si>
  <si>
    <t>Todo em escola privada (particular)</t>
  </si>
  <si>
    <t>Todo no exterior</t>
  </si>
  <si>
    <t>A maior parte em escola pública</t>
  </si>
  <si>
    <t>A maior parte em escola privada (particular)</t>
  </si>
  <si>
    <t>Parte no Brasil e parte no exterior</t>
  </si>
  <si>
    <t>MODALIDE DE ENSINO MÉDIO</t>
  </si>
  <si>
    <t>Ensino médio tradicional</t>
  </si>
  <si>
    <t>Profissionalizante técnico (eletrônica, contabilidade, agrícola, outro)</t>
  </si>
  <si>
    <t>Profissionalizante magistério (Curso Normal)</t>
  </si>
  <si>
    <t>Educação de Jovens e Adultos (EJA) e/ou Supletivo</t>
  </si>
  <si>
    <t>Outro modalidade</t>
  </si>
  <si>
    <t>INCENTIVO A CURSAR A GRADUAÇÃO</t>
  </si>
  <si>
    <t>Ninguém</t>
  </si>
  <si>
    <t>Pais</t>
  </si>
  <si>
    <t>Avós/Outros membros da família(em 2013)</t>
  </si>
  <si>
    <t>Irmãos/Professores(em 2013)</t>
  </si>
  <si>
    <t>Líder ou representante religioso</t>
  </si>
  <si>
    <t>Colegas/Amigos</t>
  </si>
  <si>
    <t>APOIO DURANTE SEU CURSO</t>
  </si>
  <si>
    <t>Não tive dificuldade</t>
  </si>
  <si>
    <t>Não recebi apoio para enfrentar dificuldades</t>
  </si>
  <si>
    <t>Avós</t>
  </si>
  <si>
    <t>Irmãos, primos ou tios</t>
  </si>
  <si>
    <t xml:space="preserve">, </t>
  </si>
  <si>
    <t>Não informado</t>
  </si>
  <si>
    <t>Colegas de curso ou amigos</t>
  </si>
  <si>
    <t>Professores do curso</t>
  </si>
  <si>
    <t>Colegas de trabalho</t>
  </si>
  <si>
    <t xml:space="preserve"> K </t>
  </si>
  <si>
    <t>Outro grupo</t>
  </si>
  <si>
    <t>MEMBRO DA FAMÍLIA COM CURSO SUPERIOR</t>
  </si>
  <si>
    <t>Sim</t>
  </si>
  <si>
    <t>QUANTOS LIVROS VOCÊ LEU NO ANO</t>
  </si>
  <si>
    <t>Um ou dois</t>
  </si>
  <si>
    <t>De três a cinco</t>
  </si>
  <si>
    <t>De seis a oito</t>
  </si>
  <si>
    <t>Mais de oito</t>
  </si>
  <si>
    <t xml:space="preserve">HORAS POR SEMANA DEDICADAS AO ESTUDO </t>
  </si>
  <si>
    <t>Nenhuma, apenas assisto às aulas</t>
  </si>
  <si>
    <t>De uma a três</t>
  </si>
  <si>
    <t>De quatro a sete</t>
  </si>
  <si>
    <t>De oito a doze</t>
  </si>
  <si>
    <t>Mais de doze</t>
  </si>
  <si>
    <t>OBTEVE AULAS DE IDIOMA ESTRANGEIRO</t>
  </si>
  <si>
    <t>Sim, somente na modalidade presencial</t>
  </si>
  <si>
    <t>Sim, somente na modalidade semipresencial</t>
  </si>
  <si>
    <t>Sim, parte na modalidade presencial e parte na modalidade semipresencial</t>
  </si>
  <si>
    <t>Sim, na modalidade a distância</t>
  </si>
  <si>
    <t>MOTIVO DE ESCOLHA DO CURSO</t>
  </si>
  <si>
    <t>Inserção no mercado de trabalho</t>
  </si>
  <si>
    <t>Influência familiar</t>
  </si>
  <si>
    <t>Valorização profissional</t>
  </si>
  <si>
    <t>Prestígio Social</t>
  </si>
  <si>
    <t>Vocação</t>
  </si>
  <si>
    <t>Oferecido na modalidade a distância</t>
  </si>
  <si>
    <t>Baixa concorrência para ingresso</t>
  </si>
  <si>
    <t>Outro motivo</t>
  </si>
  <si>
    <t>MOTIVO DE ESCOLHA DA IES</t>
  </si>
  <si>
    <t>Gratuidade</t>
  </si>
  <si>
    <t>Preço da mensalidade</t>
  </si>
  <si>
    <t>Proximidade da minha residência</t>
  </si>
  <si>
    <t>Proximidade do meu trabalho</t>
  </si>
  <si>
    <t>Facilidade de acesso</t>
  </si>
  <si>
    <t>DIFICULDADE NA PROVA DE FORMAÇÃO GERAL</t>
  </si>
  <si>
    <t>Muito fácil</t>
  </si>
  <si>
    <t>Fácil</t>
  </si>
  <si>
    <t>Médio</t>
  </si>
  <si>
    <t>Difícil</t>
  </si>
  <si>
    <t>Muito difícil</t>
  </si>
  <si>
    <t>DIFICULDADE NA PROVA DO COMPONENTE ESPECÍFICO</t>
  </si>
  <si>
    <t>EXTENSÃO DA PROVA, EM RELAÇÃO AO TEMPO TOTAL</t>
  </si>
  <si>
    <t>Muito longa</t>
  </si>
  <si>
    <t>Longa</t>
  </si>
  <si>
    <t>Adequada</t>
  </si>
  <si>
    <t>Curta</t>
  </si>
  <si>
    <t>Muito curta</t>
  </si>
  <si>
    <t xml:space="preserve">OS ENUNCIADOS DO COMPONENTE ESPECÍFICO ESTAVAM CLAROS E OBJETIVOS </t>
  </si>
  <si>
    <t>Sim, todos</t>
  </si>
  <si>
    <t>Sim, a maioria</t>
  </si>
  <si>
    <t>Apenas cerca da metade</t>
  </si>
  <si>
    <t>Poucos</t>
  </si>
  <si>
    <t>Não, nenhum</t>
  </si>
  <si>
    <t xml:space="preserve">OS ENUNCIADOS DE FORMAÇÃO GERAL ESTAVAM CLAROS E OBJETIVOS </t>
  </si>
  <si>
    <t>Poucos se apresentam</t>
  </si>
  <si>
    <t>AS INFORMAÇÕES/INSTRUÇÕES FORNECIDAS PARA A RESOLUÇÃO DAS</t>
  </si>
  <si>
    <t>QUESTÕES FORAM SUFICIENTES PARA RESOLVÊ-LAS?</t>
  </si>
  <si>
    <t>Sim, até excessivas</t>
  </si>
  <si>
    <t>Sim, em todas elas</t>
  </si>
  <si>
    <t>Sim, na maioria delas</t>
  </si>
  <si>
    <t>Sim, somente em algumas</t>
  </si>
  <si>
    <t>Não, em nenhuma delas</t>
  </si>
  <si>
    <t xml:space="preserve">CONSIDERANDO APENAS AS QUESTÕES OBJETIVAS DA PROVA, VOCÊ PERCEBEU </t>
  </si>
  <si>
    <t>QUE:</t>
  </si>
  <si>
    <t>Desconhecimento do conteúdo</t>
  </si>
  <si>
    <t>Não estudou ainda a maioria desses conteúdos</t>
  </si>
  <si>
    <t>Estudou alguns desses conteúdos, mas não os aprendeu</t>
  </si>
  <si>
    <t>Estudou a maioria desses conteúdos, mas não os aprendeu</t>
  </si>
  <si>
    <t>Estudou e aprendeu muitos desses conteúdos</t>
  </si>
  <si>
    <t>Estudou e aprendeu todos esses conteúdos</t>
  </si>
  <si>
    <t xml:space="preserve">        </t>
  </si>
  <si>
    <t>TEMPO GASTO PARA CONCLUSÃO DA PROVA</t>
  </si>
  <si>
    <t>Menos de uma hora</t>
  </si>
  <si>
    <t>Entre uma e duas horas</t>
  </si>
  <si>
    <t>Entre duas e três horas</t>
  </si>
  <si>
    <t>Entre três e quatro horas</t>
  </si>
  <si>
    <t>Quatro horas e não consegui terminar</t>
  </si>
  <si>
    <t xml:space="preserve">OUTROS CARACTERES </t>
  </si>
  <si>
    <t xml:space="preserve">* </t>
  </si>
  <si>
    <t>Resposta Anulada</t>
  </si>
  <si>
    <t xml:space="preserve">. </t>
  </si>
  <si>
    <t>Sem resposta</t>
  </si>
  <si>
    <t>PARÂMETROS PARA CONVERSÃO DOS DADOS DA PÓS-GRADUAÇÃO(STRICTU SENSU)</t>
  </si>
  <si>
    <t>DISCENTE</t>
  </si>
  <si>
    <t>IDADE</t>
  </si>
  <si>
    <t>fi</t>
  </si>
  <si>
    <t>GRAU DO DISCENTE</t>
  </si>
  <si>
    <t xml:space="preserve">MODALIDADE </t>
  </si>
  <si>
    <t>GRAU DO PROGRAMA</t>
  </si>
  <si>
    <t>INSTITUIÇÃO</t>
  </si>
  <si>
    <t>CATEGORIA ADMINISTRATIVA DA INSTITUIÇÃO</t>
  </si>
  <si>
    <t>PARÂMETROS PARA CONVERSÃO DOS DADOS DE MENSALIDADE</t>
  </si>
  <si>
    <t>GRAU</t>
  </si>
  <si>
    <t>Mestrado</t>
  </si>
  <si>
    <t>Doutorado</t>
  </si>
  <si>
    <t>MODALIDADE</t>
  </si>
  <si>
    <t>Flex</t>
  </si>
  <si>
    <t>Não Informado</t>
  </si>
  <si>
    <t>NÍVEL</t>
  </si>
  <si>
    <t>PARÂMETROS PARA CONVERSÃO DOS DADOS DE DEMOGRAFIA</t>
  </si>
  <si>
    <t>REGIÕES</t>
  </si>
  <si>
    <t>PARÂMETROS PARA CONVERSÃO DOS DADOS DE MONITORAMENTO DE OFERTA</t>
  </si>
  <si>
    <t>Não Aplicado</t>
  </si>
  <si>
    <t>Outros</t>
  </si>
  <si>
    <t>Formação pedagógica (Lic.)</t>
  </si>
  <si>
    <t>Segunda graduação (Lic.)</t>
  </si>
  <si>
    <t>Semi presencial</t>
  </si>
  <si>
    <t>Source</t>
  </si>
  <si>
    <t xml:space="preserve">Site da instituição </t>
  </si>
  <si>
    <t>Market Place</t>
  </si>
  <si>
    <t>Telefone/WhatsApp</t>
  </si>
  <si>
    <t>QueroBolsa</t>
  </si>
  <si>
    <t>Educamais</t>
  </si>
  <si>
    <t>AmigoEdu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</si>
</sst>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family val="2"/>
      <charset val="1"/>
    </font>
    <font>
      <sz val="20"/>
      <color rgb="FFFFFFFF"/>
      <name val="Calibri"/>
      <family val="2"/>
      <charset val="1"/>
    </font>
    <font>
      <sz val="16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FFFF"/>
      <name val="Cambria"/>
      <family val="1"/>
      <charset val="1"/>
    </font>
    <font>
      <sz val="10"/>
      <color rgb="FFFFFFFF"/>
      <name val="Arial"/>
      <family val="2"/>
      <charset val="1"/>
    </font>
    <font>
      <sz val="11"/>
      <color rgb="FFFFFFD7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1DBD1"/>
        <bgColor rgb="FF00CCFF"/>
      </patternFill>
    </fill>
    <fill>
      <patternFill patternType="solid">
        <fgColor rgb="FF8FAADC"/>
        <bgColor rgb="FF969696"/>
      </patternFill>
    </fill>
    <fill>
      <patternFill patternType="solid">
        <fgColor rgb="FF2F5597"/>
        <bgColor rgb="FF305496"/>
      </patternFill>
    </fill>
  </fills>
  <borders count="12">
    <border>
      <left/>
      <right/>
      <top/>
      <bottom/>
      <diagonal/>
    </border>
    <border>
      <left style="medium">
        <color rgb="FF2F5597"/>
      </left>
      <right style="medium">
        <color rgb="FF2F5597"/>
      </right>
      <top style="medium">
        <color rgb="FF2F5597"/>
      </top>
      <bottom style="thin">
        <color rgb="FF2F5597"/>
      </bottom>
      <diagonal/>
    </border>
    <border>
      <left style="medium">
        <color rgb="FF2F5597"/>
      </left>
      <right style="medium">
        <color rgb="FF2F5597"/>
      </right>
      <top style="thin">
        <color rgb="FF2F5597"/>
      </top>
      <bottom style="thin">
        <color rgb="FF2F5597"/>
      </bottom>
      <diagonal/>
    </border>
    <border>
      <left style="medium">
        <color rgb="FF2F5597"/>
      </left>
      <right style="medium">
        <color rgb="FF2F5597"/>
      </right>
      <top/>
      <bottom/>
      <diagonal/>
    </border>
    <border>
      <left style="medium">
        <color rgb="FF2F5597"/>
      </left>
      <right/>
      <top/>
      <bottom/>
      <diagonal/>
    </border>
    <border>
      <left/>
      <right style="medium">
        <color rgb="FF2F5597"/>
      </right>
      <top/>
      <bottom/>
      <diagonal/>
    </border>
    <border>
      <left style="medium">
        <color rgb="FF2F5597"/>
      </left>
      <right/>
      <top/>
      <bottom style="thin">
        <color rgb="FF2F5597"/>
      </bottom>
      <diagonal/>
    </border>
    <border>
      <left style="medium">
        <color rgb="FF2F5597"/>
      </left>
      <right style="medium">
        <color rgb="FF2F5597"/>
      </right>
      <top/>
      <bottom style="thin">
        <color rgb="FF2F5597"/>
      </bottom>
      <diagonal/>
    </border>
    <border>
      <left style="medium">
        <color rgb="FF2F5597"/>
      </left>
      <right/>
      <top/>
      <bottom style="medium">
        <color rgb="FF2F5597"/>
      </bottom>
      <diagonal/>
    </border>
    <border>
      <left/>
      <right style="medium">
        <color rgb="FF2F5597"/>
      </right>
      <top/>
      <bottom style="medium">
        <color rgb="FF2F5597"/>
      </bottom>
      <diagonal/>
    </border>
    <border>
      <left style="medium">
        <color rgb="FF2F5597"/>
      </left>
      <right style="medium">
        <color rgb="FF2F5597"/>
      </right>
      <top style="medium">
        <color rgb="FF2F5597"/>
      </top>
      <bottom style="thin">
        <color rgb="FF305496"/>
      </bottom>
      <diagonal/>
    </border>
    <border>
      <left style="medium">
        <color rgb="FF2F5597"/>
      </left>
      <right style="medium">
        <color rgb="FF2F5597"/>
      </right>
      <top style="thin">
        <color rgb="FF305496"/>
      </top>
      <bottom style="thin">
        <color rgb="FF305496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4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 applyAlignment="1"/>
    <xf numFmtId="0" fontId="5" fillId="3" borderId="4" xfId="0" applyFont="1" applyFill="1" applyBorder="1" applyAlignment="1"/>
    <xf numFmtId="0" fontId="5" fillId="3" borderId="5" xfId="0" applyFont="1" applyFill="1" applyBorder="1" applyAlignment="1"/>
    <xf numFmtId="0" fontId="0" fillId="0" borderId="0" xfId="0" applyFont="1"/>
    <xf numFmtId="0" fontId="5" fillId="3" borderId="4" xfId="0" applyFont="1" applyFill="1" applyBorder="1"/>
    <xf numFmtId="0" fontId="5" fillId="3" borderId="5" xfId="0" applyFont="1" applyFill="1" applyBorder="1"/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5" fillId="3" borderId="6" xfId="0" applyFont="1" applyFill="1" applyBorder="1"/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/>
    <xf numFmtId="0" fontId="5" fillId="3" borderId="8" xfId="0" applyFont="1" applyFill="1" applyBorder="1"/>
    <xf numFmtId="0" fontId="5" fillId="3" borderId="9" xfId="0" applyFont="1" applyFill="1" applyBorder="1"/>
    <xf numFmtId="0" fontId="5" fillId="3" borderId="0" xfId="0" applyFont="1" applyFill="1" applyAlignment="1"/>
    <xf numFmtId="0" fontId="6" fillId="3" borderId="4" xfId="0" applyFont="1" applyFill="1" applyBorder="1"/>
    <xf numFmtId="0" fontId="5" fillId="3" borderId="4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7" fillId="3" borderId="4" xfId="0" applyFont="1" applyFill="1" applyBorder="1" applyAlignment="1"/>
    <xf numFmtId="0" fontId="7" fillId="3" borderId="5" xfId="0" applyFont="1" applyFill="1" applyBorder="1" applyAlignment="1"/>
    <xf numFmtId="0" fontId="0" fillId="0" borderId="0" xfId="0" applyAlignment="1">
      <alignment horizontal="left"/>
    </xf>
    <xf numFmtId="0" fontId="7" fillId="3" borderId="4" xfId="0" applyFont="1" applyFill="1" applyBorder="1" applyAlignment="1">
      <alignment horizontal="right"/>
    </xf>
    <xf numFmtId="0" fontId="8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1DBD1"/>
      <rgbColor rgb="FF99CC00"/>
      <rgbColor rgb="FFFFCC00"/>
      <rgbColor rgb="FFFF9900"/>
      <rgbColor rgb="FFFF6600"/>
      <rgbColor rgb="FF2F5597"/>
      <rgbColor rgb="FF969696"/>
      <rgbColor rgb="FF003366"/>
      <rgbColor rgb="FF339966"/>
      <rgbColor rgb="FF003300"/>
      <rgbColor rgb="FF333300"/>
      <rgbColor rgb="FF993300"/>
      <rgbColor rgb="FF993366"/>
      <rgbColor rgb="FF30549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787320</xdr:colOff>
      <xdr:row>3</xdr:row>
      <xdr:rowOff>63360</xdr:rowOff>
    </xdr:from>
    <xdr:to>
      <xdr:col>13</xdr:col>
      <xdr:colOff>107280</xdr:colOff>
      <xdr:row>17</xdr:row>
      <xdr:rowOff>4680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87320" y="635040"/>
          <a:ext cx="11644560" cy="26082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8"/>
  <sheetViews>
    <sheetView showGridLines="0" zoomScale="110" zoomScaleNormal="110" workbookViewId="0">
      <selection activeCell="A22" sqref="A22"/>
    </sheetView>
  </sheetViews>
  <sheetFormatPr defaultColWidth="10.7109375" defaultRowHeight="15"/>
  <sheetData>
    <row r="1" spans="1: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>
      <c r="A22" s="8" t="s">
        <v>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</sheetData>
  <mergeCells count="2">
    <mergeCell ref="A1:O21"/>
    <mergeCell ref="A22:O28"/>
  </mergeCells>
  <pageMargins left="0.25" right="0.25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5"/>
  <sheetViews>
    <sheetView showGridLines="0" topLeftCell="A160" zoomScale="110" zoomScaleNormal="110" workbookViewId="0">
      <selection activeCell="B143" sqref="B143"/>
    </sheetView>
  </sheetViews>
  <sheetFormatPr defaultColWidth="8.7109375" defaultRowHeight="15"/>
  <cols>
    <col min="1" max="1" width="5.7109375" customWidth="1"/>
    <col min="2" max="2" width="76.140625" customWidth="1"/>
    <col min="3" max="6" width="5.7109375" customWidth="1"/>
    <col min="7" max="26" width="7.7109375" customWidth="1"/>
  </cols>
  <sheetData>
    <row r="1" spans="1:2" s="10" customFormat="1" ht="15" customHeight="1">
      <c r="A1" s="7" t="s">
        <v>1</v>
      </c>
      <c r="B1" s="7"/>
    </row>
    <row r="2" spans="1:2" s="10" customFormat="1" ht="15" customHeight="1">
      <c r="A2" s="7"/>
      <c r="B2" s="7"/>
    </row>
    <row r="3" spans="1:2" s="10" customFormat="1" ht="15" customHeight="1">
      <c r="A3" s="7"/>
      <c r="B3" s="7"/>
    </row>
    <row r="4" spans="1:2" s="10" customFormat="1" ht="15" customHeight="1">
      <c r="A4" s="7"/>
      <c r="B4" s="7"/>
    </row>
    <row r="5" spans="1:2" s="10" customFormat="1" ht="15" customHeight="1">
      <c r="A5" s="7"/>
      <c r="B5" s="7"/>
    </row>
    <row r="6" spans="1:2" ht="15" customHeight="1">
      <c r="A6" s="6" t="s">
        <v>2</v>
      </c>
      <c r="B6" s="6"/>
    </row>
    <row r="7" spans="1:2" ht="15" customHeight="1">
      <c r="A7" s="6"/>
      <c r="B7" s="6"/>
    </row>
    <row r="8" spans="1:2" ht="15" customHeight="1">
      <c r="A8" s="5" t="s">
        <v>3</v>
      </c>
      <c r="B8" s="5"/>
    </row>
    <row r="9" spans="1:2" ht="15" customHeight="1">
      <c r="A9" s="11">
        <v>0</v>
      </c>
      <c r="B9" s="12" t="str">
        <f>IF(A9=1,"Branca",IF(A9=2,"Preta",IF(A9=3,"Parda",IF(A9=4,"Amarela",IF(A9=5,"Indígena",IF(A9=0,"Não Informado",))))))</f>
        <v>Não Informado</v>
      </c>
    </row>
    <row r="10" spans="1:2" ht="15" customHeight="1">
      <c r="A10" s="11">
        <v>1</v>
      </c>
      <c r="B10" s="12" t="str">
        <f>IF(A10=1,"Branca",IF(A10=2,"Preta",IF(A10=3,"Parda",IF(A10=4,"Amarela",IF(A10=5,"Indígena",IF(A10=0,"Não Informado",))))))</f>
        <v>Branca</v>
      </c>
    </row>
    <row r="11" spans="1:2" ht="15" customHeight="1">
      <c r="A11" s="11">
        <v>2</v>
      </c>
      <c r="B11" s="12" t="str">
        <f>IF(A11=1,"Branca",IF(A11=2,"Preta",IF(A11=3,"Parda",IF(A11=4,"Amarela",IF(A11=5,"Indígena",IF(A11=0,"Não Informado",))))))</f>
        <v>Preta</v>
      </c>
    </row>
    <row r="12" spans="1:2" ht="15" customHeight="1">
      <c r="A12" s="11">
        <v>3</v>
      </c>
      <c r="B12" s="12" t="str">
        <f>IF(A12=1,"Branca",IF(A12=2,"Preta",IF(A12=3,"Parda",IF(A12=4,"Amarela",IF(A12=5,"Indígena",IF(A12=0,"Não Informado",))))))</f>
        <v>Parda</v>
      </c>
    </row>
    <row r="13" spans="1:2" ht="15" customHeight="1">
      <c r="A13" s="11">
        <v>4</v>
      </c>
      <c r="B13" s="12" t="str">
        <f>IF(A13=1,"Branca",IF(A13=2,"Preta",IF(A13=3,"Parda",IF(A13=4,"Amarela",IF(A13=5,"Indígena",IF(A13=0,"Não Informado",))))))</f>
        <v>Amarela</v>
      </c>
    </row>
    <row r="14" spans="1:2" ht="15" customHeight="1">
      <c r="A14" s="11">
        <v>5</v>
      </c>
      <c r="B14" s="12" t="str">
        <f>IF(A14=1,"Branca",IF(A14=2,"Preta",IF(A14=3,"Parda",IF(A14=4,"Amarela",IF(A14=5,"Indígena",IF(A14=0,"Não Informado",))))))</f>
        <v>Indígena</v>
      </c>
    </row>
    <row r="15" spans="1:2" ht="15" customHeight="1">
      <c r="A15" s="11"/>
      <c r="B15" s="12"/>
    </row>
    <row r="16" spans="1:2" ht="15" customHeight="1">
      <c r="A16" s="5" t="s">
        <v>4</v>
      </c>
      <c r="B16" s="5"/>
    </row>
    <row r="17" spans="1:26" ht="15" customHeight="1">
      <c r="A17" s="11">
        <v>0</v>
      </c>
      <c r="B17" s="12" t="str">
        <f>IF(A17=0,"Masculino",IF(A17=1,"Feminino"))</f>
        <v>Masculino</v>
      </c>
    </row>
    <row r="18" spans="1:26" ht="15" customHeight="1">
      <c r="A18" s="11">
        <v>1</v>
      </c>
      <c r="B18" s="12" t="str">
        <f>IF(A18=0,"Masculino",IF(A18=1,"Feminino"))</f>
        <v>Feminino</v>
      </c>
    </row>
    <row r="19" spans="1:26" ht="15" customHeight="1">
      <c r="A19" s="11"/>
      <c r="B19" s="12"/>
    </row>
    <row r="20" spans="1:26">
      <c r="A20" s="5" t="s">
        <v>5</v>
      </c>
      <c r="B20" s="5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1">
        <v>1</v>
      </c>
      <c r="B21" s="12" t="str">
        <f>IF(A21=1,"Urbana",IF(A21=2,"Rural"))</f>
        <v>Urbana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1">
        <v>2</v>
      </c>
      <c r="B22" s="12" t="str">
        <f>IF(A22=1,"Urbana",IF(A22=2,"Rural"))</f>
        <v>Rural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4"/>
      <c r="B23" s="1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5" t="s">
        <v>6</v>
      </c>
      <c r="B24" s="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3.5" customHeight="1">
      <c r="A25" s="14">
        <v>0</v>
      </c>
      <c r="B25" s="15" t="s">
        <v>7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3.5" customHeight="1">
      <c r="A26" s="14">
        <v>1</v>
      </c>
      <c r="B26" s="15" t="s">
        <v>8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3.5" customHeight="1">
      <c r="A27" s="14">
        <v>2</v>
      </c>
      <c r="B27" s="15" t="s">
        <v>9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3.5" customHeight="1">
      <c r="A28" s="14">
        <v>3</v>
      </c>
      <c r="B28" s="15" t="s">
        <v>10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3.5" customHeight="1">
      <c r="A29" s="14">
        <v>56</v>
      </c>
      <c r="B29" s="15" t="s">
        <v>11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3.5" customHeight="1">
      <c r="A30" s="14">
        <v>4</v>
      </c>
      <c r="B30" s="15" t="s">
        <v>12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3.5" customHeight="1">
      <c r="A31" s="14">
        <v>5</v>
      </c>
      <c r="B31" s="15" t="s">
        <v>13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3.5" customHeight="1">
      <c r="A32" s="14">
        <v>6</v>
      </c>
      <c r="B32" s="15" t="s">
        <v>14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3.5" customHeight="1">
      <c r="A33" s="14">
        <v>7</v>
      </c>
      <c r="B33" s="15" t="s">
        <v>15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3.5" customHeight="1">
      <c r="A34" s="14">
        <v>8</v>
      </c>
      <c r="B34" s="15" t="s">
        <v>16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3.5" customHeight="1">
      <c r="A35" s="14">
        <v>9</v>
      </c>
      <c r="B35" s="15" t="s">
        <v>17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3.5" customHeight="1">
      <c r="A36" s="14">
        <v>10</v>
      </c>
      <c r="B36" s="15" t="s">
        <v>18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3.5" customHeight="1">
      <c r="A37" s="14">
        <v>11</v>
      </c>
      <c r="B37" s="15" t="s">
        <v>19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3.5" customHeight="1">
      <c r="A38" s="14">
        <v>12</v>
      </c>
      <c r="B38" s="15" t="s">
        <v>20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3.5" customHeight="1">
      <c r="A39" s="14">
        <v>13</v>
      </c>
      <c r="B39" s="15" t="s">
        <v>21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3.5" customHeight="1">
      <c r="A40" s="14">
        <v>14</v>
      </c>
      <c r="B40" s="15" t="s">
        <v>22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3.5" customHeight="1">
      <c r="A41" s="14">
        <v>15</v>
      </c>
      <c r="B41" s="15" t="s">
        <v>23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3.5" customHeight="1">
      <c r="A42" s="14">
        <v>16</v>
      </c>
      <c r="B42" s="15" t="s">
        <v>24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3.5" customHeight="1">
      <c r="A43" s="14">
        <v>17</v>
      </c>
      <c r="B43" s="15" t="s">
        <v>25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3.5" customHeight="1">
      <c r="A44" s="14">
        <v>18</v>
      </c>
      <c r="B44" s="15" t="s">
        <v>26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3.5" customHeight="1">
      <c r="A45" s="14">
        <v>19</v>
      </c>
      <c r="B45" s="15" t="s">
        <v>27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3.5" customHeight="1">
      <c r="A46" s="14">
        <v>20</v>
      </c>
      <c r="B46" s="15" t="s">
        <v>28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3.5" customHeight="1">
      <c r="A47" s="14">
        <v>21</v>
      </c>
      <c r="B47" s="15" t="s">
        <v>29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3.5" customHeight="1">
      <c r="A48" s="14">
        <v>41</v>
      </c>
      <c r="B48" s="15" t="s">
        <v>30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3.5" customHeight="1">
      <c r="A49" s="14">
        <v>22</v>
      </c>
      <c r="B49" s="15" t="s">
        <v>31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3.5" customHeight="1">
      <c r="A50" s="14">
        <v>23</v>
      </c>
      <c r="B50" s="15" t="s">
        <v>32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3.5" customHeight="1">
      <c r="A51" s="14">
        <v>24</v>
      </c>
      <c r="B51" s="15" t="s">
        <v>33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3.5" customHeight="1">
      <c r="A52" s="14">
        <v>25</v>
      </c>
      <c r="B52" s="15" t="s">
        <v>34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3.5" customHeight="1">
      <c r="A53" s="14">
        <v>26</v>
      </c>
      <c r="B53" s="15" t="s">
        <v>35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3.5" customHeight="1">
      <c r="A54" s="14">
        <v>27</v>
      </c>
      <c r="B54" s="15" t="s">
        <v>36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3.5" customHeight="1">
      <c r="A55" s="14">
        <v>28</v>
      </c>
      <c r="B55" s="15" t="s">
        <v>37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3.5" customHeight="1">
      <c r="A56" s="14">
        <v>29</v>
      </c>
      <c r="B56" s="15" t="s">
        <v>38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3.5" customHeight="1">
      <c r="A57" s="14">
        <v>30</v>
      </c>
      <c r="B57" s="15" t="s">
        <v>39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3.5" customHeight="1">
      <c r="A58" s="14">
        <v>31</v>
      </c>
      <c r="B58" s="15" t="s">
        <v>40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3.5" customHeight="1">
      <c r="A59" s="14">
        <v>32</v>
      </c>
      <c r="B59" s="15" t="s">
        <v>41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3.5" customHeight="1">
      <c r="A60" s="14">
        <v>33</v>
      </c>
      <c r="B60" s="15" t="s">
        <v>42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3.5" customHeight="1">
      <c r="A61" s="14">
        <v>34</v>
      </c>
      <c r="B61" s="15" t="s">
        <v>43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3.5" customHeight="1">
      <c r="A62" s="14">
        <v>35</v>
      </c>
      <c r="B62" s="15" t="s">
        <v>44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3.5" customHeight="1">
      <c r="A63" s="14">
        <v>36</v>
      </c>
      <c r="B63" s="15" t="s">
        <v>45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3.5" customHeight="1">
      <c r="A64" s="14">
        <v>37</v>
      </c>
      <c r="B64" s="15" t="s">
        <v>46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3.5" customHeight="1">
      <c r="A65" s="14">
        <v>38</v>
      </c>
      <c r="B65" s="15" t="s">
        <v>47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3.5" customHeight="1">
      <c r="A66" s="14">
        <v>39</v>
      </c>
      <c r="B66" s="15" t="s">
        <v>48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3.5" customHeight="1">
      <c r="A67" s="14">
        <v>40</v>
      </c>
      <c r="B67" s="15" t="s">
        <v>49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3.5" customHeight="1">
      <c r="A68" s="14">
        <v>64</v>
      </c>
      <c r="B68" s="15" t="s">
        <v>50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4">
        <v>43</v>
      </c>
      <c r="B69" s="15" t="s">
        <v>51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4">
        <v>44</v>
      </c>
      <c r="B70" s="15" t="s">
        <v>52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4">
        <v>45</v>
      </c>
      <c r="B71" s="15" t="s">
        <v>53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4">
        <v>46</v>
      </c>
      <c r="B72" s="15" t="s">
        <v>54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4">
        <v>47</v>
      </c>
      <c r="B73" s="15" t="s">
        <v>55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4">
        <v>48</v>
      </c>
      <c r="B74" s="15" t="s">
        <v>56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4">
        <v>51</v>
      </c>
      <c r="B75" s="15" t="s">
        <v>57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4">
        <v>58</v>
      </c>
      <c r="B76" s="15" t="s">
        <v>58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4">
        <v>60</v>
      </c>
      <c r="B77" s="15" t="s">
        <v>59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4">
        <v>61</v>
      </c>
      <c r="B78" s="15" t="s">
        <v>60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4">
        <v>62</v>
      </c>
      <c r="B79" s="15" t="s">
        <v>61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4">
        <v>63</v>
      </c>
      <c r="B80" s="15" t="s">
        <v>62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4">
        <v>65</v>
      </c>
      <c r="B81" s="15" t="s">
        <v>63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3.5" customHeight="1">
      <c r="A82" s="14">
        <v>68</v>
      </c>
      <c r="B82" s="15" t="s">
        <v>64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3.5" customHeight="1">
      <c r="A83" s="14">
        <v>65</v>
      </c>
      <c r="B83" s="15" t="s">
        <v>65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3.5" customHeight="1">
      <c r="A84" s="14">
        <v>67</v>
      </c>
      <c r="B84" s="15" t="s">
        <v>66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3.5" customHeight="1">
      <c r="A85" s="14">
        <v>69</v>
      </c>
      <c r="B85" s="15" t="s">
        <v>67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3.5" customHeight="1">
      <c r="A86" s="14">
        <v>70</v>
      </c>
      <c r="B86" s="15" t="s">
        <v>68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3.5" customHeight="1">
      <c r="A87" s="14">
        <v>71</v>
      </c>
      <c r="B87" s="15" t="s">
        <v>69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3.5" customHeight="1">
      <c r="A88" s="14">
        <v>73</v>
      </c>
      <c r="B88" s="15" t="s">
        <v>70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3.5" customHeight="1">
      <c r="A89" s="14">
        <v>74</v>
      </c>
      <c r="B89" s="15" t="s">
        <v>71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3.5" customHeight="1">
      <c r="A90" s="14"/>
      <c r="B90" s="15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3.5" customHeight="1">
      <c r="A91" s="5" t="s">
        <v>72</v>
      </c>
      <c r="B91" s="5" t="s">
        <v>73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3.5" customHeight="1">
      <c r="A92" s="14">
        <v>1</v>
      </c>
      <c r="B92" s="15" t="str">
        <f>IF(A92=1,"Educação Infantil Etapas 1 e 2)",IF(A92=2,"Anos Iniciais do Ensino Fundamental (Etapas 4, 5, 6, 7, 14, 15, 16, 17 e 18)",IF(A92=3,"Anos Finais do Ensino Fundamental (Etapas 8, 9, 10, 11, 19, 20, 21, 41)",IF(A92=4,"Ensino Médio Propedêutico (Etapas 25, 26, 27, 28 e 29)",IF(A92=5,"Ensino Médio Normal/Magistério (Etapas 35, 36, 37 e 38)",IF(A92=7,"Educação Profissional (Etapas 39, 40 e 68)",IF(A92=8,"EJA - Ensino Fundamental (Etapas 43, 44, 46, 47, 60, 61, 65, 69, 70 e 73)",IF(A92=9,"EJA - Ensino Médio (Etapas 45, 48, 67 e 71)",IF(ISBLANK(A92),"Não Informado",)))))))))</f>
        <v>Educação Infantil Etapas 1 e 2)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3.5" customHeight="1">
      <c r="A93" s="14">
        <v>2</v>
      </c>
      <c r="B93" s="15" t="str">
        <f>IF(A93=1,"Educação Infantil Etapas 1 e 2)",IF(A93=2,"Anos Iniciais do Ensino Fundamental (Etapas 4, 5, 6, 7, 14, 15, 16, 17 e 18)",IF(A93=3,"Anos Finais do Ensino Fundamental (Etapas 8, 9, 10, 11, 19, 20, 21, 41)",IF(A93=4,"Ensino Médio Propedêutico (Etapas 25, 26, 27, 28 e 29)",IF(A93=5,"Ensino Médio Normal/Magistério (Etapas 35, 36, 37 e 38)",IF(A93=7,"Educação Profissional (Etapas 39, 40 e 68)",IF(A93=8,"EJA - Ensino Fundamental (Etapas 43, 44, 46, 47, 60, 61, 65, 69, 70 e 73)",IF(A93=9,"EJA - Ensino Médio (Etapas 45, 48, 67 e 71)",IF(ISBLANK(A93),"Não Informado",)))))))))</f>
        <v>Anos Iniciais do Ensino Fundamental (Etapas 4, 5, 6, 7, 14, 15, 16, 17 e 18)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3.5" customHeight="1">
      <c r="A94" s="14">
        <v>3</v>
      </c>
      <c r="B94" s="15" t="str">
        <f>IF(A94=1,"Educação Infantil Etapas 1 e 2)",IF(A94=2,"Anos Iniciais do Ensino Fundamental (Etapas 4, 5, 6, 7, 14, 15, 16, 17 e 18)",IF(A94=3,"Anos Finais do Ensino Fundamental (Etapas 8, 9, 10, 11, 19, 20, 21, 41)",IF(A94=4,"Ensino Médio Propedêutico (Etapas 25, 26, 27, 28 e 29)",IF(A94=5,"Ensino Médio Normal/Magistério (Etapas 35, 36, 37 e 38)",IF(A94=7,"Educação Profissional (Etapas 39, 40 e 68)",IF(A94=8,"EJA - Ensino Fundamental (Etapas 43, 44, 46, 47, 60, 61, 65, 69, 70 e 73)",IF(A94=9,"EJA - Ensino Médio (Etapas 45, 48, 67 e 71)",IF(ISBLANK(A94),"Não Informado",)))))))))</f>
        <v>Anos Finais do Ensino Fundamental (Etapas 8, 9, 10, 11, 19, 20, 21, 41)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3.5" customHeight="1">
      <c r="A95" s="14">
        <v>4</v>
      </c>
      <c r="B95" s="15" t="str">
        <f>IF(A95=1,"Educação Infantil Etapas 1 e 2)",IF(A95=2,"Anos Iniciais do Ensino Fundamental (Etapas 4, 5, 6, 7, 14, 15, 16, 17 e 18)",IF(A95=3,"Anos Finais do Ensino Fundamental (Etapas 8, 9, 10, 11, 19, 20, 21, 41)",IF(A95=4,"Ensino Médio Propedêutico (Etapas 25, 26, 27, 28 e 29)",IF(A95=5,"Ensino Médio Normal/Magistério (Etapas 35, 36, 37 e 38)",IF(A95=7,"Educação Profissional (Etapas 39, 40 e 68)",IF(A95=8,"EJA - Ensino Fundamental (Etapas 43, 44, 46, 47, 60, 61, 65, 69, 70 e 73)",IF(A95=9,"EJA - Ensino Médio (Etapas 45, 48, 67 e 71)",IF(ISBLANK(A95),"Não Informado",)))))))))</f>
        <v>Ensino Médio Propedêutico (Etapas 25, 26, 27, 28 e 29)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3.5" customHeight="1">
      <c r="A96" s="14">
        <v>5</v>
      </c>
      <c r="B96" s="15" t="str">
        <f>IF(A96=1,"Educação Infantil Etapas 1 e 2)",IF(A96=2,"Anos Iniciais do Ensino Fundamental (Etapas 4, 5, 6, 7, 14, 15, 16, 17 e 18)",IF(A96=3,"Anos Finais do Ensino Fundamental (Etapas 8, 9, 10, 11, 19, 20, 21, 41)",IF(A96=4,"Ensino Médio Propedêutico (Etapas 25, 26, 27, 28 e 29)",IF(A96=5,"Ensino Médio Normal/Magistério (Etapas 35, 36, 37 e 38)",IF(A96=7,"Educação Profissional (Etapas 39, 40 e 68)",IF(A96=8,"EJA - Ensino Fundamental (Etapas 43, 44, 46, 47, 60, 61, 65, 69, 70 e 73)",IF(A96=9,"EJA - Ensino Médio (Etapas 45, 48, 67 e 71)",IF(ISBLANK(A96),"Não Informado",)))))))))</f>
        <v>Ensino Médio Normal/Magistério (Etapas 35, 36, 37 e 38)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3.5" customHeight="1">
      <c r="A97" s="14">
        <v>7</v>
      </c>
      <c r="B97" s="15" t="str">
        <f>IF(A97=1,"Educação Infantil Etapas 1 e 2)",IF(A97=2,"Anos Iniciais do Ensino Fundamental (Etapas 4, 5, 6, 7, 14, 15, 16, 17 e 18)",IF(A97=3,"Anos Finais do Ensino Fundamental (Etapas 8, 9, 10, 11, 19, 20, 21, 41)",IF(A97=4,"Ensino Médio Propedêutico (Etapas 25, 26, 27, 28 e 29)",IF(A97=5,"Ensino Médio Normal/Magistério (Etapas 35, 36, 37 e 38)",IF(A97=7,"Educação Profissional (Etapas 39, 40 e 68)",IF(A97=8,"EJA - Ensino Fundamental (Etapas 43, 44, 46, 47, 60, 61, 65, 69, 70 e 73)",IF(A97=9,"EJA - Ensino Médio (Etapas 45, 48, 67 e 71)",IF(ISBLANK(A97),"Não Informado",)))))))))</f>
        <v>Educação Profissional (Etapas 39, 40 e 68)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3.5" customHeight="1">
      <c r="A98" s="14">
        <v>8</v>
      </c>
      <c r="B98" s="15" t="str">
        <f>IF(A98=1,"Educação Infantil Etapas 1 e 2)",IF(A98=2,"Anos Iniciais do Ensino Fundamental (Etapas 4, 5, 6, 7, 14, 15, 16, 17 e 18)",IF(A98=3,"Anos Finais do Ensino Fundamental (Etapas 8, 9, 10, 11, 19, 20, 21, 41)",IF(A98=4,"Ensino Médio Propedêutico (Etapas 25, 26, 27, 28 e 29)",IF(A98=5,"Ensino Médio Normal/Magistério (Etapas 35, 36, 37 e 38)",IF(A98=7,"Educação Profissional (Etapas 39, 40 e 68)",IF(A98=8,"EJA - Ensino Fundamental (Etapas 43, 44, 46, 47, 60, 61, 65, 69, 70 e 73)",IF(A98=9,"EJA - Ensino Médio (Etapas 45, 48, 67 e 71)",IF(ISBLANK(A98),"Não Informado",)))))))))</f>
        <v>EJA - Ensino Fundamental (Etapas 43, 44, 46, 47, 60, 61, 65, 69, 70 e 73)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3.5" customHeight="1">
      <c r="A99" s="14">
        <v>9</v>
      </c>
      <c r="B99" s="15" t="str">
        <f>IF(A99=1,"Educação Infantil Etapas 1 e 2)",IF(A99=2,"Anos Iniciais do Ensino Fundamental (Etapas 4, 5, 6, 7, 14, 15, 16, 17 e 18)",IF(A99=3,"Anos Finais do Ensino Fundamental (Etapas 8, 9, 10, 11, 19, 20, 21, 41)",IF(A99=4,"Ensino Médio Propedêutico (Etapas 25, 26, 27, 28 e 29)",IF(A99=5,"Ensino Médio Normal/Magistério (Etapas 35, 36, 37 e 38)",IF(A99=7,"Educação Profissional (Etapas 39, 40 e 68)",IF(A99=8,"EJA - Ensino Fundamental (Etapas 43, 44, 46, 47, 60, 61, 65, 69, 70 e 73)",IF(A99=9,"EJA - Ensino Médio (Etapas 45, 48, 67 e 71)",IF(ISBLANK(A99),"Não Informado",)))))))))</f>
        <v>EJA - Ensino Médio (Etapas 45, 48, 67 e 71)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3.5" customHeight="1">
      <c r="A100" s="14"/>
      <c r="B100" s="15" t="str">
        <f>IF(A100=1,"Educação Infantil Etapas 1 e 2)",IF(A100=2,"Anos Iniciais do Ensino Fundamental (Etapas 4, 5, 6, 7, 14, 15, 16, 17 e 18)",IF(A100=3,"Anos Finais do Ensino Fundamental (Etapas 8, 9, 10, 11, 19, 20, 21, 41)",IF(A100=4,"Ensino Médio Propedêutico (Etapas 25, 26, 27, 28 e 29)",IF(A100=5,"Ensino Médio Normal/Magistério (Etapas 35, 36, 37 e 38)",IF(A100=7,"Educação Profissional (Etapas 39, 40 e 68)",IF(A100=8,"EJA - Ensino Fundamental (Etapas 43, 44, 46, 47, 60, 61, 65, 69, 70 e 73)",IF(A100=9,"EJA - Ensino Médio (Etapas 45, 48, 67 e 71)",IF(ISBLANK(A100),"Não Informado",)))))))))</f>
        <v>Não Informado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3.5" customHeight="1">
      <c r="A101" s="14"/>
      <c r="B101" s="15" t="s">
        <v>74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3.5" customHeight="1">
      <c r="A102" s="14"/>
      <c r="B102" s="15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5" t="s">
        <v>75</v>
      </c>
      <c r="B103" s="5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" customHeight="1">
      <c r="A104" s="11">
        <v>1</v>
      </c>
      <c r="B104" s="12" t="str">
        <f>IF(A104=1,"Brasileira",IF(A104=2,"Brasileira - nascido no exterior ou naturalizado",IF(A104=3,"Estrangeira",)))</f>
        <v>Brasileira</v>
      </c>
    </row>
    <row r="105" spans="1:26" ht="15" customHeight="1">
      <c r="A105" s="11">
        <v>2</v>
      </c>
      <c r="B105" s="12" t="str">
        <f>IF(A105=1,"Brasileira",IF(A105=2,"Brasileira - nascido no exterior ou naturalizado",IF(A105=3,"Estrangeira",)))</f>
        <v>Brasileira - nascido no exterior ou naturalizado</v>
      </c>
    </row>
    <row r="106" spans="1:26" ht="15" customHeight="1">
      <c r="A106" s="11">
        <v>3</v>
      </c>
      <c r="B106" s="12" t="str">
        <f>IF(A106=1,"Brasileira",IF(A106=2,"Brasileira - nascido no exterior ou naturalizado",IF(A106=3,"Estrangeira",)))</f>
        <v>Estrangeira</v>
      </c>
    </row>
    <row r="107" spans="1:26" ht="15" customHeight="1">
      <c r="A107" s="11"/>
      <c r="B107" s="12"/>
    </row>
    <row r="108" spans="1:26" ht="15" customHeight="1">
      <c r="A108" s="16" t="s">
        <v>76</v>
      </c>
      <c r="B108" s="17"/>
    </row>
    <row r="109" spans="1:26" ht="15" customHeight="1">
      <c r="A109" s="11">
        <v>0</v>
      </c>
      <c r="B109" s="12" t="str">
        <f>IF(A109=0,"Não",IF(A109=1,"Unificada",IF(A109=2,"Multietapa",IF(A109=3,"Multi",IF(A109=4,"Correção de Fluxo",IF(A109=5,"Mista (Concomitante e Subsequente)"))))))</f>
        <v>Não</v>
      </c>
    </row>
    <row r="110" spans="1:26" ht="15" customHeight="1">
      <c r="A110" s="11">
        <v>1</v>
      </c>
      <c r="B110" s="12" t="str">
        <f>IF(A110=0,"Não",IF(A110=1,"Unificada",IF(A110=2,"Multietapa",IF(A110=3,"Multi",IF(A110=4,"Correção de Fluxo",IF(A110=5,"Mista (Concomitante e Subsequente)"))))))</f>
        <v>Unificada</v>
      </c>
    </row>
    <row r="111" spans="1:26" ht="15" customHeight="1">
      <c r="A111" s="14">
        <v>2</v>
      </c>
      <c r="B111" s="12" t="str">
        <f>IF(A111=0,"Não",IF(A111=1,"Unificada",IF(A111=2,"Multietapa",IF(A111=3,"Multi",IF(A111=4,"Correção de Fluxo",IF(A111=5,"Mista (Concomitante e Subsequente)"))))))</f>
        <v>Multietapa</v>
      </c>
    </row>
    <row r="112" spans="1:26" ht="15" customHeight="1">
      <c r="A112" s="14">
        <v>3</v>
      </c>
      <c r="B112" s="12" t="str">
        <f>IF(A112=0,"Não",IF(A112=1,"Unificada",IF(A112=2,"Multietapa",IF(A112=3,"Multi",IF(A112=4,"Correção de Fluxo",IF(A112=5,"Mista (Concomitante e Subsequente)"))))))</f>
        <v>Multi</v>
      </c>
    </row>
    <row r="113" spans="1:26" ht="15" customHeight="1">
      <c r="A113" s="14">
        <v>4</v>
      </c>
      <c r="B113" s="12" t="str">
        <f>IF(A113=0,"Não",IF(A113=1,"Unificada",IF(A113=2,"Multietapa",IF(A113=3,"Multi",IF(A113=4,"Correção de Fluxo",IF(A113=5,"Mista (Concomitante e Subsequente)"))))))</f>
        <v>Correção de Fluxo</v>
      </c>
    </row>
    <row r="114" spans="1:26" ht="15" customHeight="1">
      <c r="A114" s="14">
        <v>5</v>
      </c>
      <c r="B114" s="12" t="str">
        <f>IF(A114=0,"Não",IF(A114=1,"Unificada",IF(A114=2,"Multietapa",IF(A114=3,"Multi",IF(A114=4,"Correção de Fluxo",IF(A114=5,"Mista (Concomitante e Subsequente)"))))))</f>
        <v>Mista (Concomitante e Subsequente)</v>
      </c>
    </row>
    <row r="115" spans="1:26" ht="15" customHeight="1">
      <c r="A115" s="14"/>
      <c r="B115" s="15"/>
    </row>
    <row r="116" spans="1:26">
      <c r="A116" s="16" t="s">
        <v>77</v>
      </c>
      <c r="B116" s="17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4">
        <v>1</v>
      </c>
      <c r="B117" s="15" t="str">
        <f>IF(A117=1,"18-",IF(A117=2,"19-24",IF(A117=3,"25-29",IF(A117=4,"30-34",IF(A117=5,"35-39",IF(A117=6,"40-44",IF(A117=7,"45-49",IF(A117=8,"50-54",IF(A117=9,"55-59",IF(A117=10,"60-64",IF(A117=11,"65+")))))))))))</f>
        <v>18-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4">
        <v>2</v>
      </c>
      <c r="B118" s="15" t="str">
        <f>IF(A118=1,"18-",IF(A118=2,"19-24",IF(A118=3,"25-29",IF(A118=4,"30-34",IF(A118=5,"35-39",IF(A118=6,"40-44",IF(A118=7,"45-49",IF(A118=8,"50-54",IF(A118=9,"55-59",IF(A118=10,"60-64",IF(A118=11,"65+")))))))))))</f>
        <v>19-24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4">
        <v>3</v>
      </c>
      <c r="B119" s="15" t="str">
        <f>IF(A119=1,"18-",IF(A119=2,"19-24",IF(A119=3,"25-29",IF(A119=4,"30-34",IF(A119=5,"35-39",IF(A119=6,"40-44",IF(A119=7,"45-49",IF(A119=8,"50-54",IF(A119=9,"55-59",IF(A119=10,"60-64",IF(A119=11,"65+")))))))))))</f>
        <v>25-29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4">
        <v>4</v>
      </c>
      <c r="B120" s="15" t="str">
        <f>IF(A120=1,"18-",IF(A120=2,"19-24",IF(A120=3,"25-29",IF(A120=4,"30-34",IF(A120=5,"35-39",IF(A120=6,"40-44",IF(A120=7,"45-49",IF(A120=8,"50-54",IF(A120=9,"55-59",IF(A120=10,"60-64",IF(A120=11,"65+")))))))))))</f>
        <v>30-34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4">
        <v>5</v>
      </c>
      <c r="B121" s="15" t="str">
        <f>IF(A121=1,"18-",IF(A121=2,"19-24",IF(A121=3,"25-29",IF(A121=4,"30-34",IF(A121=5,"35-39",IF(A121=6,"40-44",IF(A121=7,"45-49",IF(A121=8,"50-54",IF(A121=9,"55-59",IF(A121=10,"60-64",IF(A121=11,"65+")))))))))))</f>
        <v>35-39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4">
        <v>6</v>
      </c>
      <c r="B122" s="15" t="str">
        <f>IF(A122=1,"18-",IF(A122=2,"19-24",IF(A122=3,"25-29",IF(A122=4,"30-34",IF(A122=5,"35-39",IF(A122=6,"40-44",IF(A122=7,"45-49",IF(A122=8,"50-54",IF(A122=9,"55-59",IF(A122=10,"60-64",IF(A122=11,"65+")))))))))))</f>
        <v>40-44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4">
        <v>7</v>
      </c>
      <c r="B123" s="15" t="str">
        <f>IF(A123=1,"18-",IF(A123=2,"19-24",IF(A123=3,"25-29",IF(A123=4,"30-34",IF(A123=5,"35-39",IF(A123=6,"40-44",IF(A123=7,"45-49",IF(A123=8,"50-54",IF(A123=9,"55-59",IF(A123=10,"60-64",IF(A123=11,"65+")))))))))))</f>
        <v>45-49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4">
        <v>8</v>
      </c>
      <c r="B124" s="15" t="str">
        <f>IF(A124=1,"18-",IF(A124=2,"19-24",IF(A124=3,"25-29",IF(A124=4,"30-34",IF(A124=5,"35-39",IF(A124=6,"40-44",IF(A124=7,"45-49",IF(A124=8,"50-54",IF(A124=9,"55-59",IF(A124=10,"60-64",IF(A124=11,"65+")))))))))))</f>
        <v>50-54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4">
        <v>9</v>
      </c>
      <c r="B125" s="15" t="str">
        <f>IF(A125=1,"18-",IF(A125=2,"19-24",IF(A125=3,"25-29",IF(A125=4,"30-34",IF(A125=5,"35-39",IF(A125=6,"40-44",IF(A125=7,"45-49",IF(A125=8,"50-54",IF(A125=9,"55-59",IF(A125=10,"60-64",IF(A125=11,"65+")))))))))))</f>
        <v>55-59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4">
        <v>10</v>
      </c>
      <c r="B126" s="15" t="str">
        <f>IF(A126=1,"18-",IF(A126=2,"19-24",IF(A126=3,"25-29",IF(A126=4,"30-34",IF(A126=5,"35-39",IF(A126=6,"40-44",IF(A126=7,"45-49",IF(A126=8,"50-54",IF(A126=9,"55-59",IF(A126=10,"60-64",IF(A126=11,"65+")))))))))))</f>
        <v>60-64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8">
        <v>11</v>
      </c>
      <c r="B127" s="15" t="str">
        <f>IF(A127=1,"18-",IF(A127=2,"19-24",IF(A127=3,"25-29",IF(A127=4,"30-34",IF(A127=5,"35-39",IF(A127=6,"40-44",IF(A127=7,"45-49",IF(A127=8,"50-54",IF(A127=9,"55-59",IF(A127=10,"60-64",IF(A127=11,"65+")))))))))))</f>
        <v>65+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4" t="s">
        <v>78</v>
      </c>
      <c r="B128" s="4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8.75" customHeight="1">
      <c r="A129" s="4"/>
      <c r="B129" s="4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s="10" customFormat="1" ht="18.75" customHeight="1">
      <c r="A130" s="16" t="s">
        <v>79</v>
      </c>
      <c r="B130" s="19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4">
        <v>0</v>
      </c>
      <c r="B131" s="15" t="str">
        <f>IF(A131=0,"Não Informado",IF(A131=1,"Pública Federal",IF(A131=2,"Pública Estadual",IF(A131=3,"Pública Municipal",IF(A131=4,"Privada",IF(ISBLANK(A131),"Não Informado"))))))</f>
        <v>Não Informado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4">
        <v>1</v>
      </c>
      <c r="B132" s="15" t="str">
        <f>IF(A132=0,"Não Informado",IF(A132=1,"Pública Federal",IF(A132=2,"Pública Estadual",IF(A132=3,"Pública Municipal",IF(A132=4,"Privada",IF(ISBLANK(A132),"Não Informado"))))))</f>
        <v>Pública Federal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4">
        <v>2</v>
      </c>
      <c r="B133" s="15" t="str">
        <f>IF(A133=0,"Não Informado",IF(A133=1,"Pública Federal",IF(A133=2,"Pública Estadual",IF(A133=3,"Pública Municipal",IF(A133=4,"Privada",IF(ISBLANK(A133),"Não Informado"))))))</f>
        <v>Pública Estadual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4">
        <v>3</v>
      </c>
      <c r="B134" s="15" t="str">
        <f>IF(A134=0,"Não Informado",IF(A134=1,"Pública Federal",IF(A134=2,"Pública Estadual",IF(A134=3,"Pública Municipal",IF(A134=4,"Privada",IF(ISBLANK(A134),"Não Informado"))))))</f>
        <v>Pública Municipal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4">
        <v>4</v>
      </c>
      <c r="B135" s="15" t="str">
        <f>IF(A135=0,"Não Informado",IF(A135=1,"Pública Federal",IF(A135=2,"Pública Estadual",IF(A135=3,"Pública Municipal",IF(A135=4,"Privada",IF(ISBLANK(A135),"Não Informado"))))))</f>
        <v>Privada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4"/>
      <c r="B136" s="15" t="str">
        <f>IF(A136=0,"Não Informado",IF(A136=1,"Pública Federal",IF(A136=2,"Pública Estadual",IF(A136=3,"Pública Municipal",IF(A136=4,"Privada",IF(ISBLANK(A136),"Não Informado"))))))</f>
        <v>Não Informado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4"/>
      <c r="B137" s="15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6" t="s">
        <v>80</v>
      </c>
      <c r="B138" s="19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4">
        <v>0</v>
      </c>
      <c r="B139" s="15" t="str">
        <f>IF(A139=0,"Não Privada",IF(A139=1,"Particular",IF(A139=2,"Comunitária",IF(A139=3,"Confessional",IF(A139=4,"Filantrópica")))))</f>
        <v>Não Privada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4">
        <v>1</v>
      </c>
      <c r="B140" s="15" t="str">
        <f>IF(A140=0,"Não Privada",IF(A140=1,"Particular",IF(A140=2,"Comunitária",IF(A140=3,"Confessional",IF(A140=4,"Filantrópica")))))</f>
        <v>Particular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4">
        <v>2</v>
      </c>
      <c r="B141" s="15" t="str">
        <f>IF(A141=0,"Não Privada",IF(A141=1,"Particular",IF(A141=2,"Comunitária",IF(A141=3,"Confessional",IF(A141=4,"Filantrópica")))))</f>
        <v>Comunitária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4">
        <v>3</v>
      </c>
      <c r="B142" s="15" t="str">
        <f>IF(A142=0,"Não Privada",IF(A142=1,"Particular",IF(A142=2,"Comunitária",IF(A142=3,"Confessional",IF(A142=4,"Filantrópica")))))</f>
        <v>Confessional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s="10" customFormat="1">
      <c r="A143" s="14">
        <v>4</v>
      </c>
      <c r="B143" s="15" t="str">
        <f>IF(A143=0,"Não Privada",IF(A143=1,"Particular",IF(A143=2,"Comunitária",IF(A143=3,"Confessional",IF(A143=4,"Filantrópica")))))</f>
        <v>Filantrópica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s="10" customFormat="1">
      <c r="A144" s="14"/>
      <c r="B144" s="15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s="10" customFormat="1">
      <c r="A145" s="16" t="s">
        <v>81</v>
      </c>
      <c r="B145" s="19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4">
        <v>1</v>
      </c>
      <c r="B146" s="15" t="str">
        <f>IF(A146=1,"Em Atividade",IF(A146=2,"Paralisada",IF(A146=3,"Extinta",IF(A146=4,"Exista no Ano Anterior"))))</f>
        <v>Em Atividade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4">
        <v>2</v>
      </c>
      <c r="B147" s="15" t="str">
        <f>IF(A147=1,"Em Atividade",IF(A147=2,"Paralisada",IF(A147=3,"Extinta",IF(A147=4,"Exista no Ano Anterior"))))</f>
        <v>Paralisada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4">
        <v>3</v>
      </c>
      <c r="B148" s="15" t="str">
        <f>IF(A148=1,"Em Atividade",IF(A148=2,"Paralisada",IF(A148=3,"Extinta",IF(A148=4,"Exista no Ano Anterior"))))</f>
        <v>Extinta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4">
        <v>4</v>
      </c>
      <c r="B149" s="15" t="str">
        <f>IF(A149=1,"Em Atividade",IF(A149=2,"Paralisada",IF(A149=3,"Extinta",IF(A149=4,"Exista no Ano Anterior"))))</f>
        <v>Exista no Ano Anterior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4"/>
      <c r="B150" s="15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6" t="s">
        <v>82</v>
      </c>
      <c r="B151" s="19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4">
        <v>1</v>
      </c>
      <c r="B152" s="15" t="str">
        <f>IF(A152=1,"Sim",IF(A152=2,"Não"))</f>
        <v>Sim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4">
        <v>2</v>
      </c>
      <c r="B153" s="15" t="str">
        <f>IF(A153=1,"Sim",IF(A153=2,"Não"))</f>
        <v>Não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4"/>
      <c r="B154" s="15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6" t="s">
        <v>83</v>
      </c>
      <c r="B155" s="19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4">
        <v>0</v>
      </c>
      <c r="B156" s="15" t="str">
        <f>IF(A156=0,"Não Conveniada",IF(A156=1,"Estadual",IF(A156=2,"Municipal",IF(A156=3,"Estadual e Municipal"))))</f>
        <v>Não Conveniada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4">
        <v>1</v>
      </c>
      <c r="B157" s="15" t="str">
        <f>IF(A157=0,"Não Conveniada",IF(A157=1,"Estadual",IF(A157=2,"Municipal",IF(A157=3,"Estadual e Municipal"))))</f>
        <v>Estadual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4">
        <v>2</v>
      </c>
      <c r="B158" s="15" t="str">
        <f>IF(A158=0,"Não Conveniada",IF(A158=1,"Estadual",IF(A158=2,"Municipal",IF(A158=3,"Estadual e Municipal"))))</f>
        <v>Municipal</v>
      </c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4">
        <v>3</v>
      </c>
      <c r="B159" s="15" t="str">
        <f>IF(A159=0,"Não Conveniada",IF(A159=1,"Estadual",IF(A159=2,"Municipal",IF(A159=3,"Estadual e Municipal"))))</f>
        <v>Estadual e Municipal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4"/>
      <c r="B160" s="15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6" t="s">
        <v>84</v>
      </c>
      <c r="B161" s="19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4">
        <v>0</v>
      </c>
      <c r="B162" s="15" t="str">
        <f>IF(A162=0,"Não Informado",IF(A162=1,"Próprio",IF(A162=2,"Alugado",IF(A162=3,"Cedido"))))</f>
        <v>Não Informado</v>
      </c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4">
        <v>1</v>
      </c>
      <c r="B163" s="15" t="str">
        <f>IF(A163=0,"Não Informado",IF(A163=1,"Próprio",IF(A163=2,"Alugado",IF(A163=3,"Cedido"))))</f>
        <v>Próprio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4">
        <v>2</v>
      </c>
      <c r="B164" s="15" t="str">
        <f>IF(A164=0,"Não Informado",IF(A164=1,"Próprio",IF(A164=2,"Alugado",IF(A164=3,"Cedido"))))</f>
        <v>Alugado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4">
        <v>3</v>
      </c>
      <c r="B165" s="15" t="str">
        <f>IF(A165=0,"Não Informado",IF(A165=1,"Próprio",IF(A165=2,"Alugado",IF(A165=3,"Cedido"))))</f>
        <v>Cedido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4"/>
      <c r="B166" s="15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6" t="s">
        <v>85</v>
      </c>
      <c r="B167" s="19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4">
        <v>1</v>
      </c>
      <c r="B168" s="15" t="str">
        <f>IF(A168=1,"Oferece",IF(A168=0,"Não Oferece"))</f>
        <v>Oferece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4">
        <v>0</v>
      </c>
      <c r="B169" s="15" t="str">
        <f>IF(A169=1,"Oferece",IF(A169=0,"Não Oferece"))</f>
        <v>Não Oferece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4"/>
      <c r="B170" s="15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6" t="s">
        <v>86</v>
      </c>
      <c r="B171" s="19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4">
        <v>0</v>
      </c>
      <c r="B172" s="15" t="str">
        <f>IF(A172=0,"Não Oferece",IF(A172=1,"Não Exclusivamente",IF(A172=2,"Exclusivamente")))</f>
        <v>Não Oferece</v>
      </c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4">
        <v>1</v>
      </c>
      <c r="B173" s="15" t="str">
        <f>IF(A173=0,"Não Oferece",IF(A173=1,"Não Exclusivamente",IF(A173=2,"Exclusivamente")))</f>
        <v>Não Exclusivamente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4">
        <v>2</v>
      </c>
      <c r="B174" s="15" t="str">
        <f>IF(A174=0,"Não Oferece",IF(A174=1,"Não Exclusivamente",IF(A174=2,"Exclusivamente")))</f>
        <v>Exclusivamente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4"/>
      <c r="B175" s="15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6" t="s">
        <v>87</v>
      </c>
      <c r="B176" s="19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4">
        <v>0</v>
      </c>
      <c r="B177" s="15" t="str">
        <f>IF(A177=0,"Não Oferece",IF(A177=1,"Não Exclusivamente",IF(A177=2,"Exclusivamente")))</f>
        <v>Não Oferece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4">
        <v>1</v>
      </c>
      <c r="B178" s="15" t="str">
        <f>IF(A178=0,"Não Oferece",IF(A178=1,"Não Exclusivamente",IF(A178=2,"Exclusivamente")))</f>
        <v>Não Exclusivamente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4">
        <v>2</v>
      </c>
      <c r="B179" s="15" t="str">
        <f>IF(A179=0,"Não Oferece",IF(A179=1,"Não Exclusivamente",IF(A179=2,"Exclusivamente")))</f>
        <v>Exclusivamente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4"/>
      <c r="B180" s="15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5" t="s">
        <v>5</v>
      </c>
      <c r="B181" s="5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1">
        <v>1</v>
      </c>
      <c r="B182" s="12" t="str">
        <f>IF(A182=1,"Urbana",IF(A182=2,"Rural"))</f>
        <v>Urbana</v>
      </c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20">
        <v>2</v>
      </c>
      <c r="B183" s="12" t="str">
        <f>IF(A183=1,"Urbana",IF(A183=2,"Rural"))</f>
        <v>Rural</v>
      </c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4" t="s">
        <v>88</v>
      </c>
      <c r="B184" s="4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s="10" customFormat="1" ht="18.75" customHeight="1">
      <c r="A185" s="4"/>
      <c r="B185" s="4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8.75" customHeight="1">
      <c r="A186" s="5" t="s">
        <v>3</v>
      </c>
      <c r="B186" s="5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1">
        <v>0</v>
      </c>
      <c r="B187" s="12" t="str">
        <f>IF(A187=1,"Branca",IF(A187=2,"Preta",IF(A187=3,"Parda",IF(A187=4,"Amarela",IF(A187=5,"Indígena",IF(A187=0,"Não Informado",))))))</f>
        <v>Não Informado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1">
        <v>1</v>
      </c>
      <c r="B188" s="12" t="str">
        <f>IF(A188=1,"Branca",IF(A188=2,"Preta",IF(A188=3,"Parda",IF(A188=4,"Amarela",IF(A188=5,"Indígena",IF(A188=0,"Não Informado",))))))</f>
        <v>Branca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1">
        <v>2</v>
      </c>
      <c r="B189" s="12" t="str">
        <f>IF(A189=1,"Branca",IF(A189=2,"Preta",IF(A189=3,"Parda",IF(A189=4,"Amarela",IF(A189=5,"Indígena",IF(A189=0,"Não Informado",))))))</f>
        <v>Preta</v>
      </c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1">
        <v>3</v>
      </c>
      <c r="B190" s="12" t="str">
        <f>IF(A190=1,"Branca",IF(A190=2,"Preta",IF(A190=3,"Parda",IF(A190=4,"Amarela",IF(A190=5,"Indígena",IF(A190=0,"Não Informado",))))))</f>
        <v>Parda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1">
        <v>4</v>
      </c>
      <c r="B191" s="12" t="str">
        <f>IF(A191=1,"Branca",IF(A191=2,"Preta",IF(A191=3,"Parda",IF(A191=4,"Amarela",IF(A191=5,"Indígena",IF(A191=0,"Não Informado",))))))</f>
        <v>Amarela</v>
      </c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1">
        <v>5</v>
      </c>
      <c r="B192" s="12" t="str">
        <f>IF(A192=1,"Branca",IF(A192=2,"Preta",IF(A192=3,"Parda",IF(A192=4,"Amarela",IF(A192=5,"Indígena",IF(A192=0,"Não Informado",))))))</f>
        <v>Indígena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1"/>
      <c r="B193" s="12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5" t="s">
        <v>4</v>
      </c>
      <c r="B194" s="5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1">
        <v>0</v>
      </c>
      <c r="B195" s="12" t="str">
        <f>IF(A195=0,"Masculino",IF(A195=1,"Feminino"))</f>
        <v>Masculino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1">
        <v>1</v>
      </c>
      <c r="B196" s="12" t="str">
        <f>IF(A196=0,"Masculino",IF(A196=1,"Feminino"))</f>
        <v>Feminino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4"/>
      <c r="B197" s="15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5" t="s">
        <v>75</v>
      </c>
      <c r="B198" s="5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s="10" customFormat="1" ht="15" customHeight="1">
      <c r="A199" s="11">
        <v>1</v>
      </c>
      <c r="B199" s="12" t="str">
        <f>IF(A199=1,"Brasileira",IF(A199=2,"Brasileira - nascido no exterior ou naturalizado",IF(A199=3,"Estrangeira",)))</f>
        <v>Brasileira</v>
      </c>
    </row>
    <row r="200" spans="1:26" ht="15" customHeight="1">
      <c r="A200" s="11">
        <v>2</v>
      </c>
      <c r="B200" s="12" t="str">
        <f>IF(A200=1,"Brasileira",IF(A200=2,"Brasileira - nascido no exterior ou naturalizado",IF(A200=3,"Estrangeira",)))</f>
        <v>Brasileira - nascido no exterior ou naturalizado</v>
      </c>
    </row>
    <row r="201" spans="1:26" ht="15" customHeight="1">
      <c r="A201" s="11">
        <v>3</v>
      </c>
      <c r="B201" s="12" t="str">
        <f>IF(A201=1,"Brasileira",IF(A201=2,"Brasileira - nascido no exterior ou naturalizado",IF(A201=3,"Estrangeira",)))</f>
        <v>Estrangeira</v>
      </c>
    </row>
    <row r="202" spans="1:26" ht="15" customHeight="1">
      <c r="A202" s="11"/>
      <c r="B202" s="12"/>
    </row>
    <row r="203" spans="1:26" ht="15" customHeight="1">
      <c r="A203" s="5" t="s">
        <v>5</v>
      </c>
      <c r="B203" s="5"/>
    </row>
    <row r="204" spans="1:26">
      <c r="A204" s="11">
        <v>1</v>
      </c>
      <c r="B204" s="12" t="str">
        <f>IF(A204=1,"Urbana",IF(A204=2,"Rural"))</f>
        <v>Urbana</v>
      </c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>
      <c r="A205" s="11">
        <v>2</v>
      </c>
      <c r="B205" s="12" t="str">
        <f>IF(A205=1,"Urbana",IF(A205=2,"Rural"))</f>
        <v>Rural</v>
      </c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>
      <c r="A206" s="14"/>
      <c r="B206" s="15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5" t="s">
        <v>89</v>
      </c>
      <c r="B207" s="5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14">
        <v>0</v>
      </c>
      <c r="B208" s="15" t="str">
        <f>IF(A208=0,"Não Informado",IF(A208=1,"Concursado/Efetivo/Estável",IF(A208=2,"Contrato Temporário",IF(A208=3,"Contrato Terceirizado",IF(A208=4,"Contrato CLT",IF(ISBLANK(A208),"Não Informado"))))))</f>
        <v>Não Informado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14">
        <v>1</v>
      </c>
      <c r="B209" s="15" t="str">
        <f>IF(A209=0,"Não Informado",IF(A209=1,"Concursado/Efetivo/Estável",IF(A209=2,"Contrato Temporário",IF(A209=3,"Contrato Terceirizado",IF(A209=4,"Contrato CLT",IF(ISBLANK(A209),"Não Informado"))))))</f>
        <v>Concursado/Efetivo/Estável</v>
      </c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14">
        <v>2</v>
      </c>
      <c r="B210" s="15" t="str">
        <f>IF(A210=0,"Não Informado",IF(A210=1,"Concursado/Efetivo/Estável",IF(A210=2,"Contrato Temporário",IF(A210=3,"Contrato Terceirizado",IF(A210=4,"Contrato CLT",IF(ISBLANK(A210),"Não Informado"))))))</f>
        <v>Contrato Temporário</v>
      </c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14">
        <v>3</v>
      </c>
      <c r="B211" s="15" t="str">
        <f>IF(A211=0,"Não Informado",IF(A211=1,"Concursado/Efetivo/Estável",IF(A211=2,"Contrato Temporário",IF(A211=3,"Contrato Terceirizado",IF(A211=4,"Contrato CLT",IF(ISBLANK(A211),"Não Informado"))))))</f>
        <v>Contrato Terceirizado</v>
      </c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14">
        <v>4</v>
      </c>
      <c r="B212" s="15" t="str">
        <f>IF(A212=0,"Não Informado",IF(A212=1,"Concursado/Efetivo/Estável",IF(A212=2,"Contrato Temporário",IF(A212=3,"Contrato Terceirizado",IF(A212=4,"Contrato CLT",IF(ISBLANK(A212),"Não Informado"))))))</f>
        <v>Contrato CLT</v>
      </c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14"/>
      <c r="B213" s="15" t="str">
        <f>IF(A213=0,"Não Informado",IF(A213=1,"Concursado/Efetivo/Estável",IF(A213=2,"Contrato Temporário",IF(A213=3,"Contrato Terceirizado",IF(A213=4,"Contrato CLT",IF(ISBLANK(A213),"Não Informado"))))))</f>
        <v>Não Informado</v>
      </c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14"/>
      <c r="B214" s="15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5" t="s">
        <v>90</v>
      </c>
      <c r="B215" s="5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14">
        <v>1</v>
      </c>
      <c r="B216" s="15" t="str">
        <f>IF(A216=1,"Fundamental Incompleto",IF(A216=2,"Fundamental Completo",IF(A216=3,"Ensino Médio - Normal/Magistério",IF(A216=4,"Ensino Médio - Normal/Magistério Específico Indígena",IF(A216=5,"Ensino Médio",IF(A216=6,"Superior Completo"))))))</f>
        <v>Fundamental Incompleto</v>
      </c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14">
        <v>2</v>
      </c>
      <c r="B217" s="15" t="str">
        <f>IF(A217=1,"Fundamental Incompleto",IF(A217=2,"Fundamental Completo",IF(A217=3,"Ensino Médio - Normal/Magistério",IF(A217=4,"Ensino Médio - Normal/Magistério Específico Indígena",IF(A217=5,"Ensino Médio",IF(A217=6,"Superior Completo"))))))</f>
        <v>Fundamental Completo</v>
      </c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14">
        <v>3</v>
      </c>
      <c r="B218" s="15" t="str">
        <f>IF(A218=1,"Fundamental Incompleto",IF(A218=2,"Fundamental Completo",IF(A218=3,"Ensino Médio - Normal/Magistério",IF(A218=4,"Ensino Médio - Normal/Magistério Específico Indígena",IF(A218=5,"Ensino Médio",IF(A218=6,"Superior Completo"))))))</f>
        <v>Ensino Médio - Normal/Magistério</v>
      </c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14">
        <v>4</v>
      </c>
      <c r="B219" s="15" t="str">
        <f>IF(A219=1,"Fundamental Incompleto",IF(A219=2,"Fundamental Completo",IF(A219=3,"Ensino Médio - Normal/Magistério",IF(A219=4,"Ensino Médio - Normal/Magistério Específico Indígena",IF(A219=5,"Ensino Médio",IF(A219=6,"Superior Completo"))))))</f>
        <v>Ensino Médio - Normal/Magistério Específico Indígena</v>
      </c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14">
        <v>5</v>
      </c>
      <c r="B220" s="15" t="str">
        <f>IF(A220=1,"Fundamental Incompleto",IF(A220=2,"Fundamental Completo",IF(A220=3,"Ensino Médio - Normal/Magistério",IF(A220=4,"Ensino Médio - Normal/Magistério Específico Indígena",IF(A220=5,"Ensino Médio",IF(A220=6,"Superior Completo"))))))</f>
        <v>Ensino Médio</v>
      </c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14">
        <v>6</v>
      </c>
      <c r="B221" s="15" t="str">
        <f>IF(A221=1,"Fundamental Incompleto",IF(A221=2,"Fundamental Completo",IF(A221=3,"Ensino Médio - Normal/Magistério",IF(A221=4,"Ensino Médio - Normal/Magistério Específico Indígena",IF(A221=5,"Ensino Médio",IF(A221=6,"Superior Completo"))))))</f>
        <v>Superior Completo</v>
      </c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14"/>
      <c r="B222" s="15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5" t="s">
        <v>77</v>
      </c>
      <c r="B223" s="5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14">
        <v>1</v>
      </c>
      <c r="B224" s="15" t="str">
        <f>IF(A224=1,"18-",IF(A224=2,"19-24",IF(A224=3,"25-29",IF(A224=4,"30-34",IF(A224=5,"35-39",IF(A224=6,"40-44",IF(A224=7,"45-49",IF(A224=8,"50-54",IF(A224=9,"55-59",IF(A224=10,"60-64",IF(A224=11,"65+")))))))))))</f>
        <v>18-</v>
      </c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14">
        <v>2</v>
      </c>
      <c r="B225" s="15" t="str">
        <f>IF(A225=1,"18-",IF(A225=2,"19-24",IF(A225=3,"25-29",IF(A225=4,"30-34",IF(A225=5,"35-39",IF(A225=6,"40-44",IF(A225=7,"45-49",IF(A225=8,"50-54",IF(A225=9,"55-59",IF(A225=10,"60-64",IF(A225=11,"65+")))))))))))</f>
        <v>19-24</v>
      </c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14">
        <v>3</v>
      </c>
      <c r="B226" s="15" t="str">
        <f>IF(A226=1,"18-",IF(A226=2,"19-24",IF(A226=3,"25-29",IF(A226=4,"30-34",IF(A226=5,"35-39",IF(A226=6,"40-44",IF(A226=7,"45-49",IF(A226=8,"50-54",IF(A226=9,"55-59",IF(A226=10,"60-64",IF(A226=11,"65+")))))))))))</f>
        <v>25-29</v>
      </c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14">
        <v>4</v>
      </c>
      <c r="B227" s="15" t="str">
        <f>IF(A227=1,"18-",IF(A227=2,"19-24",IF(A227=3,"25-29",IF(A227=4,"30-34",IF(A227=5,"35-39",IF(A227=6,"40-44",IF(A227=7,"45-49",IF(A227=8,"50-54",IF(A227=9,"55-59",IF(A227=10,"60-64",IF(A227=11,"65+")))))))))))</f>
        <v>30-34</v>
      </c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14">
        <v>5</v>
      </c>
      <c r="B228" s="15" t="str">
        <f>IF(A228=1,"18-",IF(A228=2,"19-24",IF(A228=3,"25-29",IF(A228=4,"30-34",IF(A228=5,"35-39",IF(A228=6,"40-44",IF(A228=7,"45-49",IF(A228=8,"50-54",IF(A228=9,"55-59",IF(A228=10,"60-64",IF(A228=11,"65+")))))))))))</f>
        <v>35-39</v>
      </c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14">
        <v>6</v>
      </c>
      <c r="B229" s="15" t="str">
        <f>IF(A229=1,"18-",IF(A229=2,"19-24",IF(A229=3,"25-29",IF(A229=4,"30-34",IF(A229=5,"35-39",IF(A229=6,"40-44",IF(A229=7,"45-49",IF(A229=8,"50-54",IF(A229=9,"55-59",IF(A229=10,"60-64",IF(A229=11,"65+")))))))))))</f>
        <v>40-44</v>
      </c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14">
        <v>7</v>
      </c>
      <c r="B230" s="15" t="str">
        <f>IF(A230=1,"18-",IF(A230=2,"19-24",IF(A230=3,"25-29",IF(A230=4,"30-34",IF(A230=5,"35-39",IF(A230=6,"40-44",IF(A230=7,"45-49",IF(A230=8,"50-54",IF(A230=9,"55-59",IF(A230=10,"60-64",IF(A230=11,"65+")))))))))))</f>
        <v>45-49</v>
      </c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14">
        <v>8</v>
      </c>
      <c r="B231" s="15" t="str">
        <f>IF(A231=1,"18-",IF(A231=2,"19-24",IF(A231=3,"25-29",IF(A231=4,"30-34",IF(A231=5,"35-39",IF(A231=6,"40-44",IF(A231=7,"45-49",IF(A231=8,"50-54",IF(A231=9,"55-59",IF(A231=10,"60-64",IF(A231=11,"65+")))))))))))</f>
        <v>50-54</v>
      </c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14">
        <v>9</v>
      </c>
      <c r="B232" s="15" t="str">
        <f>IF(A232=1,"18-",IF(A232=2,"19-24",IF(A232=3,"25-29",IF(A232=4,"30-34",IF(A232=5,"35-39",IF(A232=6,"40-44",IF(A232=7,"45-49",IF(A232=8,"50-54",IF(A232=9,"55-59",IF(A232=10,"60-64",IF(A232=11,"65+")))))))))))</f>
        <v>55-59</v>
      </c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14">
        <v>10</v>
      </c>
      <c r="B233" s="15" t="str">
        <f>IF(A233=1,"18-",IF(A233=2,"19-24",IF(A233=3,"25-29",IF(A233=4,"30-34",IF(A233=5,"35-39",IF(A233=6,"40-44",IF(A233=7,"45-49",IF(A233=8,"50-54",IF(A233=9,"55-59",IF(A233=10,"60-64",IF(A233=11,"65+")))))))))))</f>
        <v>60-64</v>
      </c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21">
        <v>11</v>
      </c>
      <c r="B234" s="22" t="str">
        <f>IF(A234=1,"18-",IF(A234=2,"19-24",IF(A234=3,"25-29",IF(A234=4,"30-34",IF(A234=5,"35-39",IF(A234=6,"40-44",IF(A234=7,"45-49",IF(A234=8,"50-54",IF(A234=9,"55-59",IF(A234=10,"60-64",IF(A234=11,"65+")))))))))))</f>
        <v>65+</v>
      </c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</sheetData>
  <mergeCells count="18">
    <mergeCell ref="A207:B207"/>
    <mergeCell ref="A215:B215"/>
    <mergeCell ref="A223:B223"/>
    <mergeCell ref="A184:B185"/>
    <mergeCell ref="A186:B186"/>
    <mergeCell ref="A194:B194"/>
    <mergeCell ref="A198:B198"/>
    <mergeCell ref="A203:B203"/>
    <mergeCell ref="A24:B24"/>
    <mergeCell ref="A91:B91"/>
    <mergeCell ref="A103:B103"/>
    <mergeCell ref="A128:B129"/>
    <mergeCell ref="A181:B181"/>
    <mergeCell ref="A1:B5"/>
    <mergeCell ref="A6:B7"/>
    <mergeCell ref="A8:B8"/>
    <mergeCell ref="A16:B16"/>
    <mergeCell ref="A20:B20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89"/>
  <sheetViews>
    <sheetView showGridLines="0" topLeftCell="A46" zoomScale="110" zoomScaleNormal="110" workbookViewId="0">
      <selection activeCell="B103" sqref="B103"/>
    </sheetView>
  </sheetViews>
  <sheetFormatPr defaultColWidth="8.7109375" defaultRowHeight="15"/>
  <cols>
    <col min="1" max="1" width="5.42578125" customWidth="1"/>
    <col min="2" max="2" width="78.28515625" customWidth="1"/>
    <col min="3" max="6" width="5.7109375" customWidth="1"/>
    <col min="7" max="26" width="7.7109375" customWidth="1"/>
  </cols>
  <sheetData>
    <row r="1" spans="1:26" s="10" customFormat="1" ht="15" customHeight="1">
      <c r="A1" s="3" t="s">
        <v>91</v>
      </c>
      <c r="B1" s="3"/>
    </row>
    <row r="2" spans="1:26" s="10" customFormat="1" ht="15" customHeight="1">
      <c r="A2" s="3"/>
      <c r="B2" s="3"/>
    </row>
    <row r="3" spans="1:26" s="10" customFormat="1" ht="15" customHeight="1">
      <c r="A3" s="3"/>
      <c r="B3" s="3"/>
    </row>
    <row r="4" spans="1:26" s="10" customFormat="1" ht="15" customHeight="1">
      <c r="A4" s="3"/>
      <c r="B4" s="3"/>
    </row>
    <row r="5" spans="1:26" s="10" customFormat="1" ht="15" customHeight="1">
      <c r="A5" s="3"/>
      <c r="B5" s="3"/>
    </row>
    <row r="6" spans="1:26" ht="15" customHeight="1">
      <c r="A6" s="2" t="s">
        <v>92</v>
      </c>
      <c r="B6" s="2"/>
    </row>
    <row r="7" spans="1:26" ht="15" customHeight="1">
      <c r="A7" s="2"/>
      <c r="B7" s="2"/>
    </row>
    <row r="8" spans="1:26" ht="15" customHeight="1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s="10" customFormat="1" ht="15" customHeight="1">
      <c r="A9" s="5" t="s">
        <v>93</v>
      </c>
      <c r="B9" s="5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" customHeight="1">
      <c r="A10" s="14">
        <v>1</v>
      </c>
      <c r="B10" s="15" t="str">
        <f>IF(A10=1,"Universidade",IF(A10=2,"Centro Universitário",IF(A10=3,"Faculdade",IF(A10=4,"Instituto Federal de Educação Ciência e Tecnologia",IF(A10=5,"Centro Federal de Educação Tecnológica",)))))</f>
        <v>Universidade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" customHeight="1">
      <c r="A11" s="14">
        <v>2</v>
      </c>
      <c r="B11" s="15" t="str">
        <f>IF(A11=1,"Universidade",IF(A11=2,"Centro Universitário",IF(A11=3,"Faculdade",IF(A11=4,"Instituto Federal de Educação Ciência e Tecnologia",IF(A11=5,"Centro Federal de Educação Tecnológica",)))))</f>
        <v>Centro Universitário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4">
        <v>3</v>
      </c>
      <c r="B12" s="15" t="str">
        <f>IF(A12=1,"Universidade",IF(A12=2,"Centro Universitário",IF(A12=3,"Faculdade",IF(A12=4,"Instituto Federal de Educação Ciência e Tecnologia",IF(A12=5,"Centro Federal de Educação Tecnológica",)))))</f>
        <v>Faculdade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4">
        <v>4</v>
      </c>
      <c r="B13" s="15" t="str">
        <f>IF(A13=1,"Universidade",IF(A13=2,"Centro Universitário",IF(A13=3,"Faculdade",IF(A13=4,"Instituto Federal de Educação Ciência e Tecnologia",IF(A13=5,"Centro Federal de Educação Tecnológica",)))))</f>
        <v>Instituto Federal de Educação Ciência e Tecnologia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4">
        <v>5</v>
      </c>
      <c r="B14" s="15" t="str">
        <f>IF(A14=1,"Universidade",IF(A14=2,"Centro Universitário",IF(A14=3,"Faculdade",IF(A14=4,"Instituto Federal de Educação Ciência e Tecnologia",IF(A14=5,"Centro Federal de Educação Tecnológica",)))))</f>
        <v>Centro Federal de Educação Tecnológica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4"/>
      <c r="B15" s="15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5" t="s">
        <v>94</v>
      </c>
      <c r="B16" s="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4">
        <v>1</v>
      </c>
      <c r="B17" s="15" t="str">
        <f>IF(A17=1,"Pública Federal",IF(A17=2,"Pública Estadual",IF(A17=3,"Municipal",IF(A17=4,"Privada com fins lucrativos",IF(A17=5,"Privada sem fins lucrativos",IF(A17=6,"Especial",))))))</f>
        <v>Pública Federal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4">
        <v>2</v>
      </c>
      <c r="B18" s="15" t="str">
        <f>IF(A18=1,"Pública Federal",IF(A18=2,"Pública Estadual",IF(A18=3,"Municipal",IF(A18=4,"Privada com fins lucrativos",IF(A18=5,"Privada sem fins lucrativos",IF(A18=6,"Especial",))))))</f>
        <v>Pública Estadual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4">
        <v>3</v>
      </c>
      <c r="B19" s="15" t="str">
        <f>IF(A19=1,"Pública Federal",IF(A19=2,"Pública Estadual",IF(A19=3,"Municipal",IF(A19=4,"Privada com fins lucrativos",IF(A19=5,"Privada sem fins lucrativos",IF(A19=6,"Especial",))))))</f>
        <v>Municipal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4">
        <v>4</v>
      </c>
      <c r="B20" s="15" t="str">
        <f>IF(A20=1,"Pública Federal",IF(A20=2,"Pública Estadual",IF(A20=3,"Municipal",IF(A20=4,"Privada com fins lucrativos",IF(A20=5,"Privada sem fins lucrativos",IF(A20=6,"Especial",))))))</f>
        <v>Privada com fins lucrativos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4">
        <v>5</v>
      </c>
      <c r="B21" s="15" t="str">
        <f>IF(A21=1,"Pública Federal",IF(A21=2,"Pública Estadual",IF(A21=3,"Municipal",IF(A21=4,"Privada com fins lucrativos",IF(A21=5,"Privada sem fins lucrativos",IF(A21=6,"Especial",))))))</f>
        <v>Privada sem fins lucrativos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4">
        <v>6</v>
      </c>
      <c r="B22" s="23" t="s">
        <v>95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0" customFormat="1">
      <c r="A23" s="14">
        <v>7</v>
      </c>
      <c r="B23" s="15" t="str">
        <f>IF(A22=1,"Pública Federal",IF(A22=2,"Pública Estadual",IF(A22=3,"Municipal",IF(A22=4,"Privada com fins lucrativos",IF(A22=5,"Privada sem fins lucrativos",IF(A22=6,"Especial",))))))</f>
        <v>Especial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0" customFormat="1">
      <c r="A24" s="14"/>
      <c r="B24" s="1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.75" customHeight="1">
      <c r="A25" s="2" t="s">
        <v>96</v>
      </c>
      <c r="B25" s="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" customHeight="1">
      <c r="A26" s="2"/>
      <c r="B26" s="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4"/>
      <c r="B27" s="1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5" t="s">
        <v>97</v>
      </c>
      <c r="B28" s="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4">
        <v>1</v>
      </c>
      <c r="B29" s="15" t="str">
        <f>IF(A29=1,"Presencial",IF(A29=2,"Educação a distância",))</f>
        <v>Presencial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4">
        <v>2</v>
      </c>
      <c r="B30" s="15" t="str">
        <f>IF(A30=1,"Presencial",IF(A30=2,"Educação a distância",))</f>
        <v>Educação a distância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s="10" customFormat="1">
      <c r="A31" s="14"/>
      <c r="B31" s="15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5" t="s">
        <v>98</v>
      </c>
      <c r="B32" s="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4">
        <v>1</v>
      </c>
      <c r="B33" s="15" t="str">
        <f>IF(A33=1,"Bacharelado",IF(A33=2,"Licenciatura",IF(A33=3,"Tecnologo",IF(A33=4,"Bacharelado e Licenciatura",))))</f>
        <v>Bacharelado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4">
        <v>2</v>
      </c>
      <c r="B34" s="15" t="str">
        <f>IF(A34=1,"Bacharelado",IF(A34=2,"Licenciatura",IF(A34=3,"Tecnologo",IF(A34=4,"Bacharelado e Licenciatura",))))</f>
        <v>Licenciatura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4">
        <v>3</v>
      </c>
      <c r="B35" s="15" t="str">
        <f>IF(A35=1,"Bacharelado",IF(A35=2,"Licenciatura",IF(A35=3,"Tecnologo",IF(A35=4,"Bacharelado e Licenciatura",))))</f>
        <v>Tecnologo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4">
        <v>4</v>
      </c>
      <c r="B36" s="15" t="str">
        <f>IF(A36=1,"Bacharelado",IF(A36=2,"Licenciatura",IF(A36=3,"Tecnologo",IF(A36=4,"Bacharelado e Licenciatura",))))</f>
        <v>Bacharelado e Licenciatura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" customHeight="1">
      <c r="A37" s="11"/>
      <c r="B37" s="12"/>
    </row>
    <row r="38" spans="1:26" ht="18.75" customHeight="1">
      <c r="A38" s="2" t="s">
        <v>99</v>
      </c>
      <c r="B38" s="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s="10" customFormat="1" ht="15" customHeight="1">
      <c r="A39" s="2"/>
      <c r="B39" s="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4"/>
      <c r="B40" s="1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5" t="s">
        <v>100</v>
      </c>
      <c r="B41" s="5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4">
        <v>1</v>
      </c>
      <c r="B42" s="15" t="str">
        <f>IF(A42=1,"Em exercício",IF(A42=2,"Afastado para qualificação",IF(A42=3,"Afastado para exercício em outros órgãos/entidades",IF(A42=4,"Afastado por outros motivos",))))</f>
        <v>Em exercício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4">
        <v>2</v>
      </c>
      <c r="B43" s="15" t="str">
        <f>IF(A43=1,"Em exercício",IF(A43=2,"Afastado para qualificação",IF(A43=3,"Afastado para exercício em outros órgãos/entidades",IF(A43=4,"Afastado por outros motivos",))))</f>
        <v>Afastado para qualificação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4">
        <v>3</v>
      </c>
      <c r="B44" s="15" t="str">
        <f>IF(A44=1,"Em exercício",IF(A44=2,"Afastado para qualificação",IF(A44=3,"Afastado para exercício em outros órgãos/entidades",IF(A44=4,"Afastado por outros motivos",))))</f>
        <v>Afastado para exercício em outros órgãos/entidades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4">
        <v>4</v>
      </c>
      <c r="B45" s="15" t="str">
        <f>IF(A45=1,"Em exercício",IF(A45=2,"Afastado para qualificação",IF(A45=3,"Afastado para exercício em outros órgãos/entidades",IF(A45=4,"Afastado por outros motivos",))))</f>
        <v>Afastado por outros motivos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4"/>
      <c r="B46" s="1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5" t="s">
        <v>75</v>
      </c>
      <c r="B47" s="5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4">
        <v>1</v>
      </c>
      <c r="B48" s="15" t="str">
        <f>IF(A48=1,"Brasileira",IF(A48=2,"Brasleira - nascido no exterior ou naturalizado",IF(A48=3,"Estrangeira",)))</f>
        <v>Brasileira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4">
        <v>2</v>
      </c>
      <c r="B49" s="15" t="str">
        <f>IF(A49=1,"Brasileira",IF(A49=2,"Brasleira - nascido no exterior ou naturalizado",IF(A49=3,"Estrangeira",)))</f>
        <v>Brasleira - nascido no exterior ou naturalizado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4">
        <v>3</v>
      </c>
      <c r="B50" s="15" t="str">
        <f>IF(A50=1,"Brasileira",IF(A50=2,"Brasleira - nascido no exterior ou naturalizado",IF(A50=3,"Estrangeira",)))</f>
        <v>Estrangeira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4"/>
      <c r="B51" s="15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5" t="s">
        <v>101</v>
      </c>
      <c r="B52" s="5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4">
        <v>1</v>
      </c>
      <c r="B53" s="15" t="str">
        <f>IF(A53=1,"Tempo integral com dedicação exclusiva",IF(A53=2,"Tempo integral sem dedicação exclusiva",IF(A53=3,"Tempo Parcial",IF(A53=4,"Horista",))))</f>
        <v>Tempo integral com dedicação exclusiva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4">
        <v>2</v>
      </c>
      <c r="B54" s="15" t="str">
        <f>IF(A54=1,"Tempo integral com dedicação exclusiva",IF(A54=2,"Tempo integral sem dedicação exclusiva",IF(A54=3,"Tempo Parcial",IF(A54=4,"Horista",))))</f>
        <v>Tempo integral sem dedicação exclusiva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4">
        <v>3</v>
      </c>
      <c r="B55" s="15" t="str">
        <f>IF(A55=1,"Tempo integral com dedicação exclusiva",IF(A55=2,"Tempo integral sem dedicação exclusiva",IF(A55=3,"Tempo Parcial",IF(A55=4,"Horista",))))</f>
        <v>Tempo Parcial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4">
        <v>4</v>
      </c>
      <c r="B56" s="15" t="str">
        <f>IF(A56=1,"Tempo integral com dedicação exclusiva",IF(A56=2,"Tempo integral sem dedicação exclusiva",IF(A56=3,"Tempo Parcial",IF(A56=4,"Horista",))))</f>
        <v>Horista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4"/>
      <c r="B57" s="1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5" t="s">
        <v>90</v>
      </c>
      <c r="B58" s="5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4">
        <v>1</v>
      </c>
      <c r="B59" s="15" t="str">
        <f>IF(A59=1,"Sem graduação",IF(A59=2,"Graduação",IF(A59=3,"Especialização",IF(A59=4,"Mestrado",IF(A59=5,"Doutorado",)))))</f>
        <v>Sem graduação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4">
        <v>2</v>
      </c>
      <c r="B60" s="15" t="str">
        <f>IF(A60=1,"Sem graduação",IF(A60=2,"Graduação",IF(A60=3,"Especialização",IF(A60=4,"Mestrado",IF(A60=5,"Doutorado",)))))</f>
        <v>Graduação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4">
        <v>3</v>
      </c>
      <c r="B61" s="15" t="str">
        <f>IF(A61=1,"Sem graduação",IF(A61=2,"Graduação",IF(A61=3,"Especialização",IF(A61=4,"Mestrado",IF(A61=5,"Doutorado",)))))</f>
        <v>Especialização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4">
        <v>4</v>
      </c>
      <c r="B62" s="15" t="str">
        <f>IF(A62=1,"Sem graduação",IF(A62=2,"Graduação",IF(A62=3,"Especialização",IF(A62=4,"Mestrado",IF(A62=5,"Doutorado",)))))</f>
        <v>Mestrado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4">
        <v>5</v>
      </c>
      <c r="B63" s="15" t="str">
        <f>IF(A63=1,"Sem graduação",IF(A63=2,"Graduação",IF(A63=3,"Especialização",IF(A63=4,"Mestrado",IF(A63=5,"Doutorado",)))))</f>
        <v>Doutorado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4"/>
      <c r="B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5" t="s">
        <v>102</v>
      </c>
      <c r="B65" s="5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4">
        <v>1</v>
      </c>
      <c r="B66" s="15" t="str">
        <f>IF(A66=2,"Masculino",IF(A66=1,"Feminino",))</f>
        <v>Feminino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4">
        <v>2</v>
      </c>
      <c r="B67" s="15" t="str">
        <f>IF(A67=2,"Masculino",IF(A67=1,"Feminino",))</f>
        <v>Masculino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4"/>
      <c r="B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5" t="s">
        <v>103</v>
      </c>
      <c r="B69" s="5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4">
        <v>0</v>
      </c>
      <c r="B70" s="15" t="str">
        <f>IF(A70=1,"Branca",IF(A70=2,"Preta",IF(A70=3,"Parda",IF(A70=4,"Amarela",IF(A70=5,"Indígena",IF(A70=6,"Não dispõe da informação",IF(A70=0,"Não Informado",)))))))</f>
        <v>Não Informado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4">
        <v>1</v>
      </c>
      <c r="B71" s="15" t="str">
        <f>IF(A71=1,"Branca",IF(A71=2,"Preta",IF(A71=3,"Parda",IF(A71=4,"Amarela",IF(A71=5,"Indígena",IF(A71=6,"Não dispõe da informação",IF(A71=7,"Não Informado",)))))))</f>
        <v>Branca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4">
        <v>2</v>
      </c>
      <c r="B72" s="15" t="str">
        <f>IF(A72=1,"Branca",IF(A72=2,"Preta",IF(A72=3,"Parda",IF(A72=4,"Amarela",IF(A72=5,"Indígena",IF(A72=6,"Não dispõe da informação",IF(A72=7,"Não Informado",)))))))</f>
        <v>Preta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s="10" customFormat="1">
      <c r="A73" s="14">
        <v>3</v>
      </c>
      <c r="B73" s="15" t="str">
        <f>IF(A73=1,"Branca",IF(A73=2,"Preta",IF(A73=3,"Parda",IF(A73=4,"Amarela",IF(A73=5,"Indígena",IF(A73=6,"Não dispõe da informação",IF(A73=7,"Não Informado",)))))))</f>
        <v>Parda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" customHeight="1">
      <c r="A74" s="14">
        <v>4</v>
      </c>
      <c r="B74" s="15" t="str">
        <f>IF(A74=1,"Branca",IF(A74=2,"Preta",IF(A74=3,"Parda",IF(A74=4,"Amarela",IF(A74=5,"Indígena",IF(A74=6,"Não dispõe da informação",IF(A74=7,"Não Informado",)))))))</f>
        <v>Amarela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4">
        <v>5</v>
      </c>
      <c r="B75" s="15" t="str">
        <f>IF(A75=1,"Branca",IF(A75=2,"Preta",IF(A75=3,"Parda",IF(A75=4,"Amarela",IF(A75=5,"Indígena",IF(A75=6,"Não dispõe da informação",IF(A75=7,"Não Informado",)))))))</f>
        <v>Indígena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4"/>
      <c r="B76" s="15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5" t="s">
        <v>104</v>
      </c>
      <c r="B77" s="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4">
        <v>1</v>
      </c>
      <c r="B78" s="15" t="str">
        <f>IF(A78=1,"Não",IF(A78=2,"Sim",))</f>
        <v>Não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4">
        <v>2</v>
      </c>
      <c r="B79" s="15" t="str">
        <f>IF(A79=1,"Não",IF(A79=2,"Sim",))</f>
        <v>Sim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4"/>
      <c r="B80" s="15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2" t="s">
        <v>2</v>
      </c>
      <c r="B81" s="2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2"/>
      <c r="B82" s="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4"/>
      <c r="B83" s="1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5" t="s">
        <v>105</v>
      </c>
      <c r="B84" s="5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4">
        <v>0</v>
      </c>
      <c r="B85" s="15" t="str">
        <f>IF(A85=1,"Branca",IF(A85=2,"Preta",IF(A85=3,"Parda",IF(A85=4,"Amarela",IF(A85=5,"Indígena",IF(A85=9,"Não dispõe da informação",IF(A85=0,"Não declarado",)))))))</f>
        <v>Não declarado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4">
        <v>1</v>
      </c>
      <c r="B86" s="15" t="str">
        <f>IF(A86=1,"Branca",IF(A86=2,"Preta",IF(A86=3,"Parda",IF(A86=4,"Amarela",IF(A86=5,"Indígena",IF(A86=9,"Não dispõe da informação",IF(A86=7,"Não declarado",)))))))</f>
        <v>Branca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4">
        <v>2</v>
      </c>
      <c r="B87" s="15" t="str">
        <f>IF(A87=1,"Branca",IF(A87=2,"Preta",IF(A87=3,"Parda",IF(A87=4,"Amarela",IF(A87=5,"Indígena",IF(A87=9,"Não dispõe da informação",IF(A87=7,"Não declarado",)))))))</f>
        <v>Preta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4">
        <v>3</v>
      </c>
      <c r="B88" s="15" t="str">
        <f>IF(A88=1,"Branca",IF(A88=2,"Preta",IF(A88=3,"Parda",IF(A88=4,"Amarela",IF(A88=5,"Indígena",IF(A88=9,"Não dispõe da informação",IF(A88=7,"Não declarado",)))))))</f>
        <v>Parda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4">
        <v>4</v>
      </c>
      <c r="B89" s="15" t="str">
        <f>IF(A89=1,"Branca",IF(A89=2,"Preta",IF(A89=3,"Parda",IF(A89=4,"Amarela",IF(A89=5,"Indígena",IF(A89=9,"Não dispõe da informação",IF(A89=7,"Não declarado",)))))))</f>
        <v>Amarela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4">
        <v>5</v>
      </c>
      <c r="B90" s="15" t="str">
        <f>IF(A90=1,"Branca",IF(A90=2,"Preta",IF(A90=3,"Parda",IF(A90=4,"Amarela",IF(A90=5,"Indígena",IF(A90=9,"Não dispõe da informação",IF(A90=7,"Não declarado",)))))))</f>
        <v>Indígena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4">
        <v>9</v>
      </c>
      <c r="B91" s="15" t="str">
        <f>IF(A91=1,"Branca",IF(A91=2,"Preta",IF(A91=3,"Parda",IF(A91=4,"Amarela",IF(A91=5,"Indígena",IF(A91=9,"Não dispõe da informação",IF(A91=7,"Não declarado",)))))))</f>
        <v>Não dispõe da informação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4"/>
      <c r="B92" s="15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5" t="s">
        <v>106</v>
      </c>
      <c r="B93" s="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4">
        <v>1</v>
      </c>
      <c r="B94" s="15" t="str">
        <f>IF(A94=1,"Provável Formando-Apenas 2009",IF(A94=2,"Cursando/a",IF(A94=3,"Matrícula trancada",IF(A94=4,"Desvinculado do curso",IF(A94=5,"Transferido/a para outro curso da mesma IES",IF(A94=6,"Formado/a",IF(A94=7,"Falecido/a",)))))))</f>
        <v>Provável Formando-Apenas 2009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4">
        <v>2</v>
      </c>
      <c r="B95" s="15" t="str">
        <f>IF(A95=1,"Provável Formando-Apenas 2009",IF(A95=2,"Cursando/a",IF(A95=3,"Matrícula trancada",IF(A95=4,"Desvinculado do curso",IF(A95=5,"Transferido/a para outro curso da mesma IES",IF(A95=6,"Formado/a",IF(A95=7,"Falecido/a",)))))))</f>
        <v>Cursando/a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4">
        <v>3</v>
      </c>
      <c r="B96" s="15" t="str">
        <f>IF(A96=1,"Provável Formando-Apenas 2009",IF(A96=2,"Cursando/a",IF(A96=3,"Matrícula trancada",IF(A96=4,"Desvinculado do curso",IF(A96=5,"Transferido/a para outro curso da mesma IES",IF(A96=6,"Formado/a",IF(A96=7,"Falecido/a",)))))))</f>
        <v>Matrícula trancada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4">
        <v>4</v>
      </c>
      <c r="B97" s="15" t="str">
        <f>IF(A97=1,"Provável Formando-Apenas 2009",IF(A97=2,"Cursando/a",IF(A97=3,"Matrícula trancada",IF(A97=4,"Desvinculado do curso",IF(A97=5,"Transferido/a para outro curso da mesma IES",IF(A97=6,"Formado/a",IF(A97=7,"Falecido/a",)))))))</f>
        <v>Desvinculado do curso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4">
        <v>5</v>
      </c>
      <c r="B98" s="15" t="str">
        <f>IF(A98=1,"Provável Formando-Apenas 2009",IF(A98=2,"Cursando/a",IF(A98=3,"Matrícula trancada",IF(A98=4,"Desvinculado do curso",IF(A98=5,"Transferido/a para outro curso da mesma IES",IF(A98=6,"Formado/a",IF(A98=7,"Falecido/a",)))))))</f>
        <v>Transferido/a para outro curso da mesma IES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4">
        <v>6</v>
      </c>
      <c r="B99" s="15" t="str">
        <f>IF(A99=1,"Provável Formando-Apenas 2009",IF(A99=2,"Cursando/a",IF(A99=3,"Matrícula trancada",IF(A99=4,"Desvinculado do curso",IF(A99=5,"Transferido/a para outro curso da mesma IES",IF(A99=6,"Formado/a",IF(A99=7,"Falecido/a",)))))))</f>
        <v>Formado/a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24">
        <v>7</v>
      </c>
      <c r="B100" s="15" t="str">
        <f>IF(A100=1,"Provável Formando-Apenas 2009",IF(A100=2,"Cursando/a",IF(A100=3,"Matrícula trancada",IF(A100=4,"Desvinculado do curso",IF(A100=5,"Transferido/a para outro curso da mesma IES",IF(A100=6,"Formado/a",IF(A100=7,"Falecido/a",)))))))</f>
        <v>Falecido/a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4"/>
      <c r="B101" s="15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5" t="s">
        <v>107</v>
      </c>
      <c r="B102" s="5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4">
        <v>1</v>
      </c>
      <c r="B103" s="15" t="s">
        <v>108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4">
        <v>2</v>
      </c>
      <c r="B104" s="15" t="str">
        <f>IF(A104=1,"Matutino",IF(A104=2,"Vespertino",IF(A104=3,"Noturno",IF(A104=4,"Integral",IF(A104=5,"Não aplicável - cursos EAD",)))))</f>
        <v>Vespertino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4">
        <v>3</v>
      </c>
      <c r="B105" s="15" t="str">
        <f>IF(A105=1,"Matutino",IF(A105=2,"Vespertino",IF(A105=3,"Noturno",IF(A105=4,"Integral",IF(A105=5,"Não aplicável - cursos EAD",)))))</f>
        <v>Noturno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4">
        <v>4</v>
      </c>
      <c r="B106" s="15" t="str">
        <f>IF(A106=1,"Matutino",IF(A106=2,"Vespertino",IF(A106=3,"Noturno",IF(A106=4,"Integral",IF(A106=5,"Não aplicável - cursos EAD",)))))</f>
        <v>Integral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4"/>
      <c r="B107" s="15" t="str">
        <f>IF(A107=1,"Matutino",IF(A107=2,"Vespertino",IF(A107=3,"Noturno",IF(A107=4,"Integral",IF(ISBLANK(A107),"Não Informado",)))))</f>
        <v>Não Informado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4"/>
      <c r="B108" s="15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5" t="s">
        <v>75</v>
      </c>
      <c r="B109" s="5"/>
    </row>
    <row r="110" spans="1:26">
      <c r="A110" s="14">
        <v>1</v>
      </c>
      <c r="B110" s="15" t="str">
        <f>IF(A110=1,"Brasileira",IF(A110=2,"Brasileira - nascido no exterior ou naturalizado",IF(A110=3,"Estrangeira",)))</f>
        <v>Brasileira</v>
      </c>
    </row>
    <row r="111" spans="1:26">
      <c r="A111" s="14">
        <v>2</v>
      </c>
      <c r="B111" s="15" t="str">
        <f>IF(A111=1,"Brasileira",IF(A111=2,"Brasleira - nascido no exterior ou naturalizado",IF(A111=3,"Estrangeira",)))</f>
        <v>Brasleira - nascido no exterior ou naturalizado</v>
      </c>
    </row>
    <row r="112" spans="1:26">
      <c r="A112" s="14">
        <v>3</v>
      </c>
      <c r="B112" s="15" t="s">
        <v>109</v>
      </c>
    </row>
    <row r="113" spans="1:2">
      <c r="A113" s="14"/>
      <c r="B113" s="15"/>
    </row>
    <row r="114" spans="1:2">
      <c r="A114" s="2" t="s">
        <v>110</v>
      </c>
      <c r="B114" s="2"/>
    </row>
    <row r="115" spans="1:2">
      <c r="A115" s="2"/>
      <c r="B115" s="2"/>
    </row>
    <row r="116" spans="1:2">
      <c r="A116" s="14"/>
      <c r="B116" s="15"/>
    </row>
    <row r="117" spans="1:2">
      <c r="A117" s="5" t="s">
        <v>102</v>
      </c>
      <c r="B117" s="5">
        <f>IF(A139=1,"Brasileira",IF(A139=2,"Brasleira - nascido no exterior ou naturalizado",IF(A139=3,"Estrangeira",)))</f>
        <v>0</v>
      </c>
    </row>
    <row r="118" spans="1:2">
      <c r="A118" s="14">
        <v>0</v>
      </c>
      <c r="B118" s="15" t="str">
        <f>IF(A118=0,"Masculino",IF(A118=1,"Feminino",))</f>
        <v>Masculino</v>
      </c>
    </row>
    <row r="119" spans="1:2">
      <c r="A119" s="14">
        <v>1</v>
      </c>
      <c r="B119" s="15" t="str">
        <f>IF(A119=0,"Masculino",IF(A119=1,"Feminino",))</f>
        <v>Feminino</v>
      </c>
    </row>
    <row r="120" spans="1:2">
      <c r="A120" s="25"/>
      <c r="B120" s="15"/>
    </row>
    <row r="121" spans="1:2">
      <c r="A121" s="5" t="s">
        <v>111</v>
      </c>
      <c r="B121" s="5"/>
    </row>
    <row r="122" spans="1:2">
      <c r="A122" s="25">
        <v>222</v>
      </c>
      <c r="B122" s="15" t="str">
        <f>IF(A122=222,"Ausente",IF(A122=334,"Eliminado por Participação Indevida",IF(A122=444,"Ausente devido a dupla graduação",IF(A122=555,"Presente com Resultado Válido",IF(A122=556,"Presente com Resultado Desconsiderado Pela Aplicadora")))))</f>
        <v>Ausente</v>
      </c>
    </row>
    <row r="123" spans="1:2">
      <c r="A123" s="25">
        <v>334</v>
      </c>
      <c r="B123" s="15" t="str">
        <f>IF(A123=222,"Ausente",IF(A123=334,"Eliminado por Participação Indevida",IF(A123=444,"Ausente devido a dupla graduação",IF(A123=555,"Presente com Resultado Válido",IF(A123=556,"Presente com Resultado Desconsiderado Pela Aplicadora")))))</f>
        <v>Eliminado por Participação Indevida</v>
      </c>
    </row>
    <row r="124" spans="1:2">
      <c r="A124" s="25">
        <v>444</v>
      </c>
      <c r="B124" s="15" t="str">
        <f>IF(A124=222,"Ausente",IF(A124=334,"Eliminado por Participação Indevida",IF(A124=444,"Ausente devido a dupla graduação",IF(A124=555,"Presente com Resultado Válido",IF(A124=556,"Presente com Resultado Desconsiderado Pela Aplicadora")))))</f>
        <v>Ausente devido a dupla graduação</v>
      </c>
    </row>
    <row r="125" spans="1:2">
      <c r="A125" s="25">
        <v>555</v>
      </c>
      <c r="B125" s="15" t="str">
        <f>IF(A122=222,"Ausente",IF(A122=334,"Eliminado por Participação Indevida",IF(A122=444,"Ausente devido a dupla graduação",IF(A122=555,"Presente com Resultado Válido",IF(A122=556,"Presente com Resultado Desconsiderado Pela Aplicadora")))))</f>
        <v>Ausente</v>
      </c>
    </row>
    <row r="126" spans="1:2">
      <c r="A126" s="14">
        <v>556</v>
      </c>
      <c r="B126" s="15" t="str">
        <f>IF(A126=222,"Ausente",IF(A126=334,"Eliminado por Participação Indevida",IF(A126=444,"Ausente devido a dupla graduação",IF(A126=555,"Presente com Resultado Válido",IF(A126=556,"Presente com Resultado Desconsiderado Pela Aplicadora")))))</f>
        <v>Presente com Resultado Desconsiderado Pela Aplicadora</v>
      </c>
    </row>
    <row r="127" spans="1:2">
      <c r="A127" s="14"/>
      <c r="B127" s="15"/>
    </row>
    <row r="128" spans="1:2">
      <c r="A128" s="5" t="s">
        <v>112</v>
      </c>
      <c r="B128" s="5"/>
    </row>
    <row r="129" spans="1:2">
      <c r="A129" s="25" t="s">
        <v>113</v>
      </c>
      <c r="B129" s="15" t="s">
        <v>114</v>
      </c>
    </row>
    <row r="130" spans="1:2">
      <c r="A130" s="25" t="s">
        <v>115</v>
      </c>
      <c r="B130" s="15" t="s">
        <v>116</v>
      </c>
    </row>
    <row r="131" spans="1:2">
      <c r="A131" s="25" t="s">
        <v>117</v>
      </c>
      <c r="B131" s="15" t="s">
        <v>118</v>
      </c>
    </row>
    <row r="132" spans="1:2">
      <c r="A132" s="25" t="s">
        <v>119</v>
      </c>
      <c r="B132" s="15" t="s">
        <v>120</v>
      </c>
    </row>
    <row r="133" spans="1:2">
      <c r="A133" s="25" t="s">
        <v>121</v>
      </c>
      <c r="B133" s="15" t="s">
        <v>122</v>
      </c>
    </row>
    <row r="134" spans="1:2">
      <c r="A134" s="25" t="s">
        <v>123</v>
      </c>
      <c r="B134" s="15"/>
    </row>
    <row r="135" spans="1:2">
      <c r="A135" s="14"/>
      <c r="B135" s="15"/>
    </row>
    <row r="136" spans="1:2">
      <c r="A136" s="5" t="s">
        <v>3</v>
      </c>
      <c r="B136" s="5"/>
    </row>
    <row r="137" spans="1:2">
      <c r="A137" s="25" t="s">
        <v>113</v>
      </c>
      <c r="B137" s="15" t="s">
        <v>124</v>
      </c>
    </row>
    <row r="138" spans="1:2">
      <c r="A138" s="25" t="s">
        <v>115</v>
      </c>
      <c r="B138" s="15" t="s">
        <v>125</v>
      </c>
    </row>
    <row r="139" spans="1:2">
      <c r="A139" s="25" t="s">
        <v>117</v>
      </c>
      <c r="B139" s="15" t="s">
        <v>126</v>
      </c>
    </row>
    <row r="140" spans="1:2">
      <c r="A140" s="25" t="s">
        <v>119</v>
      </c>
      <c r="B140" s="15" t="s">
        <v>127</v>
      </c>
    </row>
    <row r="141" spans="1:2">
      <c r="A141" s="25" t="s">
        <v>121</v>
      </c>
      <c r="B141" s="15" t="s">
        <v>128</v>
      </c>
    </row>
    <row r="142" spans="1:2">
      <c r="A142" s="25" t="s">
        <v>129</v>
      </c>
      <c r="B142" s="15" t="s">
        <v>130</v>
      </c>
    </row>
    <row r="143" spans="1:2">
      <c r="A143" s="25"/>
      <c r="B143" s="15"/>
    </row>
    <row r="144" spans="1:2">
      <c r="A144" s="5" t="s">
        <v>75</v>
      </c>
      <c r="B144" s="5"/>
    </row>
    <row r="145" spans="1:2">
      <c r="A145" s="25" t="s">
        <v>113</v>
      </c>
      <c r="B145" s="15" t="s">
        <v>131</v>
      </c>
    </row>
    <row r="146" spans="1:2">
      <c r="A146" s="25" t="s">
        <v>115</v>
      </c>
      <c r="B146" s="15" t="s">
        <v>132</v>
      </c>
    </row>
    <row r="147" spans="1:2">
      <c r="A147" s="25" t="s">
        <v>117</v>
      </c>
      <c r="B147" s="15" t="s">
        <v>109</v>
      </c>
    </row>
    <row r="148" spans="1:2">
      <c r="A148" s="25"/>
      <c r="B148" s="15"/>
    </row>
    <row r="149" spans="1:2">
      <c r="A149" s="5" t="s">
        <v>133</v>
      </c>
      <c r="B149" s="5"/>
    </row>
    <row r="150" spans="1:2">
      <c r="A150" s="25" t="s">
        <v>113</v>
      </c>
      <c r="B150" s="15" t="s">
        <v>134</v>
      </c>
    </row>
    <row r="151" spans="1:2">
      <c r="A151" s="25" t="s">
        <v>115</v>
      </c>
      <c r="B151" s="15" t="s">
        <v>135</v>
      </c>
    </row>
    <row r="152" spans="1:2">
      <c r="A152" s="25" t="s">
        <v>117</v>
      </c>
      <c r="B152" s="15" t="s">
        <v>136</v>
      </c>
    </row>
    <row r="153" spans="1:2">
      <c r="A153" s="25" t="s">
        <v>119</v>
      </c>
      <c r="B153" s="15" t="s">
        <v>137</v>
      </c>
    </row>
    <row r="154" spans="1:2">
      <c r="A154" s="25" t="s">
        <v>121</v>
      </c>
      <c r="B154" s="15" t="s">
        <v>138</v>
      </c>
    </row>
    <row r="155" spans="1:2">
      <c r="A155" s="25" t="s">
        <v>129</v>
      </c>
      <c r="B155" s="15" t="s">
        <v>139</v>
      </c>
    </row>
    <row r="156" spans="1:2">
      <c r="A156" s="25"/>
      <c r="B156" s="15"/>
    </row>
    <row r="157" spans="1:2">
      <c r="A157" s="5" t="s">
        <v>140</v>
      </c>
      <c r="B157" s="5"/>
    </row>
    <row r="158" spans="1:2">
      <c r="A158" s="25" t="s">
        <v>113</v>
      </c>
      <c r="B158" s="15" t="s">
        <v>134</v>
      </c>
    </row>
    <row r="159" spans="1:2">
      <c r="A159" s="25" t="s">
        <v>115</v>
      </c>
      <c r="B159" s="15" t="s">
        <v>135</v>
      </c>
    </row>
    <row r="160" spans="1:2">
      <c r="A160" s="25" t="s">
        <v>117</v>
      </c>
      <c r="B160" s="15" t="s">
        <v>136</v>
      </c>
    </row>
    <row r="161" spans="1:2">
      <c r="A161" s="25" t="s">
        <v>119</v>
      </c>
      <c r="B161" s="15" t="s">
        <v>137</v>
      </c>
    </row>
    <row r="162" spans="1:2">
      <c r="A162" s="25" t="s">
        <v>121</v>
      </c>
      <c r="B162" s="15" t="s">
        <v>138</v>
      </c>
    </row>
    <row r="163" spans="1:2">
      <c r="A163" s="25" t="s">
        <v>129</v>
      </c>
      <c r="B163" s="15" t="s">
        <v>139</v>
      </c>
    </row>
    <row r="164" spans="1:2">
      <c r="A164" s="14"/>
      <c r="B164" s="15"/>
    </row>
    <row r="165" spans="1:2">
      <c r="A165" s="5" t="s">
        <v>141</v>
      </c>
      <c r="B165" s="5"/>
    </row>
    <row r="166" spans="1:2">
      <c r="A166" s="25" t="s">
        <v>113</v>
      </c>
      <c r="B166" s="15" t="s">
        <v>142</v>
      </c>
    </row>
    <row r="167" spans="1:2">
      <c r="A167" s="25" t="s">
        <v>115</v>
      </c>
      <c r="B167" s="15" t="s">
        <v>143</v>
      </c>
    </row>
    <row r="168" spans="1:2">
      <c r="A168" s="25" t="s">
        <v>117</v>
      </c>
      <c r="B168" s="15" t="s">
        <v>144</v>
      </c>
    </row>
    <row r="169" spans="1:2">
      <c r="A169" s="25" t="s">
        <v>119</v>
      </c>
      <c r="B169" s="15" t="s">
        <v>145</v>
      </c>
    </row>
    <row r="170" spans="1:2">
      <c r="A170" s="25" t="s">
        <v>121</v>
      </c>
      <c r="B170" s="15" t="s">
        <v>146</v>
      </c>
    </row>
    <row r="171" spans="1:2">
      <c r="A171" s="25" t="s">
        <v>129</v>
      </c>
      <c r="B171" s="15" t="s">
        <v>147</v>
      </c>
    </row>
    <row r="172" spans="1:2">
      <c r="A172" s="5"/>
      <c r="B172" s="5"/>
    </row>
    <row r="173" spans="1:2">
      <c r="A173" s="5" t="s">
        <v>148</v>
      </c>
      <c r="B173" s="5"/>
    </row>
    <row r="174" spans="1:2">
      <c r="A174" s="25" t="s">
        <v>113</v>
      </c>
      <c r="B174" s="15" t="s">
        <v>134</v>
      </c>
    </row>
    <row r="175" spans="1:2">
      <c r="A175" s="25" t="s">
        <v>115</v>
      </c>
      <c r="B175" s="15" t="s">
        <v>149</v>
      </c>
    </row>
    <row r="176" spans="1:2">
      <c r="A176" s="25" t="s">
        <v>117</v>
      </c>
      <c r="B176" s="15" t="s">
        <v>150</v>
      </c>
    </row>
    <row r="177" spans="1:2">
      <c r="A177" s="25" t="s">
        <v>119</v>
      </c>
      <c r="B177" s="15" t="s">
        <v>151</v>
      </c>
    </row>
    <row r="178" spans="1:2">
      <c r="A178" s="25" t="s">
        <v>121</v>
      </c>
      <c r="B178" s="15" t="s">
        <v>152</v>
      </c>
    </row>
    <row r="179" spans="1:2">
      <c r="A179" s="25" t="s">
        <v>129</v>
      </c>
      <c r="B179" s="15" t="s">
        <v>153</v>
      </c>
    </row>
    <row r="180" spans="1:2">
      <c r="A180" s="25" t="s">
        <v>154</v>
      </c>
      <c r="B180" s="15" t="s">
        <v>155</v>
      </c>
    </row>
    <row r="181" spans="1:2">
      <c r="A181" s="25" t="s">
        <v>156</v>
      </c>
      <c r="B181" s="15" t="s">
        <v>157</v>
      </c>
    </row>
    <row r="182" spans="1:2">
      <c r="A182" s="25"/>
      <c r="B182" s="15"/>
    </row>
    <row r="183" spans="1:2">
      <c r="A183" s="5" t="s">
        <v>158</v>
      </c>
      <c r="B183" s="5">
        <f>IF(A183=1,"Brasileira",IF(A183=2,"Brasleira - nascido no exterior ou naturalizado",IF(A183=3,"Estrangeira",)))</f>
        <v>0</v>
      </c>
    </row>
    <row r="184" spans="1:2">
      <c r="A184" s="14"/>
      <c r="B184" s="15"/>
    </row>
    <row r="185" spans="1:2">
      <c r="A185" s="25" t="s">
        <v>113</v>
      </c>
      <c r="B185" s="15" t="s">
        <v>159</v>
      </c>
    </row>
    <row r="186" spans="1:2">
      <c r="A186" s="25" t="s">
        <v>115</v>
      </c>
      <c r="B186" s="15" t="s">
        <v>160</v>
      </c>
    </row>
    <row r="187" spans="1:2">
      <c r="A187" s="25" t="s">
        <v>117</v>
      </c>
      <c r="B187" s="15" t="s">
        <v>161</v>
      </c>
    </row>
    <row r="188" spans="1:2">
      <c r="A188" s="25" t="s">
        <v>119</v>
      </c>
      <c r="B188" s="15" t="s">
        <v>162</v>
      </c>
    </row>
    <row r="189" spans="1:2">
      <c r="A189" s="25" t="s">
        <v>121</v>
      </c>
      <c r="B189" s="15" t="s">
        <v>163</v>
      </c>
    </row>
    <row r="190" spans="1:2">
      <c r="A190" s="25" t="s">
        <v>129</v>
      </c>
      <c r="B190" s="15" t="s">
        <v>164</v>
      </c>
    </row>
    <row r="191" spans="1:2">
      <c r="A191" s="25" t="s">
        <v>154</v>
      </c>
      <c r="B191" s="15" t="s">
        <v>165</v>
      </c>
    </row>
    <row r="192" spans="1:2">
      <c r="A192" s="25"/>
      <c r="B192" s="15"/>
    </row>
    <row r="193" spans="1:2">
      <c r="A193" s="5" t="s">
        <v>166</v>
      </c>
      <c r="B193" s="5"/>
    </row>
    <row r="194" spans="1:2">
      <c r="A194" s="25" t="s">
        <v>113</v>
      </c>
      <c r="B194" s="15" t="s">
        <v>167</v>
      </c>
    </row>
    <row r="195" spans="1:2">
      <c r="A195" s="25" t="s">
        <v>115</v>
      </c>
      <c r="B195" s="15" t="s">
        <v>168</v>
      </c>
    </row>
    <row r="196" spans="1:2">
      <c r="A196" s="25" t="s">
        <v>117</v>
      </c>
      <c r="B196" s="15" t="s">
        <v>169</v>
      </c>
    </row>
    <row r="197" spans="1:2">
      <c r="A197" s="25" t="s">
        <v>170</v>
      </c>
      <c r="B197" s="15" t="s">
        <v>171</v>
      </c>
    </row>
    <row r="198" spans="1:2">
      <c r="A198" s="25" t="s">
        <v>121</v>
      </c>
      <c r="B198" s="15" t="s">
        <v>172</v>
      </c>
    </row>
    <row r="199" spans="1:2">
      <c r="A199" s="25" t="s">
        <v>129</v>
      </c>
      <c r="B199" s="15" t="s">
        <v>173</v>
      </c>
    </row>
    <row r="200" spans="1:2">
      <c r="A200" s="25"/>
      <c r="B200" s="15"/>
    </row>
    <row r="201" spans="1:2">
      <c r="A201" s="5" t="s">
        <v>174</v>
      </c>
      <c r="B201" s="5"/>
    </row>
    <row r="202" spans="1:2">
      <c r="A202" s="25" t="s">
        <v>113</v>
      </c>
      <c r="B202" s="15" t="s">
        <v>175</v>
      </c>
    </row>
    <row r="203" spans="1:2">
      <c r="A203" s="25" t="s">
        <v>115</v>
      </c>
      <c r="B203" s="15" t="s">
        <v>176</v>
      </c>
    </row>
    <row r="204" spans="1:2">
      <c r="A204" s="25" t="s">
        <v>117</v>
      </c>
      <c r="B204" s="15" t="s">
        <v>177</v>
      </c>
    </row>
    <row r="205" spans="1:2">
      <c r="A205" s="25" t="s">
        <v>119</v>
      </c>
      <c r="B205" s="15" t="s">
        <v>178</v>
      </c>
    </row>
    <row r="206" spans="1:2">
      <c r="A206" s="25" t="s">
        <v>121</v>
      </c>
      <c r="B206" s="15" t="s">
        <v>179</v>
      </c>
    </row>
    <row r="207" spans="1:2">
      <c r="A207" s="25"/>
      <c r="B207" s="15"/>
    </row>
    <row r="208" spans="1:2">
      <c r="A208" s="5" t="s">
        <v>180</v>
      </c>
      <c r="B208" s="5"/>
    </row>
    <row r="209" spans="1:2">
      <c r="A209" s="25" t="s">
        <v>113</v>
      </c>
      <c r="B209" s="15" t="s">
        <v>181</v>
      </c>
    </row>
    <row r="210" spans="1:2">
      <c r="A210" s="25" t="s">
        <v>115</v>
      </c>
      <c r="B210" s="15" t="s">
        <v>182</v>
      </c>
    </row>
    <row r="211" spans="1:2">
      <c r="A211" s="25" t="s">
        <v>117</v>
      </c>
      <c r="B211" s="15" t="s">
        <v>183</v>
      </c>
    </row>
    <row r="212" spans="1:2">
      <c r="A212" s="25" t="s">
        <v>119</v>
      </c>
      <c r="B212" s="15" t="s">
        <v>184</v>
      </c>
    </row>
    <row r="213" spans="1:2">
      <c r="A213" s="25" t="s">
        <v>121</v>
      </c>
      <c r="B213" s="15" t="s">
        <v>185</v>
      </c>
    </row>
    <row r="214" spans="1:2">
      <c r="A214" s="25" t="s">
        <v>129</v>
      </c>
      <c r="B214" s="15" t="s">
        <v>186</v>
      </c>
    </row>
    <row r="215" spans="1:2">
      <c r="A215" s="25" t="s">
        <v>154</v>
      </c>
      <c r="B215" s="15" t="s">
        <v>187</v>
      </c>
    </row>
    <row r="216" spans="1:2">
      <c r="A216" s="25" t="s">
        <v>156</v>
      </c>
      <c r="B216" s="15" t="s">
        <v>188</v>
      </c>
    </row>
    <row r="217" spans="1:2">
      <c r="A217" s="25" t="s">
        <v>189</v>
      </c>
      <c r="B217" s="15" t="s">
        <v>190</v>
      </c>
    </row>
    <row r="218" spans="1:2">
      <c r="A218" s="25" t="s">
        <v>191</v>
      </c>
      <c r="B218" s="15" t="s">
        <v>192</v>
      </c>
    </row>
    <row r="219" spans="1:2">
      <c r="A219" s="25" t="s">
        <v>193</v>
      </c>
      <c r="B219" s="15" t="s">
        <v>194</v>
      </c>
    </row>
    <row r="220" spans="1:2">
      <c r="A220" s="25"/>
      <c r="B220" s="15"/>
    </row>
    <row r="221" spans="1:2">
      <c r="A221" s="5" t="s">
        <v>195</v>
      </c>
      <c r="B221" s="5"/>
    </row>
    <row r="222" spans="1:2">
      <c r="A222" s="25" t="s">
        <v>113</v>
      </c>
      <c r="B222" s="15" t="s">
        <v>196</v>
      </c>
    </row>
    <row r="223" spans="1:2">
      <c r="A223" s="25" t="s">
        <v>115</v>
      </c>
      <c r="B223" s="15" t="s">
        <v>197</v>
      </c>
    </row>
    <row r="224" spans="1:2">
      <c r="A224" s="25" t="s">
        <v>117</v>
      </c>
      <c r="B224" s="15" t="s">
        <v>198</v>
      </c>
    </row>
    <row r="225" spans="1:2">
      <c r="A225" s="25" t="s">
        <v>119</v>
      </c>
      <c r="B225" s="15" t="s">
        <v>199</v>
      </c>
    </row>
    <row r="226" spans="1:2">
      <c r="A226" s="25" t="s">
        <v>121</v>
      </c>
      <c r="B226" s="15" t="s">
        <v>200</v>
      </c>
    </row>
    <row r="227" spans="1:2">
      <c r="A227" s="25" t="s">
        <v>129</v>
      </c>
      <c r="B227" s="15" t="s">
        <v>201</v>
      </c>
    </row>
    <row r="228" spans="1:2">
      <c r="A228" s="25"/>
      <c r="B228" s="15"/>
    </row>
    <row r="229" spans="1:2">
      <c r="A229" s="5" t="s">
        <v>202</v>
      </c>
      <c r="B229" s="5"/>
    </row>
    <row r="230" spans="1:2">
      <c r="A230" s="25" t="s">
        <v>113</v>
      </c>
      <c r="B230" s="15" t="s">
        <v>196</v>
      </c>
    </row>
    <row r="231" spans="1:2">
      <c r="A231" s="25" t="s">
        <v>115</v>
      </c>
      <c r="B231" s="15" t="s">
        <v>203</v>
      </c>
    </row>
    <row r="232" spans="1:2">
      <c r="A232" s="25" t="s">
        <v>117</v>
      </c>
      <c r="B232" s="15" t="s">
        <v>204</v>
      </c>
    </row>
    <row r="233" spans="1:2">
      <c r="A233" s="25" t="s">
        <v>205</v>
      </c>
      <c r="B233" s="15" t="s">
        <v>206</v>
      </c>
    </row>
    <row r="234" spans="1:2">
      <c r="A234" s="25" t="s">
        <v>123</v>
      </c>
      <c r="B234" s="15"/>
    </row>
    <row r="235" spans="1:2">
      <c r="A235" s="5" t="s">
        <v>207</v>
      </c>
      <c r="B235" s="5"/>
    </row>
    <row r="236" spans="1:2">
      <c r="A236" s="25" t="s">
        <v>113</v>
      </c>
      <c r="B236" s="15" t="s">
        <v>208</v>
      </c>
    </row>
    <row r="237" spans="1:2">
      <c r="A237" s="25" t="s">
        <v>115</v>
      </c>
      <c r="B237" s="15" t="s">
        <v>209</v>
      </c>
    </row>
    <row r="238" spans="1:2">
      <c r="A238" s="25" t="s">
        <v>117</v>
      </c>
      <c r="B238" s="15" t="s">
        <v>210</v>
      </c>
    </row>
    <row r="239" spans="1:2">
      <c r="A239" s="25" t="s">
        <v>119</v>
      </c>
      <c r="B239" s="15" t="s">
        <v>211</v>
      </c>
    </row>
    <row r="240" spans="1:2">
      <c r="A240" s="25" t="s">
        <v>121</v>
      </c>
      <c r="B240" s="15" t="s">
        <v>212</v>
      </c>
    </row>
    <row r="241" spans="1:2">
      <c r="A241" s="25" t="s">
        <v>129</v>
      </c>
      <c r="B241" s="15" t="s">
        <v>213</v>
      </c>
    </row>
    <row r="242" spans="1:2">
      <c r="A242" s="25"/>
      <c r="B242" s="15"/>
    </row>
    <row r="243" spans="1:2">
      <c r="A243" s="5" t="s">
        <v>214</v>
      </c>
      <c r="B243" s="5"/>
    </row>
    <row r="244" spans="1:2">
      <c r="A244" s="25" t="s">
        <v>113</v>
      </c>
      <c r="B244" s="15" t="s">
        <v>215</v>
      </c>
    </row>
    <row r="245" spans="1:2">
      <c r="A245" s="25" t="s">
        <v>115</v>
      </c>
      <c r="B245" s="15" t="s">
        <v>216</v>
      </c>
    </row>
    <row r="246" spans="1:2">
      <c r="A246" s="25" t="s">
        <v>117</v>
      </c>
      <c r="B246" s="15" t="s">
        <v>217</v>
      </c>
    </row>
    <row r="247" spans="1:2">
      <c r="A247" s="25" t="s">
        <v>119</v>
      </c>
      <c r="B247" s="15" t="s">
        <v>218</v>
      </c>
    </row>
    <row r="248" spans="1:2">
      <c r="A248" s="25" t="s">
        <v>121</v>
      </c>
      <c r="B248" s="15" t="s">
        <v>219</v>
      </c>
    </row>
    <row r="249" spans="1:2">
      <c r="A249" s="25" t="s">
        <v>129</v>
      </c>
      <c r="B249" s="15" t="s">
        <v>220</v>
      </c>
    </row>
    <row r="250" spans="1:2">
      <c r="A250" s="25"/>
      <c r="B250" s="15"/>
    </row>
    <row r="251" spans="1:2">
      <c r="A251" s="5" t="s">
        <v>221</v>
      </c>
      <c r="B251" s="5"/>
    </row>
    <row r="252" spans="1:2">
      <c r="A252" s="25" t="s">
        <v>113</v>
      </c>
      <c r="B252" s="15" t="s">
        <v>222</v>
      </c>
    </row>
    <row r="253" spans="1:2">
      <c r="A253" s="25" t="s">
        <v>115</v>
      </c>
      <c r="B253" s="15" t="s">
        <v>223</v>
      </c>
    </row>
    <row r="254" spans="1:2">
      <c r="A254" s="25" t="s">
        <v>117</v>
      </c>
      <c r="B254" s="15" t="s">
        <v>224</v>
      </c>
    </row>
    <row r="255" spans="1:2">
      <c r="A255" s="25" t="s">
        <v>119</v>
      </c>
      <c r="B255" s="15" t="s">
        <v>225</v>
      </c>
    </row>
    <row r="256" spans="1:2">
      <c r="A256" s="25" t="s">
        <v>121</v>
      </c>
      <c r="B256" s="15" t="s">
        <v>226</v>
      </c>
    </row>
    <row r="257" spans="1:2">
      <c r="A257" s="25" t="s">
        <v>129</v>
      </c>
      <c r="B257" s="15" t="s">
        <v>227</v>
      </c>
    </row>
    <row r="258" spans="1:2">
      <c r="A258" s="25"/>
      <c r="B258" s="15"/>
    </row>
    <row r="259" spans="1:2">
      <c r="A259" s="5" t="s">
        <v>228</v>
      </c>
      <c r="B259" s="5"/>
    </row>
    <row r="260" spans="1:2">
      <c r="A260" s="25" t="s">
        <v>113</v>
      </c>
      <c r="B260" s="15" t="s">
        <v>229</v>
      </c>
    </row>
    <row r="261" spans="1:2">
      <c r="A261" s="25" t="s">
        <v>115</v>
      </c>
      <c r="B261" s="15" t="s">
        <v>230</v>
      </c>
    </row>
    <row r="262" spans="1:2">
      <c r="A262" s="25" t="s">
        <v>117</v>
      </c>
      <c r="B262" s="15" t="s">
        <v>231</v>
      </c>
    </row>
    <row r="263" spans="1:2">
      <c r="A263" s="25" t="s">
        <v>119</v>
      </c>
      <c r="B263" s="15" t="s">
        <v>232</v>
      </c>
    </row>
    <row r="264" spans="1:2">
      <c r="A264" s="25" t="s">
        <v>121</v>
      </c>
      <c r="B264" s="15" t="s">
        <v>233</v>
      </c>
    </row>
    <row r="265" spans="1:2">
      <c r="A265" s="25"/>
      <c r="B265" s="15"/>
    </row>
    <row r="266" spans="1:2">
      <c r="A266" s="5" t="s">
        <v>234</v>
      </c>
      <c r="B266" s="5"/>
    </row>
    <row r="267" spans="1:2">
      <c r="A267" s="25" t="s">
        <v>113</v>
      </c>
      <c r="B267" s="15" t="s">
        <v>235</v>
      </c>
    </row>
    <row r="268" spans="1:2">
      <c r="A268" s="25" t="s">
        <v>115</v>
      </c>
      <c r="B268" s="15" t="s">
        <v>236</v>
      </c>
    </row>
    <row r="269" spans="1:2">
      <c r="A269" s="25" t="s">
        <v>117</v>
      </c>
      <c r="B269" s="15" t="s">
        <v>237</v>
      </c>
    </row>
    <row r="270" spans="1:2">
      <c r="A270" s="25" t="s">
        <v>119</v>
      </c>
      <c r="B270" s="15" t="s">
        <v>238</v>
      </c>
    </row>
    <row r="271" spans="1:2">
      <c r="A271" s="25" t="s">
        <v>121</v>
      </c>
      <c r="B271" s="15" t="s">
        <v>239</v>
      </c>
    </row>
    <row r="272" spans="1:2">
      <c r="A272" s="25" t="s">
        <v>129</v>
      </c>
      <c r="B272" s="15" t="s">
        <v>240</v>
      </c>
    </row>
    <row r="273" spans="1:2">
      <c r="A273" s="25"/>
      <c r="B273" s="15"/>
    </row>
    <row r="274" spans="1:2">
      <c r="A274" s="5" t="s">
        <v>241</v>
      </c>
      <c r="B274" s="5"/>
    </row>
    <row r="275" spans="1:2">
      <c r="A275" s="25" t="s">
        <v>113</v>
      </c>
      <c r="B275" s="15" t="s">
        <v>242</v>
      </c>
    </row>
    <row r="276" spans="1:2">
      <c r="A276" s="25" t="s">
        <v>115</v>
      </c>
      <c r="B276" s="15" t="s">
        <v>243</v>
      </c>
    </row>
    <row r="277" spans="1:2">
      <c r="A277" s="25" t="s">
        <v>117</v>
      </c>
      <c r="B277" s="15" t="s">
        <v>236</v>
      </c>
    </row>
    <row r="278" spans="1:2">
      <c r="A278" s="25" t="s">
        <v>119</v>
      </c>
      <c r="B278" s="15" t="s">
        <v>244</v>
      </c>
    </row>
    <row r="279" spans="1:2">
      <c r="A279" s="25" t="s">
        <v>121</v>
      </c>
      <c r="B279" s="15" t="s">
        <v>245</v>
      </c>
    </row>
    <row r="280" spans="1:2">
      <c r="A280" s="25" t="s">
        <v>246</v>
      </c>
      <c r="B280" s="15" t="s">
        <v>247</v>
      </c>
    </row>
    <row r="281" spans="1:2">
      <c r="A281" s="25" t="s">
        <v>154</v>
      </c>
      <c r="B281" s="15" t="s">
        <v>248</v>
      </c>
    </row>
    <row r="282" spans="1:2">
      <c r="A282" s="25" t="s">
        <v>156</v>
      </c>
      <c r="B282" s="15" t="s">
        <v>249</v>
      </c>
    </row>
    <row r="283" spans="1:2">
      <c r="A283" s="25" t="s">
        <v>191</v>
      </c>
      <c r="B283" s="15" t="s">
        <v>250</v>
      </c>
    </row>
    <row r="284" spans="1:2">
      <c r="A284" s="25" t="s">
        <v>251</v>
      </c>
      <c r="B284" s="15" t="s">
        <v>252</v>
      </c>
    </row>
    <row r="285" spans="1:2">
      <c r="A285" s="25"/>
      <c r="B285" s="15"/>
    </row>
    <row r="286" spans="1:2">
      <c r="A286" s="5" t="s">
        <v>253</v>
      </c>
      <c r="B286" s="5"/>
    </row>
    <row r="287" spans="1:2">
      <c r="A287" s="25" t="s">
        <v>113</v>
      </c>
      <c r="B287" s="15" t="s">
        <v>254</v>
      </c>
    </row>
    <row r="288" spans="1:2">
      <c r="A288" s="25" t="s">
        <v>115</v>
      </c>
      <c r="B288" s="15" t="s">
        <v>215</v>
      </c>
    </row>
    <row r="289" spans="1:2">
      <c r="A289" s="25"/>
      <c r="B289" s="15"/>
    </row>
    <row r="290" spans="1:2">
      <c r="A290" s="5" t="s">
        <v>255</v>
      </c>
      <c r="B290" s="5"/>
    </row>
    <row r="291" spans="1:2">
      <c r="A291" s="25" t="s">
        <v>113</v>
      </c>
      <c r="B291" s="15" t="s">
        <v>196</v>
      </c>
    </row>
    <row r="292" spans="1:2">
      <c r="A292" s="25" t="s">
        <v>115</v>
      </c>
      <c r="B292" s="15" t="s">
        <v>256</v>
      </c>
    </row>
    <row r="293" spans="1:2">
      <c r="A293" s="25" t="s">
        <v>117</v>
      </c>
      <c r="B293" s="15" t="s">
        <v>257</v>
      </c>
    </row>
    <row r="294" spans="1:2">
      <c r="A294" s="25" t="s">
        <v>119</v>
      </c>
      <c r="B294" s="15" t="s">
        <v>258</v>
      </c>
    </row>
    <row r="295" spans="1:2">
      <c r="A295" s="25" t="s">
        <v>121</v>
      </c>
      <c r="B295" s="15" t="s">
        <v>259</v>
      </c>
    </row>
    <row r="296" spans="1:2">
      <c r="A296" s="25"/>
      <c r="B296" s="15"/>
    </row>
    <row r="297" spans="1:2">
      <c r="A297" s="5" t="s">
        <v>260</v>
      </c>
      <c r="B297" s="5"/>
    </row>
    <row r="298" spans="1:2">
      <c r="A298" s="25" t="s">
        <v>113</v>
      </c>
      <c r="B298" s="15" t="s">
        <v>261</v>
      </c>
    </row>
    <row r="299" spans="1:2">
      <c r="A299" s="25" t="s">
        <v>115</v>
      </c>
      <c r="B299" s="15" t="s">
        <v>262</v>
      </c>
    </row>
    <row r="300" spans="1:2">
      <c r="A300" s="25" t="s">
        <v>117</v>
      </c>
      <c r="B300" s="15" t="s">
        <v>263</v>
      </c>
    </row>
    <row r="301" spans="1:2">
      <c r="A301" s="25" t="s">
        <v>119</v>
      </c>
      <c r="B301" s="15" t="s">
        <v>264</v>
      </c>
    </row>
    <row r="302" spans="1:2">
      <c r="A302" s="25" t="s">
        <v>121</v>
      </c>
      <c r="B302" s="15" t="s">
        <v>265</v>
      </c>
    </row>
    <row r="303" spans="1:2">
      <c r="A303" s="25"/>
      <c r="B303" s="15"/>
    </row>
    <row r="304" spans="1:2">
      <c r="A304" s="5" t="s">
        <v>266</v>
      </c>
      <c r="B304" s="5"/>
    </row>
    <row r="305" spans="1:2">
      <c r="A305" s="25" t="s">
        <v>113</v>
      </c>
      <c r="B305" s="15" t="s">
        <v>267</v>
      </c>
    </row>
    <row r="306" spans="1:2">
      <c r="A306" s="25" t="s">
        <v>115</v>
      </c>
      <c r="B306" s="15" t="s">
        <v>268</v>
      </c>
    </row>
    <row r="307" spans="1:2">
      <c r="A307" s="25" t="s">
        <v>117</v>
      </c>
      <c r="B307" s="15" t="s">
        <v>269</v>
      </c>
    </row>
    <row r="308" spans="1:2">
      <c r="A308" s="25" t="s">
        <v>119</v>
      </c>
      <c r="B308" s="15" t="s">
        <v>270</v>
      </c>
    </row>
    <row r="309" spans="1:2">
      <c r="A309" s="25" t="s">
        <v>121</v>
      </c>
      <c r="B309" s="15" t="s">
        <v>215</v>
      </c>
    </row>
    <row r="310" spans="1:2">
      <c r="A310" s="25"/>
      <c r="B310" s="15"/>
    </row>
    <row r="311" spans="1:2">
      <c r="A311" s="5" t="s">
        <v>271</v>
      </c>
      <c r="B311" s="5"/>
    </row>
    <row r="312" spans="1:2">
      <c r="A312" s="25" t="s">
        <v>113</v>
      </c>
      <c r="B312" s="15" t="s">
        <v>272</v>
      </c>
    </row>
    <row r="313" spans="1:2">
      <c r="A313" s="25" t="s">
        <v>115</v>
      </c>
      <c r="B313" s="15" t="s">
        <v>273</v>
      </c>
    </row>
    <row r="314" spans="1:2">
      <c r="A314" s="25" t="s">
        <v>117</v>
      </c>
      <c r="B314" s="15" t="s">
        <v>274</v>
      </c>
    </row>
    <row r="315" spans="1:2">
      <c r="A315" s="25" t="s">
        <v>119</v>
      </c>
      <c r="B315" s="15" t="s">
        <v>275</v>
      </c>
    </row>
    <row r="316" spans="1:2">
      <c r="A316" s="25" t="s">
        <v>121</v>
      </c>
      <c r="B316" s="15" t="s">
        <v>276</v>
      </c>
    </row>
    <row r="317" spans="1:2">
      <c r="A317" s="25" t="s">
        <v>129</v>
      </c>
      <c r="B317" s="15" t="s">
        <v>277</v>
      </c>
    </row>
    <row r="318" spans="1:2">
      <c r="A318" s="25" t="s">
        <v>154</v>
      </c>
      <c r="B318" s="15" t="s">
        <v>278</v>
      </c>
    </row>
    <row r="319" spans="1:2">
      <c r="A319" s="25" t="s">
        <v>156</v>
      </c>
      <c r="B319" s="15" t="s">
        <v>279</v>
      </c>
    </row>
    <row r="320" spans="1:2">
      <c r="A320" s="25"/>
      <c r="B320" s="15"/>
    </row>
    <row r="321" spans="1:2">
      <c r="A321" s="5" t="s">
        <v>280</v>
      </c>
      <c r="B321" s="5"/>
    </row>
    <row r="322" spans="1:2">
      <c r="A322" s="25" t="s">
        <v>113</v>
      </c>
      <c r="B322" s="15" t="s">
        <v>281</v>
      </c>
    </row>
    <row r="323" spans="1:2">
      <c r="A323" s="25" t="s">
        <v>115</v>
      </c>
      <c r="B323" s="15" t="s">
        <v>282</v>
      </c>
    </row>
    <row r="324" spans="1:2">
      <c r="A324" s="25" t="s">
        <v>117</v>
      </c>
      <c r="B324" s="15" t="s">
        <v>283</v>
      </c>
    </row>
    <row r="325" spans="1:2">
      <c r="A325" s="25" t="s">
        <v>119</v>
      </c>
      <c r="B325" s="15" t="s">
        <v>284</v>
      </c>
    </row>
    <row r="326" spans="1:2">
      <c r="A326" s="25" t="s">
        <v>121</v>
      </c>
      <c r="B326" s="15" t="s">
        <v>285</v>
      </c>
    </row>
    <row r="327" spans="1:2">
      <c r="A327" s="25"/>
      <c r="B327" s="15"/>
    </row>
    <row r="328" spans="1:2">
      <c r="A328" s="5" t="s">
        <v>286</v>
      </c>
      <c r="B328" s="5"/>
    </row>
    <row r="329" spans="1:2">
      <c r="A329" s="25" t="s">
        <v>113</v>
      </c>
      <c r="B329" s="15" t="s">
        <v>287</v>
      </c>
    </row>
    <row r="330" spans="1:2">
      <c r="A330" s="25" t="s">
        <v>115</v>
      </c>
      <c r="B330" s="15" t="s">
        <v>288</v>
      </c>
    </row>
    <row r="331" spans="1:2">
      <c r="A331" s="25" t="s">
        <v>117</v>
      </c>
      <c r="B331" s="15" t="s">
        <v>289</v>
      </c>
    </row>
    <row r="332" spans="1:2">
      <c r="A332" s="25" t="s">
        <v>119</v>
      </c>
      <c r="B332" s="15" t="s">
        <v>290</v>
      </c>
    </row>
    <row r="333" spans="1:2">
      <c r="A333" s="25" t="s">
        <v>121</v>
      </c>
      <c r="B333" s="15" t="s">
        <v>291</v>
      </c>
    </row>
    <row r="334" spans="1:2">
      <c r="A334" s="25"/>
      <c r="B334" s="15"/>
    </row>
    <row r="335" spans="1:2">
      <c r="A335" s="5" t="s">
        <v>292</v>
      </c>
      <c r="B335" s="5"/>
    </row>
    <row r="336" spans="1:2">
      <c r="A336" s="25" t="s">
        <v>113</v>
      </c>
      <c r="B336" s="15" t="s">
        <v>287</v>
      </c>
    </row>
    <row r="337" spans="1:2">
      <c r="A337" s="25" t="s">
        <v>115</v>
      </c>
      <c r="B337" s="15" t="s">
        <v>288</v>
      </c>
    </row>
    <row r="338" spans="1:2">
      <c r="A338" s="25" t="s">
        <v>117</v>
      </c>
      <c r="B338" s="15" t="s">
        <v>289</v>
      </c>
    </row>
    <row r="339" spans="1:2">
      <c r="A339" s="25" t="s">
        <v>119</v>
      </c>
      <c r="B339" s="15" t="s">
        <v>290</v>
      </c>
    </row>
    <row r="340" spans="1:2">
      <c r="A340" s="25" t="s">
        <v>121</v>
      </c>
      <c r="B340" s="15" t="s">
        <v>291</v>
      </c>
    </row>
    <row r="341" spans="1:2">
      <c r="A341" s="25"/>
      <c r="B341" s="15"/>
    </row>
    <row r="342" spans="1:2">
      <c r="A342" s="5" t="s">
        <v>293</v>
      </c>
      <c r="B342" s="5"/>
    </row>
    <row r="343" spans="1:2">
      <c r="A343" s="25" t="s">
        <v>113</v>
      </c>
      <c r="B343" s="15" t="s">
        <v>294</v>
      </c>
    </row>
    <row r="344" spans="1:2">
      <c r="A344" s="25" t="s">
        <v>115</v>
      </c>
      <c r="B344" s="15" t="s">
        <v>295</v>
      </c>
    </row>
    <row r="345" spans="1:2">
      <c r="A345" s="25" t="s">
        <v>117</v>
      </c>
      <c r="B345" s="15" t="s">
        <v>296</v>
      </c>
    </row>
    <row r="346" spans="1:2">
      <c r="A346" s="25" t="s">
        <v>119</v>
      </c>
      <c r="B346" s="15" t="s">
        <v>297</v>
      </c>
    </row>
    <row r="347" spans="1:2">
      <c r="A347" s="25" t="s">
        <v>121</v>
      </c>
      <c r="B347" s="15" t="s">
        <v>298</v>
      </c>
    </row>
    <row r="348" spans="1:2">
      <c r="A348" s="25"/>
      <c r="B348" s="15"/>
    </row>
    <row r="349" spans="1:2">
      <c r="A349" s="5" t="s">
        <v>299</v>
      </c>
      <c r="B349" s="5"/>
    </row>
    <row r="350" spans="1:2">
      <c r="A350" s="25" t="s">
        <v>113</v>
      </c>
      <c r="B350" s="15" t="s">
        <v>300</v>
      </c>
    </row>
    <row r="351" spans="1:2">
      <c r="A351" s="25" t="s">
        <v>115</v>
      </c>
      <c r="B351" s="15" t="s">
        <v>301</v>
      </c>
    </row>
    <row r="352" spans="1:2">
      <c r="A352" s="25" t="s">
        <v>117</v>
      </c>
      <c r="B352" s="15" t="s">
        <v>302</v>
      </c>
    </row>
    <row r="353" spans="1:2">
      <c r="A353" s="25" t="s">
        <v>119</v>
      </c>
      <c r="B353" s="15" t="s">
        <v>303</v>
      </c>
    </row>
    <row r="354" spans="1:2">
      <c r="A354" s="25" t="s">
        <v>121</v>
      </c>
      <c r="B354" s="15" t="s">
        <v>304</v>
      </c>
    </row>
    <row r="355" spans="1:2">
      <c r="A355" s="25"/>
      <c r="B355" s="15"/>
    </row>
    <row r="356" spans="1:2">
      <c r="A356" s="5" t="s">
        <v>305</v>
      </c>
      <c r="B356" s="5"/>
    </row>
    <row r="357" spans="1:2">
      <c r="A357" s="25" t="s">
        <v>113</v>
      </c>
      <c r="B357" s="15" t="s">
        <v>300</v>
      </c>
    </row>
    <row r="358" spans="1:2">
      <c r="A358" s="25" t="s">
        <v>115</v>
      </c>
      <c r="B358" s="15" t="s">
        <v>301</v>
      </c>
    </row>
    <row r="359" spans="1:2">
      <c r="A359" s="25" t="s">
        <v>117</v>
      </c>
      <c r="B359" s="15" t="s">
        <v>302</v>
      </c>
    </row>
    <row r="360" spans="1:2">
      <c r="A360" s="25" t="s">
        <v>119</v>
      </c>
      <c r="B360" s="15" t="s">
        <v>306</v>
      </c>
    </row>
    <row r="361" spans="1:2">
      <c r="A361" s="25" t="s">
        <v>121</v>
      </c>
      <c r="B361" s="15" t="s">
        <v>304</v>
      </c>
    </row>
    <row r="362" spans="1:2">
      <c r="A362" s="25"/>
      <c r="B362" s="15"/>
    </row>
    <row r="363" spans="1:2">
      <c r="A363" s="5" t="s">
        <v>307</v>
      </c>
      <c r="B363" s="5"/>
    </row>
    <row r="364" spans="1:2">
      <c r="A364" s="5" t="s">
        <v>308</v>
      </c>
      <c r="B364" s="5" t="s">
        <v>272</v>
      </c>
    </row>
    <row r="365" spans="1:2">
      <c r="A365" s="25" t="s">
        <v>113</v>
      </c>
      <c r="B365" s="15" t="s">
        <v>309</v>
      </c>
    </row>
    <row r="366" spans="1:2">
      <c r="A366" s="25" t="s">
        <v>115</v>
      </c>
      <c r="B366" s="15" t="s">
        <v>310</v>
      </c>
    </row>
    <row r="367" spans="1:2">
      <c r="A367" s="25" t="s">
        <v>117</v>
      </c>
      <c r="B367" s="15" t="s">
        <v>311</v>
      </c>
    </row>
    <row r="368" spans="1:2">
      <c r="A368" s="25" t="s">
        <v>119</v>
      </c>
      <c r="B368" s="15" t="s">
        <v>312</v>
      </c>
    </row>
    <row r="369" spans="1:2">
      <c r="A369" s="25" t="s">
        <v>121</v>
      </c>
      <c r="B369" s="15" t="s">
        <v>313</v>
      </c>
    </row>
    <row r="370" spans="1:2">
      <c r="A370" s="25"/>
      <c r="B370" s="15"/>
    </row>
    <row r="371" spans="1:2">
      <c r="A371" s="5" t="s">
        <v>314</v>
      </c>
      <c r="B371" s="5"/>
    </row>
    <row r="372" spans="1:2">
      <c r="A372" s="5" t="s">
        <v>315</v>
      </c>
      <c r="B372" s="5" t="s">
        <v>316</v>
      </c>
    </row>
    <row r="373" spans="1:2">
      <c r="A373" s="25" t="s">
        <v>113</v>
      </c>
      <c r="B373" s="15" t="s">
        <v>317</v>
      </c>
    </row>
    <row r="374" spans="1:2">
      <c r="A374" s="25" t="s">
        <v>115</v>
      </c>
      <c r="B374" s="15" t="s">
        <v>318</v>
      </c>
    </row>
    <row r="375" spans="1:2">
      <c r="A375" s="25" t="s">
        <v>117</v>
      </c>
      <c r="B375" s="15" t="s">
        <v>319</v>
      </c>
    </row>
    <row r="376" spans="1:2">
      <c r="A376" s="25" t="s">
        <v>119</v>
      </c>
      <c r="B376" s="15" t="s">
        <v>320</v>
      </c>
    </row>
    <row r="377" spans="1:2">
      <c r="A377" s="25" t="s">
        <v>121</v>
      </c>
      <c r="B377" s="15" t="s">
        <v>321</v>
      </c>
    </row>
    <row r="378" spans="1:2">
      <c r="A378" s="26" t="s">
        <v>322</v>
      </c>
      <c r="B378" s="15"/>
    </row>
    <row r="379" spans="1:2">
      <c r="A379" s="5" t="s">
        <v>323</v>
      </c>
      <c r="B379" s="5"/>
    </row>
    <row r="380" spans="1:2">
      <c r="A380" s="25" t="s">
        <v>113</v>
      </c>
      <c r="B380" s="15" t="s">
        <v>324</v>
      </c>
    </row>
    <row r="381" spans="1:2">
      <c r="A381" s="25" t="s">
        <v>115</v>
      </c>
      <c r="B381" s="15" t="s">
        <v>325</v>
      </c>
    </row>
    <row r="382" spans="1:2">
      <c r="A382" s="25" t="s">
        <v>117</v>
      </c>
      <c r="B382" s="15" t="s">
        <v>326</v>
      </c>
    </row>
    <row r="383" spans="1:2">
      <c r="A383" s="25" t="s">
        <v>119</v>
      </c>
      <c r="B383" s="15" t="s">
        <v>327</v>
      </c>
    </row>
    <row r="384" spans="1:2">
      <c r="A384" s="25" t="s">
        <v>121</v>
      </c>
      <c r="B384" s="15" t="s">
        <v>328</v>
      </c>
    </row>
    <row r="385" spans="1:2">
      <c r="A385" s="25"/>
      <c r="B385" s="15"/>
    </row>
    <row r="386" spans="1:2">
      <c r="A386" s="5" t="s">
        <v>329</v>
      </c>
      <c r="B386" s="5"/>
    </row>
    <row r="387" spans="1:2">
      <c r="A387" s="25" t="s">
        <v>330</v>
      </c>
      <c r="B387" s="15" t="s">
        <v>331</v>
      </c>
    </row>
    <row r="388" spans="1:2">
      <c r="A388" s="25" t="s">
        <v>332</v>
      </c>
      <c r="B388" s="15" t="s">
        <v>333</v>
      </c>
    </row>
    <row r="389" spans="1:2">
      <c r="A389" s="21"/>
      <c r="B389" s="22" t="s">
        <v>74</v>
      </c>
    </row>
  </sheetData>
  <mergeCells count="60">
    <mergeCell ref="A364:B364"/>
    <mergeCell ref="A371:B371"/>
    <mergeCell ref="A372:B372"/>
    <mergeCell ref="A379:B379"/>
    <mergeCell ref="A386:B386"/>
    <mergeCell ref="A335:B335"/>
    <mergeCell ref="A342:B342"/>
    <mergeCell ref="A349:B349"/>
    <mergeCell ref="A356:B356"/>
    <mergeCell ref="A363:B363"/>
    <mergeCell ref="A297:B297"/>
    <mergeCell ref="A304:B304"/>
    <mergeCell ref="A311:B311"/>
    <mergeCell ref="A321:B321"/>
    <mergeCell ref="A328:B328"/>
    <mergeCell ref="A259:B259"/>
    <mergeCell ref="A266:B266"/>
    <mergeCell ref="A274:B274"/>
    <mergeCell ref="A286:B286"/>
    <mergeCell ref="A290:B290"/>
    <mergeCell ref="A221:B221"/>
    <mergeCell ref="A229:B229"/>
    <mergeCell ref="A235:B235"/>
    <mergeCell ref="A243:B243"/>
    <mergeCell ref="A251:B251"/>
    <mergeCell ref="A173:B173"/>
    <mergeCell ref="A183:B183"/>
    <mergeCell ref="A193:B193"/>
    <mergeCell ref="A201:B201"/>
    <mergeCell ref="A208:B208"/>
    <mergeCell ref="A144:B144"/>
    <mergeCell ref="A149:B149"/>
    <mergeCell ref="A157:B157"/>
    <mergeCell ref="A165:B165"/>
    <mergeCell ref="A172:B172"/>
    <mergeCell ref="A114:B115"/>
    <mergeCell ref="A117:B117"/>
    <mergeCell ref="A121:B121"/>
    <mergeCell ref="A128:B128"/>
    <mergeCell ref="A136:B136"/>
    <mergeCell ref="A81:B82"/>
    <mergeCell ref="A84:B84"/>
    <mergeCell ref="A93:B93"/>
    <mergeCell ref="A102:B102"/>
    <mergeCell ref="A109:B109"/>
    <mergeCell ref="A52:B52"/>
    <mergeCell ref="A58:B58"/>
    <mergeCell ref="A65:B65"/>
    <mergeCell ref="A69:B69"/>
    <mergeCell ref="A77:B77"/>
    <mergeCell ref="A28:B28"/>
    <mergeCell ref="A32:B32"/>
    <mergeCell ref="A38:B39"/>
    <mergeCell ref="A41:B41"/>
    <mergeCell ref="A47:B47"/>
    <mergeCell ref="A1:B5"/>
    <mergeCell ref="A6:B7"/>
    <mergeCell ref="A9:B9"/>
    <mergeCell ref="A16:B16"/>
    <mergeCell ref="A25:B2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48576"/>
  <sheetViews>
    <sheetView showGridLines="0" topLeftCell="A22" zoomScale="110" zoomScaleNormal="110" workbookViewId="0">
      <selection activeCell="B21" sqref="B21"/>
    </sheetView>
  </sheetViews>
  <sheetFormatPr defaultColWidth="8.7109375" defaultRowHeight="15"/>
  <cols>
    <col min="1" max="1" width="5.7109375" customWidth="1"/>
    <col min="2" max="2" width="82.140625" customWidth="1"/>
    <col min="3" max="6" width="5.7109375" customWidth="1"/>
    <col min="7" max="26" width="7.7109375" customWidth="1"/>
  </cols>
  <sheetData>
    <row r="1" spans="1:26" s="10" customFormat="1" ht="15" customHeight="1">
      <c r="A1" s="1" t="s">
        <v>334</v>
      </c>
      <c r="B1" s="1"/>
    </row>
    <row r="2" spans="1:26" s="10" customFormat="1" ht="15" customHeight="1">
      <c r="A2" s="1"/>
      <c r="B2" s="1"/>
    </row>
    <row r="3" spans="1:26" s="10" customFormat="1" ht="15" customHeight="1">
      <c r="A3" s="1"/>
      <c r="B3" s="1"/>
    </row>
    <row r="4" spans="1:26" s="10" customFormat="1" ht="15" customHeight="1">
      <c r="A4" s="1"/>
      <c r="B4" s="1"/>
    </row>
    <row r="5" spans="1:26" s="10" customFormat="1" ht="15" customHeight="1">
      <c r="A5" s="1"/>
      <c r="B5" s="1"/>
    </row>
    <row r="6" spans="1:26" ht="15" customHeight="1">
      <c r="A6" s="2" t="s">
        <v>335</v>
      </c>
      <c r="B6" s="2"/>
    </row>
    <row r="7" spans="1:26" ht="15" customHeight="1">
      <c r="A7" s="2"/>
      <c r="B7" s="2"/>
    </row>
    <row r="8" spans="1:26" ht="15" customHeight="1">
      <c r="A8" s="5" t="s">
        <v>336</v>
      </c>
      <c r="B8" s="5"/>
    </row>
    <row r="9" spans="1:26">
      <c r="A9" s="14">
        <v>1</v>
      </c>
      <c r="B9" s="15" t="str">
        <f>IF(A9=1,"Menor que 20 anos",IF(A9=2,"20 a 24 anos",IF(A9=3,"25 a29 anos",IF(A9=4,"30 a 34 anos",IF(A9=5,"35 a 39 anos",IF(A9=6,"40 a 44 anos",IF(A9=7,"45 a 49 anos",IF(A9=8,"50 a 54 anos",IF(A9=9,"55 a 59 anos",IF(A9=10,"60 a 64 anos",IF(A9=11,"65 a 69 anos",IF(A9=12,"Maior que 70"))))))))))))</f>
        <v>Menor que 20 anos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4">
        <v>2</v>
      </c>
      <c r="B10" s="15" t="str">
        <f>IF(A10=1,"Menor que 20 anos",IF(A10=2,"20 a 24 anos",IF(A10=3,"25 a29 anos",IF(A10=4,"30 a 34 anos",IF(A10=5,"35 a 39 anos",IF(A10=6,"40 a 44 anos",IF(A10=7,"45 a 49 anos",IF(A10=8,"50 a 54 anos",IF(A10=9,"55 a 59 anos",IF(A10=10,"60 a 64 anos",IF(A10=11,"65 a 69 anos",IF(A10=12,"Maior que 70"))))))))))))</f>
        <v>20 a 24 anos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4">
        <v>3</v>
      </c>
      <c r="B11" s="15" t="str">
        <f>IF(A11=1,"Menor que 20 anos",IF(A11=2,"20 a 24 anos",IF(A11=3,"25 a29 anos",IF(A11=4,"30 a 34 anos",IF(A11=5,"35 a 39 anos",IF(A11=6,"40 a 44 anos",IF(A11=7,"45 a 49 anos",IF(A11=8,"50 a 54 anos",IF(A11=9,"55 a 59 anos",IF(A11=10,"60 a 64 anos",IF(A11=11,"65 a 69 anos",IF(A11=12,"Maior que 70"))))))))))))</f>
        <v>25 a29 anos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4">
        <v>4</v>
      </c>
      <c r="B12" s="15" t="str">
        <f>IF(A12=1,"Menor que 20 anos",IF(A12=2,"20 a 24 anos",IF(A12=3,"25 a29 anos",IF(A12=4,"30 a 34 anos",IF(A12=5,"35 a 39 anos",IF(A12=6,"40 a 44 anos",IF(A12=7,"45 a 49 anos",IF(A12=8,"50 a 54 anos",IF(A12=9,"55 a 59 anos",IF(A12=10,"60 a 64 anos",IF(A12=11,"65 a 69 anos",IF(A12=12,"Maior que 70"))))))))))))</f>
        <v>30 a 34 anos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4">
        <v>5</v>
      </c>
      <c r="B13" s="15" t="str">
        <f>IF(A13=1,"Menor que 20 anos",IF(A13=2,"20 a 24 anos",IF(A13=3,"25 a29 anos",IF(A13=4,"30 a 34 anos",IF(A13=5,"35 a 39 anos",IF(A13=6,"40 a 44 anos",IF(A13=7,"45 a 49 anos",IF(A13=8,"50 a 54 anos",IF(A13=9,"55 a 59 anos",IF(A13=10,"60 a 64 anos",IF(A13=11,"65 a 69 anos",IF(A13=12,"Maior que 70"))))))))))))</f>
        <v>35 a 39 anos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4">
        <v>6</v>
      </c>
      <c r="B14" s="15" t="str">
        <f>IF(A14=1,"Menor que 20 anos",IF(A14=2,"20 a 24 anos",IF(A14=3,"25 a29 anos",IF(A14=4,"30 a 34 anos",IF(A14=5,"35 a 39 anos",IF(A14=6,"40 a 44 anos",IF(A14=7,"45 a 49 anos",IF(A14=8,"50 a 54 anos",IF(A14=9,"55 a 59 anos",IF(A14=10,"60 a 64 anos",IF(A14=11,"65 a 69 anos",IF(A14=12,"Maior que 70"))))))))))))</f>
        <v>40 a 44 anos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4">
        <v>7</v>
      </c>
      <c r="B15" s="15" t="str">
        <f>IF(A15=1,"Menor que 20 anos",IF(A15=2,"20 a 24 anos",IF(A15=3,"25 a29 anos",IF(A15=4,"30 a 34 anos",IF(A15=5,"35 a 39 anos",IF(A15=6,"40 a 44 anos",IF(A15=7,"45 a 49 anos",IF(A15=8,"50 a 54 anos",IF(A15=9,"55 a 59 anos",IF(A15=10,"60 a 64 anos",IF(A15=11,"65 a 69 anos",IF(A15=12,"Maior que 70"))))))))))))</f>
        <v>45 a 49 anos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4">
        <v>8</v>
      </c>
      <c r="B16" s="15" t="str">
        <f>IF(A16=1,"Menor que 20 anos",IF(A16=2,"20 a 24 anos",IF(A16=3,"25 a29 anos",IF(A16=4,"30 a 34 anos",IF(A16=5,"35 a 39 anos",IF(A16=6,"40 a 44 anos",IF(A16=7,"45 a 49 anos",IF(A16=8,"50 a 54 anos",IF(A16=9,"55 a 59 anos",IF(A16=10,"60 a 64 anos",IF(A16=11,"65 a 69 anos",IF(A16=12,"Maior que 70"))))))))))))</f>
        <v>50 a 54 anos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4">
        <v>9</v>
      </c>
      <c r="B17" s="15" t="str">
        <f>IF(A17=1,"Menor que 20 anos",IF(A17=2,"20 a 24 anos",IF(A17=3,"25 a29 anos",IF(A17=4,"30 a 34 anos",IF(A17=5,"35 a 39 anos",IF(A17=6,"40 a 44 anos",IF(A17=7,"45 a 49 anos",IF(A17=8,"50 a 54 anos",IF(A17=9,"55 a 59 anos",IF(A17=10,"60 a 64 anos",IF(A17=11,"65 a 69 anos",IF(A17=12,"Maior que 70"))))))))))))</f>
        <v>55 a 59 anos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4">
        <v>10</v>
      </c>
      <c r="B18" s="15" t="str">
        <f>IF(A18=1,"Menor que 20 anos",IF(A18=2,"20 a 24 anos",IF(A18=3,"25 a29 anos",IF(A18=4,"30 a 34 anos",IF(A18=5,"35 a 39 anos",IF(A18=6,"40 a 44 anos",IF(A18=7,"45 a 49 anos",IF(A18=8,"50 a 54 anos",IF(A18=9,"55 a 59 anos",IF(A18=10,"60 a 64 anos",IF(A18=11,"65 a 69 anos",IF(A18=12,"Maior que 70"))))))))))))</f>
        <v>60 a 64 anos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4">
        <v>11</v>
      </c>
      <c r="B19" s="15" t="str">
        <f>IF(A19=1,"Menor que 20 anos",IF(A19=2,"20 a 24 anos",IF(A19=3,"25 a29 anos",IF(A19=4,"30 a 34 anos",IF(A19=5,"35 a 39 anos",IF(A19=6,"40 a 44 anos",IF(A19=7,"45 a 49 anos",IF(A19=8,"50 a 54 anos",IF(A19=9,"55 a 59 anos",IF(A19=10,"60 a 64 anos",IF(A19=11,"65 a 69 anos",IF(A19=12,"Maior que 70"))))))))))))</f>
        <v>65 a 69 anos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4">
        <v>12</v>
      </c>
      <c r="B20" s="15" t="str">
        <f>IF(A20=1,"Menor que 20 anos",IF(A20=2,"20 a 24 anos",IF(A20=3,"25 a29 anos",IF(A20=4,"30 a 34 anos",IF(A20=5,"35 a 39 anos",IF(A20=6,"40 a 44 anos",IF(A20=7,"45 a 49 anos",IF(A20=8,"50 a 54 anos",IF(A20=9,"55 a 59 anos",IF(A20=10,"60 a 64 anos",IF(A20=11,"65 a 69 anos",IF(A20=12,"Maior que 70"))))))))))))</f>
        <v>Maior que 70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4"/>
      <c r="B21" s="15" t="s">
        <v>337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5" t="s">
        <v>100</v>
      </c>
      <c r="B22" s="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25">
        <v>1</v>
      </c>
      <c r="B23" s="15" t="str">
        <f>IF(A23=1,"Abandonou",IF(A23=2,"Desligado",IF(A23=3,"Matriculado",IF(A23=4,"Mudança de Nível sem Defesa",IF(A23=5,"Titulado")))))</f>
        <v>Abandonou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4">
        <v>2</v>
      </c>
      <c r="B24" s="15" t="str">
        <f>IF(A24=1,"Abandonou",IF(A24=2,"Desligado",IF(A24=3,"Matriculado",IF(A24=4,"Mudança de Nível sem Defesa",IF(A24=5,"Titulado")))))</f>
        <v>Desligado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4">
        <v>3</v>
      </c>
      <c r="B25" s="15" t="str">
        <f>IF(A25=1,"Abandonou",IF(A25=2,"Desligado",IF(A25=3,"Matriculado",IF(A25=4,"Mudança de Nível sem Defesa",IF(A25=5,"Titulado")))))</f>
        <v>Matriculado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4">
        <v>4</v>
      </c>
      <c r="B26" s="15" t="str">
        <f>IF(A26=1,"Abandonou",IF(A26=2,"Desligado",IF(A26=3,"Matriculado",IF(A26=4,"Mudança de Nível sem Defesa",IF(A26=5,"Titulado")))))</f>
        <v>Mudança de Nível sem Defesa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4">
        <v>5</v>
      </c>
      <c r="B27" s="15" t="str">
        <f>IF(A27=1,"Abandonou",IF(A27=2,"Desligado",IF(A27=3,"Matriculado",IF(A27=4,"Mudança de Nível sem Defesa",IF(A27=5,"Titulado")))))</f>
        <v>Titulado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4"/>
      <c r="B28" s="1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5" t="s">
        <v>338</v>
      </c>
      <c r="B29" s="5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4">
        <v>1</v>
      </c>
      <c r="B30" s="15" t="str">
        <f>IF(A30=1,"Doutorado",IF(A30=2,"Mestrado",IF(A30=3,"Mestrado Profissional")))</f>
        <v>Doutorado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4">
        <v>2</v>
      </c>
      <c r="B31" s="15" t="str">
        <f>IF(A31=1,"Doutorado",IF(A31=2,"Mestrado",IF(A31=3,"Mestrado Profissional")))</f>
        <v>Mestrado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4">
        <v>3</v>
      </c>
      <c r="B32" s="15" t="str">
        <f>IF(A32=1,"Doutorado",IF(A32=2,"Mestrado",IF(A32=3,"Mestrado Profissional")))</f>
        <v>Mestrado Profissional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4"/>
      <c r="B33" s="15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5" t="s">
        <v>339</v>
      </c>
      <c r="B34" s="5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4">
        <v>1</v>
      </c>
      <c r="B35" s="15" t="str">
        <f>IF(A35=1,"Acadêmico",IF(A35=2,"Profissional"))</f>
        <v>Acadêmico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4">
        <v>2</v>
      </c>
      <c r="B36" s="15" t="str">
        <f>IF(A36=1,"Acadêmico",IF(A36=2,"Profissional"))</f>
        <v>Profissional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s="10" customFormat="1">
      <c r="A37" s="14"/>
      <c r="B37" s="15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6" t="s">
        <v>335</v>
      </c>
      <c r="B38" s="6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.75" customHeight="1">
      <c r="A39" s="6"/>
      <c r="B39" s="6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" customHeight="1">
      <c r="A40" s="11"/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5" t="s">
        <v>340</v>
      </c>
      <c r="B41" s="5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4">
        <v>1</v>
      </c>
      <c r="B42" s="15" t="str">
        <f>IF(A42=2,"Doutorado",IF(A42=1,"Mestrado",IF(A42=4,"Mestrado Profissional",IF(A42=3,"Mestrado/Doutorado"))))</f>
        <v>Mestrado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4">
        <v>2</v>
      </c>
      <c r="B43" s="15" t="str">
        <f>IF(A43=2,"Doutorado",IF(A43=1,"Mestrado",IF(A43=4,"Mestrado Profissional",IF(A43=3,"Mestrado/Doutorado"))))</f>
        <v>Doutorado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4">
        <v>3</v>
      </c>
      <c r="B44" s="15" t="str">
        <f>IF(A44=2,"Doutorado",IF(A44=1,"Mestrado",IF(A44=4,"Mestrado Profissional",IF(A44=3,"Mestrado/Doutorado"))))</f>
        <v>Mestrado/Doutorado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4">
        <v>4</v>
      </c>
      <c r="B45" s="15" t="str">
        <f>IF(A45=2,"Doutorado",IF(A45=1,"Mestrado",IF(A45=4,"Mestrado Profissional",IF(A45=3,"Mestrado/Doutorado"))))</f>
        <v>Mestrado Profissional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s="10" customFormat="1">
      <c r="A46" s="14"/>
      <c r="B46" s="1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6" t="s">
        <v>341</v>
      </c>
      <c r="B47" s="6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6"/>
      <c r="B48" s="6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4"/>
      <c r="B49" s="15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5" t="s">
        <v>342</v>
      </c>
      <c r="B50" s="5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4">
        <v>1</v>
      </c>
      <c r="B51" s="15" t="str">
        <f>IF(A51=1,"Privada",IF(A51=2,"Pública"))</f>
        <v>Privada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21">
        <v>2</v>
      </c>
      <c r="B52" s="22" t="str">
        <f>IF(A52=1,"Privada",IF(A52=2,"Pública"))</f>
        <v>Pública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1048576" ht="15" customHeight="1"/>
  </sheetData>
  <mergeCells count="10">
    <mergeCell ref="A34:B34"/>
    <mergeCell ref="A38:B39"/>
    <mergeCell ref="A41:B41"/>
    <mergeCell ref="A47:B48"/>
    <mergeCell ref="A50:B50"/>
    <mergeCell ref="A1:B5"/>
    <mergeCell ref="A6:B7"/>
    <mergeCell ref="A8:B8"/>
    <mergeCell ref="A22:B22"/>
    <mergeCell ref="A29:B29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showGridLines="0" topLeftCell="A16" zoomScale="110" zoomScaleNormal="110" workbookViewId="0">
      <selection activeCell="B26" sqref="B26"/>
    </sheetView>
  </sheetViews>
  <sheetFormatPr defaultColWidth="10.7109375" defaultRowHeight="15"/>
  <cols>
    <col min="1" max="1" width="6.42578125" customWidth="1"/>
    <col min="2" max="2" width="57.42578125" customWidth="1"/>
  </cols>
  <sheetData>
    <row r="1" spans="1:2" s="10" customFormat="1" ht="15" customHeight="1">
      <c r="A1" s="1" t="s">
        <v>343</v>
      </c>
      <c r="B1" s="1"/>
    </row>
    <row r="2" spans="1:2" s="10" customFormat="1">
      <c r="A2" s="1"/>
      <c r="B2" s="1"/>
    </row>
    <row r="3" spans="1:2" s="10" customFormat="1">
      <c r="A3" s="1"/>
      <c r="B3" s="1"/>
    </row>
    <row r="4" spans="1:2" s="10" customFormat="1">
      <c r="A4" s="1"/>
      <c r="B4" s="1"/>
    </row>
    <row r="5" spans="1:2">
      <c r="A5" s="1"/>
      <c r="B5" s="1"/>
    </row>
    <row r="6" spans="1:2">
      <c r="A6" s="2" t="s">
        <v>344</v>
      </c>
      <c r="B6" s="2"/>
    </row>
    <row r="7" spans="1:2">
      <c r="A7" s="2" t="s">
        <v>344</v>
      </c>
      <c r="B7" s="2"/>
    </row>
    <row r="8" spans="1:2">
      <c r="A8" s="27"/>
      <c r="B8" s="28"/>
    </row>
    <row r="9" spans="1:2">
      <c r="A9" s="14">
        <v>0</v>
      </c>
      <c r="B9" s="15" t="str">
        <f>IF(A9=1,"Bacharelado",IF(A9=2,"Licenciatura",IF(A9=3,"Tecnólogo",IF(A9=4,"Bacharelado e Licenciatura",IF(A9=5,"Não Informado",IF(A9=6,"Stricto (Pós)",IF(A9=7,"Lato (Pós)",IF(A9=0,"Não Aplicável"))))))))</f>
        <v>Não Aplicável</v>
      </c>
    </row>
    <row r="10" spans="1:2">
      <c r="A10" s="14">
        <v>1</v>
      </c>
      <c r="B10" s="15" t="str">
        <f>IF(A10=1,"Bacharelado",IF(A10=2,"Licenciatura",IF(A10=3,"Tecnólogo",IF(A10=4,"Bacharelado e Licenciatura",IF(A10=5,"Não Informado",IF(A10=6,"Stricto (Pós)",IF(A10=7,"Lato (Pós)")))))))</f>
        <v>Bacharelado</v>
      </c>
    </row>
    <row r="11" spans="1:2">
      <c r="A11" s="14">
        <v>2</v>
      </c>
      <c r="B11" s="15" t="str">
        <f>IF(A11=1,"Bacharelado",IF(A11=2,"Licenciatura",IF(A11=3,"Tecnólogo",IF(A11=4,"Bacharelado e Licenciatura",IF(A11=5,"Não Informado",IF(A11=6,"Stricto (Pós)",IF(A11=7,"Lato (Pós)")))))))</f>
        <v>Licenciatura</v>
      </c>
    </row>
    <row r="12" spans="1:2">
      <c r="A12" s="14">
        <v>3</v>
      </c>
      <c r="B12" s="15" t="str">
        <f>IF(A12=1,"Bacharelado",IF(A12=2,"Licenciatura",IF(A12=3,"Tecnólogo",IF(A12=4,"Bacharelado e Licenciatura",IF(A12=5,"Não Informado",IF(A12=6,"Stricto (Pós)",IF(A12=7,"Lato (Pós)")))))))</f>
        <v>Tecnólogo</v>
      </c>
    </row>
    <row r="13" spans="1:2">
      <c r="A13" s="14">
        <v>4</v>
      </c>
      <c r="B13" s="15" t="str">
        <f>IF(A13=1,"Bacharelado",IF(A13=2,"Licenciatura",IF(A13=3,"Tecnólogo",IF(A13=4,"Bacharelado e Licenciatura",IF(A13=5,"Não Informado",IF(A13=6,"Stricto (Pós)",IF(A13=7,"Lato (Pós)")))))))</f>
        <v>Bacharelado e Licenciatura</v>
      </c>
    </row>
    <row r="14" spans="1:2">
      <c r="A14" s="14">
        <v>5</v>
      </c>
      <c r="B14" s="15" t="str">
        <f>IF(A14=1,"Bacharelado",IF(A14=2,"Licenciatura",IF(A14=3,"Tecnólogo",IF(A14=4,"Bacharelado e Licenciatura",IF(A14=5,"Não Informado",IF(A14=6,"Stricto (Pós)",IF(A14=7,"Lato (Pós)")))))))</f>
        <v>Não Informado</v>
      </c>
    </row>
    <row r="15" spans="1:2">
      <c r="A15" s="14">
        <v>6</v>
      </c>
      <c r="B15" s="15" t="str">
        <f>IF(A15=1,"Bacharelado",IF(A15=2,"Licenciatura",IF(A15=3,"Tecnólogo",IF(A15=4,"Bacharelado e Licenciatura",IF(A15=5,"Não Informado",IF(A15=6,"Stricto (Pós)",IF(A15=7,"Lato (Pós)")))))))</f>
        <v>Stricto (Pós)</v>
      </c>
    </row>
    <row r="16" spans="1:2" ht="13.9">
      <c r="A16" s="14">
        <v>7</v>
      </c>
      <c r="B16" s="15" t="str">
        <f>IF(A16=1,"Bacharelado",IF(A16=2,"Licenciatura",IF(A16=3,"Tecnólogo",IF(A16=4,"Bacharelado e Licenciatura",IF(A16=5,"Não Informado",IF(A16=6,"Stricto (Pós)",IF(A16=7,"Lato (Pós)")))))))</f>
        <v>Lato (Pós)</v>
      </c>
    </row>
    <row r="17" spans="1:2" ht="13.9">
      <c r="A17" s="11">
        <v>8</v>
      </c>
      <c r="B17" s="12" t="s">
        <v>345</v>
      </c>
    </row>
    <row r="18" spans="1:2" ht="13.9">
      <c r="A18" s="11">
        <v>9</v>
      </c>
      <c r="B18" s="12" t="s">
        <v>346</v>
      </c>
    </row>
    <row r="19" spans="1:2">
      <c r="A19" s="2" t="s">
        <v>347</v>
      </c>
      <c r="B19" s="2"/>
    </row>
    <row r="20" spans="1:2">
      <c r="A20" s="2"/>
      <c r="B20" s="2"/>
    </row>
    <row r="21" spans="1:2">
      <c r="A21" s="27"/>
      <c r="B21" s="28"/>
    </row>
    <row r="22" spans="1:2">
      <c r="A22" s="14">
        <v>1</v>
      </c>
      <c r="B22" s="15" t="str">
        <f>IF(A22=1,"Presencial",IF(A22=2,"Educação a distância",IF(A22=3,"Presencial por Video",)))</f>
        <v>Presencial</v>
      </c>
    </row>
    <row r="23" spans="1:2">
      <c r="A23" s="14">
        <v>2</v>
      </c>
      <c r="B23" s="15" t="str">
        <f>IF(A23=1,"Presencial",IF(A23=2,"Educação a distância",IF(A23=3,"Presencial por Video",)))</f>
        <v>Educação a distância</v>
      </c>
    </row>
    <row r="24" spans="1:2">
      <c r="A24" s="14">
        <v>3</v>
      </c>
      <c r="B24" s="15" t="str">
        <f>IF(A24=1,"Presencial",IF(A24=2,"Educação a distância",IF(A24=3,"Presencial por Video",)))</f>
        <v>Presencial por Video</v>
      </c>
    </row>
    <row r="25" spans="1:2">
      <c r="A25" s="14">
        <v>5</v>
      </c>
      <c r="B25" s="15" t="s">
        <v>348</v>
      </c>
    </row>
    <row r="26" spans="1:2">
      <c r="A26" s="27"/>
      <c r="B26" s="28"/>
    </row>
    <row r="27" spans="1:2">
      <c r="A27" s="2" t="s">
        <v>107</v>
      </c>
      <c r="B27" s="2"/>
    </row>
    <row r="28" spans="1:2">
      <c r="A28" s="2">
        <v>0</v>
      </c>
      <c r="B28" s="2" t="str">
        <f>IF(A28=0,"Não se Aplica",IF(A28=1,"Manhã",IF(A28=2,"Tarde",IF(A28=3,"Noite",IF(A28=4,"Integral",IF(A28=5,"Madrugada"))))))</f>
        <v>Não se Aplica</v>
      </c>
    </row>
    <row r="29" spans="1:2">
      <c r="A29" s="27"/>
      <c r="B29" s="28"/>
    </row>
    <row r="30" spans="1:2">
      <c r="A30" s="14">
        <v>0</v>
      </c>
      <c r="B30" s="15" t="str">
        <f>IF(A30=0,"Não se Aplica",IF(A30=1,"Manhã",IF(A30=2,"Tarde",IF(A30=3,"Noite",IF(A30=4,"Integral",IF(A30=5,"Madrugada"))))))</f>
        <v>Não se Aplica</v>
      </c>
    </row>
    <row r="31" spans="1:2">
      <c r="A31" s="14">
        <v>1</v>
      </c>
      <c r="B31" s="15" t="str">
        <f>IF(A31=0,"Não se Aplica",IF(A31=1,"Manhã",IF(A31=2,"Tarde",IF(A31=3,"Noite",IF(A31=4,"Integral",IF(A31=5,"Madrugada"))))))</f>
        <v>Manhã</v>
      </c>
    </row>
    <row r="32" spans="1:2">
      <c r="A32" s="14">
        <v>2</v>
      </c>
      <c r="B32" s="15" t="str">
        <f>IF(A32=0,"Não se Aplica",IF(A32=1,"Manhã",IF(A32=2,"Tarde",IF(A32=3,"Noite",IF(A32=4,"Integral",IF(A32=5,"Madrugada"))))))</f>
        <v>Tarde</v>
      </c>
    </row>
    <row r="33" spans="1:2">
      <c r="A33" s="14">
        <v>3</v>
      </c>
      <c r="B33" s="15" t="str">
        <f>IF(A33=0,"Não se Aplica",IF(A33=1,"Manhã",IF(A33=2,"Tarde",IF(A33=3,"Noite",IF(A33=4,"Integral",IF(A33=5,"Madrugada"))))))</f>
        <v>Noite</v>
      </c>
    </row>
    <row r="34" spans="1:2">
      <c r="A34" s="14">
        <v>4</v>
      </c>
      <c r="B34" s="15" t="str">
        <f>IF(A34=0,"Não se Aplica",IF(A34=1,"Manhã",IF(A34=2,"Tarde",IF(A34=3,"Noite",IF(A34=4,"Integral",IF(A34=5,"Madrugada"))))))</f>
        <v>Integral</v>
      </c>
    </row>
    <row r="35" spans="1:2">
      <c r="A35" s="14">
        <v>5</v>
      </c>
      <c r="B35" s="15" t="str">
        <f>IF(A35=0,"Não se Aplica",IF(A35=1,"Manhã",IF(A35=2,"Tarde",IF(A35=3,"Noite",IF(A35=4,"Integral",IF(A35=5,"Madrugada"))))))</f>
        <v>Madrugada</v>
      </c>
    </row>
    <row r="36" spans="1:2">
      <c r="A36" s="14">
        <v>9</v>
      </c>
      <c r="B36" s="15" t="s">
        <v>349</v>
      </c>
    </row>
    <row r="37" spans="1:2">
      <c r="A37" s="27"/>
      <c r="B37" s="28"/>
    </row>
    <row r="38" spans="1:2">
      <c r="A38" s="2" t="s">
        <v>350</v>
      </c>
      <c r="B38" s="2"/>
    </row>
    <row r="39" spans="1:2">
      <c r="A39" s="2"/>
      <c r="B39" s="2"/>
    </row>
    <row r="40" spans="1:2">
      <c r="A40" s="27"/>
      <c r="B40" s="28"/>
    </row>
    <row r="41" spans="1:2">
      <c r="A41" s="14">
        <v>1</v>
      </c>
      <c r="B41" s="15" t="str">
        <f>IF(A41=1,"Graduação",IF(A41=2,"Pós-Graduação",IF(A41=3,"Técnico")))</f>
        <v>Graduação</v>
      </c>
    </row>
    <row r="42" spans="1:2">
      <c r="A42" s="14">
        <v>2</v>
      </c>
      <c r="B42" s="15" t="str">
        <f>IF(A42=1,"Graduação",IF(A42=2,"Pós-Graduação",IF(A42=3,"Técnico")))</f>
        <v>Pós-Graduação</v>
      </c>
    </row>
    <row r="43" spans="1:2">
      <c r="A43" s="21">
        <v>3</v>
      </c>
      <c r="B43" s="22" t="str">
        <f>IF(A43=1,"Graduação",IF(A43=2,"Pós-Graduação",IF(A43=3,"Técnico")))</f>
        <v>Técnico</v>
      </c>
    </row>
  </sheetData>
  <mergeCells count="5">
    <mergeCell ref="A1:B5"/>
    <mergeCell ref="A6:B7"/>
    <mergeCell ref="A19:B20"/>
    <mergeCell ref="A27:B28"/>
    <mergeCell ref="A38:B39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48576"/>
  <sheetViews>
    <sheetView showGridLines="0" zoomScale="110" zoomScaleNormal="110" workbookViewId="0">
      <selection activeCell="B10" sqref="B10"/>
    </sheetView>
  </sheetViews>
  <sheetFormatPr defaultColWidth="8.7109375" defaultRowHeight="15"/>
  <cols>
    <col min="1" max="1" width="5.42578125" customWidth="1"/>
    <col min="2" max="2" width="78.28515625" customWidth="1"/>
    <col min="3" max="6" width="5.7109375" customWidth="1"/>
    <col min="7" max="26" width="7.7109375" customWidth="1"/>
  </cols>
  <sheetData>
    <row r="1" spans="1:26" s="10" customFormat="1" ht="15" customHeight="1">
      <c r="A1" s="3" t="s">
        <v>351</v>
      </c>
      <c r="B1" s="3"/>
    </row>
    <row r="2" spans="1:26" s="10" customFormat="1" ht="15" customHeight="1">
      <c r="A2" s="3"/>
      <c r="B2" s="3"/>
    </row>
    <row r="3" spans="1:26" s="10" customFormat="1" ht="15" customHeight="1">
      <c r="A3" s="3"/>
      <c r="B3" s="3"/>
    </row>
    <row r="4" spans="1:26" s="10" customFormat="1" ht="15" customHeight="1">
      <c r="A4" s="3"/>
      <c r="B4" s="3"/>
    </row>
    <row r="5" spans="1:26" s="10" customFormat="1" ht="15" customHeight="1">
      <c r="A5" s="3"/>
      <c r="B5" s="3"/>
    </row>
    <row r="6" spans="1:26" ht="15" customHeight="1">
      <c r="A6" s="2" t="s">
        <v>352</v>
      </c>
      <c r="B6" s="2"/>
    </row>
    <row r="7" spans="1:26" ht="15" customHeight="1">
      <c r="A7" s="2"/>
      <c r="B7" s="2"/>
    </row>
    <row r="8" spans="1:26" ht="15" customHeight="1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s="10" customFormat="1" ht="15" customHeight="1">
      <c r="A9" s="5" t="s">
        <v>352</v>
      </c>
      <c r="B9" s="5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" customHeight="1">
      <c r="A10" s="14">
        <v>1</v>
      </c>
      <c r="B10" s="15" t="str">
        <f>IF(A10=1,"Norte",IF(A10=2,"Nordeste",IF(A10=3,"Sudeste",IF(A10=4,"Sudeste",IF(A10=5,"Centro-Oeste",)))))</f>
        <v>Norte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" customHeight="1">
      <c r="A11" s="14">
        <v>2</v>
      </c>
      <c r="B11" s="15" t="str">
        <f>IF(A11=1,"Norte",IF(A11=2,"Nordeste",IF(A11=3,"Sudeste",IF(A11=4,"Sudeste",IF(A11=5,"Centro-Oeste",)))))</f>
        <v>Nordeste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4">
        <v>3</v>
      </c>
      <c r="B12" s="15" t="str">
        <f>IF(A12=1,"Norte",IF(A12=2,"Nordeste",IF(A12=3,"Sudeste",IF(A12=4,"Sudeste",IF(A12=5,"Centro-Oeste",)))))</f>
        <v>Sudeste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4">
        <v>4</v>
      </c>
      <c r="B13" s="15" t="str">
        <f>IF(A13=1,"Norte",IF(A13=2,"Nordeste",IF(A13=3,"Sudeste",IF(A13=4,"Sul",IF(A13=5,"Centro-Oeste",)))))</f>
        <v>Sul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4">
        <v>5</v>
      </c>
      <c r="B14" s="15" t="str">
        <f>IF(A14=1,"Norte",IF(A14=2,"Nordeste",IF(A14=3,"Sudeste",IF(A14=4,"Sudeste",IF(A14=5,"Centro-Oeste",)))))</f>
        <v>Centro-Oeste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21"/>
      <c r="B15" s="2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25" ht="18.75" customHeight="1"/>
    <row r="26" ht="15" customHeight="1"/>
    <row r="37" ht="15" customHeight="1"/>
    <row r="38" ht="18.75" customHeight="1"/>
    <row r="39" ht="15" customHeight="1"/>
    <row r="74" ht="18.75" customHeight="1"/>
    <row r="75" ht="15" customHeight="1"/>
    <row r="1048576" ht="15" customHeight="1"/>
  </sheetData>
  <mergeCells count="3">
    <mergeCell ref="A1:B5"/>
    <mergeCell ref="A6:B7"/>
    <mergeCell ref="A9:B9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48576"/>
  <sheetViews>
    <sheetView tabSelected="1" topLeftCell="A16" zoomScaleNormal="100" workbookViewId="0">
      <selection activeCell="B49" sqref="B49"/>
    </sheetView>
  </sheetViews>
  <sheetFormatPr defaultColWidth="10.5703125" defaultRowHeight="13.9"/>
  <cols>
    <col min="1" max="1" width="45.5703125" customWidth="1"/>
    <col min="2" max="2" width="48.7109375" customWidth="1"/>
  </cols>
  <sheetData>
    <row r="1" spans="1:3" ht="15.75" customHeight="1">
      <c r="A1" s="1" t="s">
        <v>353</v>
      </c>
      <c r="B1" s="1"/>
      <c r="C1" s="10"/>
    </row>
    <row r="2" spans="1:3" ht="15.75">
      <c r="A2" s="1"/>
      <c r="B2" s="1"/>
      <c r="C2" s="10"/>
    </row>
    <row r="3" spans="1:3" ht="15.75">
      <c r="A3" s="1"/>
      <c r="B3" s="1"/>
      <c r="C3" s="10"/>
    </row>
    <row r="4" spans="1:3" ht="15.75">
      <c r="A4" s="1"/>
      <c r="B4" s="1"/>
      <c r="C4" s="10"/>
    </row>
    <row r="5" spans="1:3" ht="15">
      <c r="A5" s="1"/>
      <c r="B5" s="1"/>
    </row>
    <row r="6" spans="1:3" ht="15">
      <c r="A6" s="2" t="s">
        <v>344</v>
      </c>
      <c r="B6" s="2"/>
    </row>
    <row r="7" spans="1:3" ht="15">
      <c r="A7" s="2" t="s">
        <v>344</v>
      </c>
      <c r="B7" s="2"/>
    </row>
    <row r="8" spans="1:3" ht="15">
      <c r="A8" s="27"/>
      <c r="B8" s="28"/>
    </row>
    <row r="9" spans="1:3" ht="15">
      <c r="A9" s="25">
        <v>0</v>
      </c>
      <c r="B9" s="19" t="s">
        <v>354</v>
      </c>
      <c r="C9" s="29"/>
    </row>
    <row r="10" spans="1:3" ht="15">
      <c r="A10" s="25">
        <v>1</v>
      </c>
      <c r="B10" s="19" t="str">
        <f>IF(A10=1,"Bacharelado",IF(A10=2,"Licenciatura",IF(A10=3,"Tecnólogo",IF(A10=4,"Bacharelado e Licenciatura",IF(A10=5,"Não Informado",IF(A10=6,"Stricto (Pós)",IF(A10=7,"Lato (Pós)")))))))</f>
        <v>Bacharelado</v>
      </c>
      <c r="C10" s="29"/>
    </row>
    <row r="11" spans="1:3" ht="15">
      <c r="A11" s="25">
        <v>2</v>
      </c>
      <c r="B11" s="19" t="str">
        <f>IF(A11=1,"Bacharelado",IF(A11=2,"Licenciatura",IF(A11=3,"Tecnólogo",IF(A11=4,"Bacharelado e Licenciatura",IF(A11=5,"Não Informado",IF(A11=6,"Stricto (Pós)",IF(A11=7,"Lato (Pós)")))))))</f>
        <v>Licenciatura</v>
      </c>
      <c r="C11" s="29"/>
    </row>
    <row r="12" spans="1:3" ht="15">
      <c r="A12" s="25">
        <v>3</v>
      </c>
      <c r="B12" s="19" t="str">
        <f>IF(A12=1,"Bacharelado",IF(A12=2,"Licenciatura",IF(A12=3,"Tecnólogo",IF(A12=4,"Bacharelado e Licenciatura",IF(A12=5,"Não Informado",IF(A12=6,"Stricto (Pós)",IF(A12=7,"Lato (Pós)")))))))</f>
        <v>Tecnólogo</v>
      </c>
      <c r="C12" s="29"/>
    </row>
    <row r="13" spans="1:3" ht="15">
      <c r="A13" s="25">
        <v>4</v>
      </c>
      <c r="B13" s="19" t="str">
        <f>IF(A13=1,"Bacharelado",IF(A13=2,"Licenciatura",IF(A13=3,"Tecnólogo",IF(A13=4,"Bacharelado e Licenciatura",IF(A13=5,"Não Informado",IF(A13=6,"Stricto (Pós)",IF(A13=7,"Lato (Pós)")))))))</f>
        <v>Bacharelado e Licenciatura</v>
      </c>
      <c r="C13" s="29"/>
    </row>
    <row r="14" spans="1:3" ht="15">
      <c r="A14" s="25">
        <v>5</v>
      </c>
      <c r="B14" s="19" t="str">
        <f>IF(A14=1,"Bacharelado",IF(A14=2,"Licenciatura",IF(A14=3,"Tecnólogo",IF(A14=4,"Bacharelado e Licenciatura",IF(A14=5,"Não Informado",IF(A14=6,"Stricto (Pós)",IF(A14=7,"Lato (Pós)")))))))</f>
        <v>Não Informado</v>
      </c>
      <c r="C14" s="29"/>
    </row>
    <row r="15" spans="1:3" ht="15">
      <c r="A15" s="25">
        <v>6</v>
      </c>
      <c r="B15" s="19" t="str">
        <f>IF(A15=1,"Bacharelado",IF(A15=2,"Licenciatura",IF(A15=3,"Tecnólogo",IF(A15=4,"Bacharelado e Licenciatura",IF(A15=5,"Não Informado",IF(A15=6,"Stricto (Pós)",IF(A15=7,"Lato (Pós)")))))))</f>
        <v>Stricto (Pós)</v>
      </c>
      <c r="C15" s="29"/>
    </row>
    <row r="16" spans="1:3" ht="15">
      <c r="A16" s="25">
        <v>7</v>
      </c>
      <c r="B16" s="19" t="str">
        <f>IF(A16=1,"Bacharelado",IF(A16=2,"Licenciatura",IF(A16=3,"Tecnólogo",IF(A16=4,"Bacharelado e Licenciatura",IF(A16=5,"Não Informado",IF(A16=6,"Stricto (Pós)",IF(A16=7,"Lato (Pós)")))))))</f>
        <v>Lato (Pós)</v>
      </c>
      <c r="C16" s="29"/>
    </row>
    <row r="17" spans="1:2">
      <c r="A17" s="25">
        <v>8</v>
      </c>
      <c r="B17" s="12" t="s">
        <v>355</v>
      </c>
    </row>
    <row r="18" spans="1:2">
      <c r="A18" s="25">
        <v>9</v>
      </c>
      <c r="B18" s="12" t="s">
        <v>356</v>
      </c>
    </row>
    <row r="19" spans="1:2">
      <c r="A19" s="25">
        <v>10</v>
      </c>
      <c r="B19" s="12" t="s">
        <v>357</v>
      </c>
    </row>
    <row r="20" spans="1:2" ht="15">
      <c r="A20" s="30"/>
      <c r="B20" s="28"/>
    </row>
    <row r="21" spans="1:2" ht="15">
      <c r="A21" s="2" t="s">
        <v>347</v>
      </c>
      <c r="B21" s="2"/>
    </row>
    <row r="22" spans="1:2" ht="15">
      <c r="A22" s="2"/>
      <c r="B22" s="2"/>
    </row>
    <row r="23" spans="1:2" ht="15">
      <c r="A23" s="27"/>
      <c r="B23" s="28"/>
    </row>
    <row r="24" spans="1:2" ht="15">
      <c r="A24" s="14">
        <v>1</v>
      </c>
      <c r="B24" s="15" t="str">
        <f>IF(A24=1,"Presencial",IF(A24=2,"Educação a distância",IF(A24=3,"Presencial por Video",)))</f>
        <v>Presencial</v>
      </c>
    </row>
    <row r="25" spans="1:2" ht="15">
      <c r="A25" s="14">
        <v>2</v>
      </c>
      <c r="B25" s="15" t="str">
        <f>IF(A25=1,"Presencial",IF(A25=2,"Educação a distância",IF(A25=3,"Presencial por Video",)))</f>
        <v>Educação a distância</v>
      </c>
    </row>
    <row r="26" spans="1:2" ht="15">
      <c r="A26" s="14">
        <v>3</v>
      </c>
      <c r="B26" s="15" t="str">
        <f>IF(A26=1,"Presencial",IF(A26=2,"Educação a distância",IF(A26=3,"Presencial por Video",)))</f>
        <v>Presencial por Video</v>
      </c>
    </row>
    <row r="27" spans="1:2" ht="15">
      <c r="A27" s="14">
        <v>4</v>
      </c>
      <c r="B27" s="15" t="s">
        <v>358</v>
      </c>
    </row>
    <row r="28" spans="1:2" ht="15">
      <c r="A28" s="14">
        <v>5</v>
      </c>
      <c r="B28" s="15" t="s">
        <v>348</v>
      </c>
    </row>
    <row r="29" spans="1:2" ht="15">
      <c r="A29" s="27"/>
      <c r="B29" s="28"/>
    </row>
    <row r="30" spans="1:2" ht="15">
      <c r="A30" s="2" t="s">
        <v>107</v>
      </c>
      <c r="B30" s="2"/>
    </row>
    <row r="31" spans="1:2" ht="15">
      <c r="A31" s="2">
        <v>0</v>
      </c>
      <c r="B31" s="2" t="str">
        <f>IF(A31=0,"Não se Aplica",IF(A31=1,"Manhã",IF(A31=2,"Tarde",IF(A31=3,"Noite",IF(A31=4,"Integral",IF(A31=5,"Madrugada"))))))</f>
        <v>Não se Aplica</v>
      </c>
    </row>
    <row r="32" spans="1:2" ht="15">
      <c r="A32" s="27"/>
      <c r="B32" s="28"/>
    </row>
    <row r="33" spans="1:2" ht="15">
      <c r="A33" s="14">
        <v>0</v>
      </c>
      <c r="B33" s="15" t="str">
        <f>IF(A33=0,"Não se Aplica",IF(A33=1,"Manhã",IF(A33=2,"Tarde",IF(A33=3,"Noite",IF(A33=4,"Integral",IF(A33=5,"Madrugada"))))))</f>
        <v>Não se Aplica</v>
      </c>
    </row>
    <row r="34" spans="1:2" ht="15">
      <c r="A34" s="14">
        <v>1</v>
      </c>
      <c r="B34" s="15" t="str">
        <f>IF(A34=0,"Não se Aplica",IF(A34=1,"Manhã",IF(A34=2,"Tarde",IF(A34=3,"Noite",IF(A34=4,"Integral",IF(A34=5,"Madrugada"))))))</f>
        <v>Manhã</v>
      </c>
    </row>
    <row r="35" spans="1:2" ht="15">
      <c r="A35" s="14">
        <v>2</v>
      </c>
      <c r="B35" s="15" t="str">
        <f>IF(A35=0,"Não se Aplica",IF(A35=1,"Manhã",IF(A35=2,"Tarde",IF(A35=3,"Noite",IF(A35=4,"Integral",IF(A35=5,"Madrugada"))))))</f>
        <v>Tarde</v>
      </c>
    </row>
    <row r="36" spans="1:2" ht="15">
      <c r="A36" s="14">
        <v>3</v>
      </c>
      <c r="B36" s="15" t="str">
        <f>IF(A36=0,"Não se Aplica",IF(A36=1,"Manhã",IF(A36=2,"Tarde",IF(A36=3,"Noite",IF(A36=4,"Integral",IF(A36=5,"Madrugada"))))))</f>
        <v>Noite</v>
      </c>
    </row>
    <row r="37" spans="1:2" ht="15">
      <c r="A37" s="14">
        <v>4</v>
      </c>
      <c r="B37" s="15" t="str">
        <f>IF(A37=0,"Não se Aplica",IF(A37=1,"Manhã",IF(A37=2,"Tarde",IF(A37=3,"Noite",IF(A37=4,"Integral",IF(A37=5,"Madrugada"))))))</f>
        <v>Integral</v>
      </c>
    </row>
    <row r="38" spans="1:2" ht="15">
      <c r="A38" s="14">
        <v>5</v>
      </c>
      <c r="B38" s="15" t="str">
        <f>IF(A38=0,"Não se Aplica",IF(A38=1,"Manhã",IF(A38=2,"Tarde",IF(A38=3,"Noite",IF(A38=4,"Integral",IF(A38=5,"Madrugada"))))))</f>
        <v>Madrugada</v>
      </c>
    </row>
    <row r="39" spans="1:2" ht="15">
      <c r="A39" s="14">
        <v>6</v>
      </c>
      <c r="B39" s="15" t="s">
        <v>349</v>
      </c>
    </row>
    <row r="40" spans="1:2" ht="15">
      <c r="A40" s="27"/>
      <c r="B40" s="28"/>
    </row>
    <row r="41" spans="1:2" ht="15" customHeight="1">
      <c r="A41" s="2" t="s">
        <v>359</v>
      </c>
      <c r="B41" s="2"/>
    </row>
    <row r="42" spans="1:2" ht="15" customHeight="1">
      <c r="A42" s="2">
        <v>0</v>
      </c>
      <c r="B42" s="2" t="str">
        <f>IF(A42=0,"Não se Aplica",IF(A42=1,"Manhã",IF(A42=2,"Tarde",IF(A42=3,"Noite",IF(A42=4,"Integral",IF(A42=5,"Madrugada"))))))</f>
        <v>Não se Aplica</v>
      </c>
    </row>
    <row r="43" spans="1:2">
      <c r="A43" s="27"/>
      <c r="B43" s="28"/>
    </row>
    <row r="44" spans="1:2">
      <c r="A44" s="14">
        <v>1</v>
      </c>
      <c r="B44" s="31" t="s">
        <v>360</v>
      </c>
    </row>
    <row r="45" spans="1:2">
      <c r="A45" s="14">
        <v>2</v>
      </c>
      <c r="B45" s="15" t="s">
        <v>361</v>
      </c>
    </row>
    <row r="46" spans="1:2">
      <c r="A46" s="14">
        <v>3</v>
      </c>
      <c r="B46" s="15" t="s">
        <v>362</v>
      </c>
    </row>
    <row r="47" spans="1:2">
      <c r="A47" s="14">
        <v>21</v>
      </c>
      <c r="B47" s="15" t="s">
        <v>363</v>
      </c>
    </row>
    <row r="48" spans="1:2">
      <c r="A48" s="14">
        <v>22</v>
      </c>
      <c r="B48" s="15" t="s">
        <v>364</v>
      </c>
    </row>
    <row r="49" spans="1:2">
      <c r="A49" s="14">
        <v>23</v>
      </c>
      <c r="B49" s="15" t="s">
        <v>365</v>
      </c>
    </row>
    <row r="50" spans="1:2">
      <c r="A50" s="14"/>
      <c r="B50" s="15"/>
    </row>
    <row r="1048574" ht="12.75"/>
    <row r="1048575" ht="12.75"/>
    <row r="1048576" ht="12.75"/>
  </sheetData>
  <mergeCells count="5">
    <mergeCell ref="A1:B5"/>
    <mergeCell ref="A6:B7"/>
    <mergeCell ref="A21:B22"/>
    <mergeCell ref="A30:B31"/>
    <mergeCell ref="A41:B42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21</cp:revision>
  <dcterms:created xsi:type="dcterms:W3CDTF">2018-06-12T18:41:20Z</dcterms:created>
  <dcterms:modified xsi:type="dcterms:W3CDTF">2024-04-23T18:28:21Z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