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AIS\Fonte\"/>
    </mc:Choice>
  </mc:AlternateContent>
  <xr:revisionPtr revIDLastSave="0" documentId="13_ncr:1_{340B365F-04D8-4BF9-BA2C-5395F71961EA}" xr6:coauthVersionLast="47" xr6:coauthVersionMax="47" xr10:uidLastSave="{00000000-0000-0000-0000-000000000000}"/>
  <bookViews>
    <workbookView xWindow="-120" yWindow="-120" windowWidth="29040" windowHeight="15840" tabRatio="996" firstSheet="7" activeTab="15" xr2:uid="{0E248DB7-33A3-4BAC-8343-CF66B2C30ED2}"/>
  </bookViews>
  <sheets>
    <sheet name="LEIA-ME" sheetId="16" r:id="rId1"/>
    <sheet name="RAIS_FatoMovimentacaoTrabalhado" sheetId="1" r:id="rId2"/>
    <sheet name="DimTipoAdmissao" sheetId="15" r:id="rId3"/>
    <sheet name="DimTamanhoEstabelecimento" sheetId="14" r:id="rId4"/>
    <sheet name="DimSexoTrabalhador" sheetId="13" r:id="rId5"/>
    <sheet name="DimRacaCor" sheetId="12" r:id="rId6"/>
    <sheet name="DimMotivoDesligamento" sheetId="11" r:id="rId7"/>
    <sheet name="DimGrauInstrucao" sheetId="10" r:id="rId8"/>
    <sheet name="DimTipoDeficiencia" sheetId="9" r:id="rId9"/>
    <sheet name="DimTipoEmpregaticio" sheetId="8" r:id="rId10"/>
    <sheet name="DimNacionalidade" sheetId="7" r:id="rId11"/>
    <sheet name="DimFaixaEtaria" sheetId="2" r:id="rId12"/>
    <sheet name="DimFaixaSalarialMediaDezembro" sheetId="3" r:id="rId13"/>
    <sheet name="DimFaixaSalarialMediaAno" sheetId="5" r:id="rId14"/>
    <sheet name="DimFaixaHoraContratual" sheetId="4" r:id="rId15"/>
    <sheet name="DimFaixaTempoEmprego" sheetId="6" r:id="rId16"/>
  </sheets>
  <definedNames>
    <definedName name="_xlnm._FilterDatabase" localSheetId="1" hidden="1">RAIS_FatoMovimentacaoTrabalhado!$A$1:$AG$66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5" l="1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AC52" i="1"/>
  <c r="AC51" i="1"/>
  <c r="AC46" i="1"/>
  <c r="AC45" i="1"/>
  <c r="AC43" i="1"/>
  <c r="AC41" i="1"/>
  <c r="AC36" i="1"/>
  <c r="AC48" i="1"/>
  <c r="AC47" i="1"/>
  <c r="AC44" i="1"/>
  <c r="AC42" i="1"/>
  <c r="AC40" i="1"/>
  <c r="AC38" i="1"/>
  <c r="AC37" i="1"/>
  <c r="AC35" i="1"/>
  <c r="AC34" i="1"/>
  <c r="AC32" i="1"/>
  <c r="AC31" i="1"/>
  <c r="AC29" i="1"/>
  <c r="AC28" i="1"/>
  <c r="AC27" i="1"/>
  <c r="AC26" i="1"/>
  <c r="AC25" i="1"/>
  <c r="AC24" i="1"/>
  <c r="AC18" i="1"/>
  <c r="AC19" i="1"/>
  <c r="AC20" i="1"/>
  <c r="AC22" i="1"/>
  <c r="AC23" i="1"/>
  <c r="AC17" i="1"/>
  <c r="AC16" i="1"/>
  <c r="AC15" i="1"/>
  <c r="AC12" i="1"/>
  <c r="AC10" i="1"/>
  <c r="C2" i="6"/>
  <c r="C3" i="6"/>
  <c r="C4" i="6"/>
  <c r="C5" i="6"/>
  <c r="C6" i="6"/>
  <c r="C7" i="6"/>
  <c r="C8" i="6"/>
  <c r="C9" i="6"/>
  <c r="C10" i="6"/>
  <c r="C1" i="6"/>
  <c r="C2" i="4"/>
  <c r="C3" i="4"/>
  <c r="C4" i="4"/>
  <c r="C5" i="4"/>
  <c r="C6" i="4"/>
  <c r="C7" i="4"/>
  <c r="C8" i="4"/>
  <c r="C1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" i="5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" i="3"/>
  <c r="C2" i="2"/>
  <c r="C3" i="2"/>
  <c r="C4" i="2"/>
  <c r="C5" i="2"/>
  <c r="C6" i="2"/>
  <c r="C7" i="2"/>
  <c r="C8" i="2"/>
  <c r="C9" i="2"/>
  <c r="C10" i="2"/>
  <c r="C1" i="2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1" i="7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1" i="8"/>
  <c r="C2" i="9"/>
  <c r="C3" i="9"/>
  <c r="C4" i="9"/>
  <c r="C5" i="9"/>
  <c r="C6" i="9"/>
  <c r="C7" i="9"/>
  <c r="C8" i="9"/>
  <c r="C9" i="9"/>
  <c r="C1" i="9"/>
  <c r="E2" i="10"/>
  <c r="E3" i="10"/>
  <c r="E4" i="10"/>
  <c r="E5" i="10"/>
  <c r="E6" i="10"/>
  <c r="E7" i="10"/>
  <c r="E8" i="10"/>
  <c r="E9" i="10"/>
  <c r="E10" i="10"/>
  <c r="E11" i="10"/>
  <c r="E12" i="10"/>
  <c r="E13" i="10"/>
  <c r="E1" i="10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1" i="11"/>
  <c r="C2" i="12"/>
  <c r="C3" i="12"/>
  <c r="C4" i="12"/>
  <c r="C5" i="12"/>
  <c r="C6" i="12"/>
  <c r="C7" i="12"/>
  <c r="C8" i="12"/>
  <c r="C1" i="12"/>
  <c r="C2" i="13"/>
  <c r="C3" i="13"/>
  <c r="C4" i="13"/>
  <c r="C1" i="13"/>
  <c r="C12" i="14"/>
  <c r="C11" i="14"/>
  <c r="C10" i="14"/>
  <c r="C9" i="14"/>
  <c r="C8" i="14"/>
  <c r="C7" i="14"/>
  <c r="C6" i="14"/>
  <c r="C5" i="14"/>
  <c r="C4" i="14"/>
  <c r="C3" i="14"/>
  <c r="C2" i="14"/>
  <c r="C1" i="14"/>
  <c r="D1" i="15"/>
  <c r="AC39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3" i="1"/>
  <c r="A41" i="1"/>
  <c r="A42" i="1"/>
  <c r="A43" i="1"/>
  <c r="A44" i="1"/>
  <c r="A45" i="1"/>
  <c r="A46" i="1"/>
  <c r="A47" i="1"/>
  <c r="A48" i="1"/>
  <c r="A40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1" i="1"/>
  <c r="A22" i="1"/>
  <c r="A2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1" i="1"/>
</calcChain>
</file>

<file path=xl/sharedStrings.xml><?xml version="1.0" encoding="utf-8"?>
<sst xmlns="http://schemas.openxmlformats.org/spreadsheetml/2006/main" count="1971" uniqueCount="530">
  <si>
    <t>SELECT id,</t>
  </si>
  <si>
    <t>"Bairros RJ",</t>
  </si>
  <si>
    <t>"Tipo Estab",</t>
  </si>
  <si>
    <t>"Raça Cor",</t>
  </si>
  <si>
    <t>"Vínculo Ativo 31/12",</t>
  </si>
  <si>
    <t>"Ind CEI Vinculado",</t>
  </si>
  <si>
    <t>"CNAE 2.0 Subclasse",</t>
  </si>
  <si>
    <t>"Vl Remun Dezembro Nom",</t>
  </si>
  <si>
    <t>"Tamanho Estabelecimento",</t>
  </si>
  <si>
    <t>"Causa Afastamento 1",</t>
  </si>
  <si>
    <t>"Tipo Admissão",</t>
  </si>
  <si>
    <t>"Faixa Remun Dezem (SM)",</t>
  </si>
  <si>
    <t>"Vl Remun Dezembro (SM)",</t>
  </si>
  <si>
    <t>"Ind Portador Defic",</t>
  </si>
  <si>
    <t>"Vl Remun Média (SM)",</t>
  </si>
  <si>
    <t>"Faixa Hora Contrat",</t>
  </si>
  <si>
    <t>"CBO Ocupação 2002",</t>
  </si>
  <si>
    <t>"CNAE 95 Classe",</t>
  </si>
  <si>
    <t>"Causa Afastamento 2",</t>
  </si>
  <si>
    <t>"Faixa Etária",</t>
  </si>
  <si>
    <t>"Qtd Hora Contr",</t>
  </si>
  <si>
    <t>"Faixa Remun Média (SM)",</t>
  </si>
  <si>
    <t>"Bairros Fortaleza",</t>
  </si>
  <si>
    <t>Idade,</t>
  </si>
  <si>
    <t>"Vl Remun Média Nom",</t>
  </si>
  <si>
    <t>"Mês Admissão",</t>
  </si>
  <si>
    <t>"Motivo Desligamento",</t>
  </si>
  <si>
    <t>"Sexo Trabalhador",</t>
  </si>
  <si>
    <t>"CNAE 2.0 Classe",</t>
  </si>
  <si>
    <t>"Qtd Dias Afastamento",</t>
  </si>
  <si>
    <t>"Escolaridade após 2005",</t>
  </si>
  <si>
    <t>"Causa Afastamento 3",</t>
  </si>
  <si>
    <t>Nacionalidade,</t>
  </si>
  <si>
    <t>"Tempo Emprego",</t>
  </si>
  <si>
    <t>"Tipo Defic",</t>
  </si>
  <si>
    <t>"Faixa Tempo Emprego",</t>
  </si>
  <si>
    <t>"Natureza Jurídica",</t>
  </si>
  <si>
    <t>"Mês Desligamento",</t>
  </si>
  <si>
    <t>"Regiões Adm DF",</t>
  </si>
  <si>
    <t>"Tipo Vínculo",</t>
  </si>
  <si>
    <t>"Ind Simples",</t>
  </si>
  <si>
    <t>"Mun Trab",</t>
  </si>
  <si>
    <t>"Distritos SP",</t>
  </si>
  <si>
    <t>Município,</t>
  </si>
  <si>
    <t>"Bairros SP"</t>
  </si>
  <si>
    <t>FROM [2012_PR2012];</t>
  </si>
  <si>
    <t/>
  </si>
  <si>
    <t>"Bairros SP",</t>
  </si>
  <si>
    <t>"Escolaridade após 2005"</t>
  </si>
  <si>
    <t>FROM [2012_RS2012];</t>
  </si>
  <si>
    <t>FROM [2012_SC2012];</t>
  </si>
  <si>
    <t>"Tipo Defic"</t>
  </si>
  <si>
    <t>FROM [2013_PR2013];</t>
  </si>
  <si>
    <t>FROM [2013_RS2013];</t>
  </si>
  <si>
    <t>FROM [2013_SC2013];</t>
  </si>
  <si>
    <t>FROM [2014_PR2014];</t>
  </si>
  <si>
    <t>FROM [2014_RS2014];</t>
  </si>
  <si>
    <t>FROM [2014_SC2014];</t>
  </si>
  <si>
    <t>"Vl Rem Junho CC",</t>
  </si>
  <si>
    <t>"Vl Rem Fevereiro CC",</t>
  </si>
  <si>
    <t>"Vl Rem Novembro CC",</t>
  </si>
  <si>
    <t>"Vl Rem Maio CC",</t>
  </si>
  <si>
    <t>"Vl Rem Julho CC",</t>
  </si>
  <si>
    <t>"Vl Rem Outubro CC",</t>
  </si>
  <si>
    <t>"Vl Rem Janeiro CC",</t>
  </si>
  <si>
    <t>"Vl Rem Março CC",</t>
  </si>
  <si>
    <t>"Vl Rem Setembro CC",</t>
  </si>
  <si>
    <t>"Vl Rem Agosto CC",</t>
  </si>
  <si>
    <t>"IBGE Subsetor",</t>
  </si>
  <si>
    <t>"Vl Rem Abril CC"</t>
  </si>
  <si>
    <t>FROM [2015_PR2015];</t>
  </si>
  <si>
    <t>FROM [2015_RS2015];</t>
  </si>
  <si>
    <t>FROM [2015_SC2015];</t>
  </si>
  <si>
    <t>"Ano Chegada Brasil",</t>
  </si>
  <si>
    <t>FROM [2016_PR2016];</t>
  </si>
  <si>
    <t>FROM [2016_RS2016];</t>
  </si>
  <si>
    <t>FROM [2016_SC2016];</t>
  </si>
  <si>
    <t>"Ind Trab Parcial",</t>
  </si>
  <si>
    <t>"Ind Trab Intermitente",</t>
  </si>
  <si>
    <t>FROM [2017_PR2017];</t>
  </si>
  <si>
    <t>FROM [2017_RS2017];</t>
  </si>
  <si>
    <t>FROM [2017_SC2017];</t>
  </si>
  <si>
    <t>"Tipo Salário",</t>
  </si>
  <si>
    <t>"Vl Salário Contratual",</t>
  </si>
  <si>
    <t>FROM [2018_RAIS_VINC_PUB_SUL];</t>
  </si>
  <si>
    <t>FROM [2019_RAIS_VINC_PUB_SUL];</t>
  </si>
  <si>
    <t>"Vl Rem Março SC",</t>
  </si>
  <si>
    <t>"Vl Rem Abril SC",</t>
  </si>
  <si>
    <t>"Vl Rem Novembro SC",</t>
  </si>
  <si>
    <t>"Vl Rem Agosto SC",</t>
  </si>
  <si>
    <t>"Vl Rem Junho SC",</t>
  </si>
  <si>
    <t>"Vl Rem Julho SC",</t>
  </si>
  <si>
    <t>"Vl Rem Janeiro SC",</t>
  </si>
  <si>
    <t>"Vl Rem Setembro SC",</t>
  </si>
  <si>
    <t>"Vl Rem Outubro SC",</t>
  </si>
  <si>
    <t>"Vl Rem Maio SC",</t>
  </si>
  <si>
    <t>"Vl Rem Fevereiro SC",</t>
  </si>
  <si>
    <t>FROM [2020_RAIS_VINC_PUB_SUL];</t>
  </si>
  <si>
    <t>"Vl Rem Abril SC"</t>
  </si>
  <si>
    <t>manter na fato?</t>
  </si>
  <si>
    <t>n</t>
  </si>
  <si>
    <t>s</t>
  </si>
  <si>
    <t>descrição</t>
  </si>
  <si>
    <t>Indicador de CEI vinculado</t>
  </si>
  <si>
    <t>Indicador de optante pelo SIMPLES - a partir de 2001</t>
  </si>
  <si>
    <t>Indicador se o empregado/servidor de portador de deficiência habilitado ou beneficiário reabilitado</t>
  </si>
  <si>
    <t>Causa do primeiro afastamento do empregado/servidor no ano-base - a partir de 2002</t>
  </si>
  <si>
    <t>Causa do segundo afastamento do empregado/servidor no ano-base - a partir de 2002</t>
  </si>
  <si>
    <t>Causa do terceiro afastamento do empregado/servidor no ano-base - a partir de 2002</t>
  </si>
  <si>
    <t>ISNULL(ISNULL("Causa Afastamento 1","Causa Afastamento 2"),"Causa Afastamento 3") AS CAUSA_AFASTAMENTO</t>
  </si>
  <si>
    <t>NOME COLUNA NA FATO</t>
  </si>
  <si>
    <t>NACIONALIDADE</t>
  </si>
  <si>
    <t>UNIDA NO 1</t>
  </si>
  <si>
    <t>COD_OCUPACAO</t>
  </si>
  <si>
    <t>Código da ocupação na CBO</t>
  </si>
  <si>
    <t>Código da subclasse da CNAE</t>
  </si>
  <si>
    <t>COD_SUBCLASSE</t>
  </si>
  <si>
    <t>Grau de instrução</t>
  </si>
  <si>
    <t>COD_GRAU_INSTRUCAO</t>
  </si>
  <si>
    <t>COD_CAUSA_AFASTAMENTO</t>
  </si>
  <si>
    <t>Faixa Etaria do trabalhador</t>
  </si>
  <si>
    <t>10 A 14 anos</t>
  </si>
  <si>
    <t>15 A 17 anos</t>
  </si>
  <si>
    <t>18 A 24 anos</t>
  </si>
  <si>
    <t>25 A 29 anos</t>
  </si>
  <si>
    <t>30 A 39 anos</t>
  </si>
  <si>
    <t>40 A 49 anos</t>
  </si>
  <si>
    <t>50 A 64 anos</t>
  </si>
  <si>
    <t>65 anos ou mais</t>
  </si>
  <si>
    <t>{ñ class}</t>
  </si>
  <si>
    <t>COD_FAIXA_ETARIA</t>
  </si>
  <si>
    <t>FAIXA_ETARIA</t>
  </si>
  <si>
    <t>Faixa de horas contratuais</t>
  </si>
  <si>
    <t>Faixa de remuneração media de dezembro do trabalhador em salarios minimos</t>
  </si>
  <si>
    <t>Faixa de remuneração media do ano do trabalhador em salarios minimos</t>
  </si>
  <si>
    <t>00</t>
  </si>
  <si>
    <t>01</t>
  </si>
  <si>
    <t>Até 0,50 salários mínimos</t>
  </si>
  <si>
    <t>02</t>
  </si>
  <si>
    <t>0,51 a 1,00 salários mínimos</t>
  </si>
  <si>
    <t>03</t>
  </si>
  <si>
    <t>1,01 a 1,50 salários mínimos</t>
  </si>
  <si>
    <t>04</t>
  </si>
  <si>
    <t>1,51 a 2,00 salários mínimos</t>
  </si>
  <si>
    <t>05</t>
  </si>
  <si>
    <t>2,01 a 3,00 salários mínimos</t>
  </si>
  <si>
    <t>06</t>
  </si>
  <si>
    <t>3,01 a 4,00 salários mínimos</t>
  </si>
  <si>
    <t>07</t>
  </si>
  <si>
    <t>4,01 a 5,00 salários mínimos</t>
  </si>
  <si>
    <t>08</t>
  </si>
  <si>
    <t>5,01 a 7,00 salários mínimos</t>
  </si>
  <si>
    <t>09</t>
  </si>
  <si>
    <t>7,01 a 10,00 salários mínimos</t>
  </si>
  <si>
    <t>10</t>
  </si>
  <si>
    <t>10,01 a 15,00 salários mínimos</t>
  </si>
  <si>
    <t>11</t>
  </si>
  <si>
    <t>15,01 a 20,00 salários mínimos</t>
  </si>
  <si>
    <t>12</t>
  </si>
  <si>
    <t>Mais de 20,00 salários mínimos</t>
  </si>
  <si>
    <t>COD_FAIXA_REMUNERACAO_MEDIA_DEZEMBRO</t>
  </si>
  <si>
    <t>Até 12 horas</t>
  </si>
  <si>
    <t>13 a 15 horas</t>
  </si>
  <si>
    <t>16 a 20 horas</t>
  </si>
  <si>
    <t>21 a 30 horas</t>
  </si>
  <si>
    <t>31 a 40 horas</t>
  </si>
  <si>
    <t>41 a 44 horas</t>
  </si>
  <si>
    <t>COD_FAIXA_HORA_CONTRATUAL</t>
  </si>
  <si>
    <t>FAIXA_HORA_CONTRATUAL</t>
  </si>
  <si>
    <t>FROM [2021_RAIS_VINC_PUB_SUL]</t>
  </si>
  <si>
    <t>COD_FAIXA_REMUNERACAO_MEDIA_ANO</t>
  </si>
  <si>
    <t>Ate 2,9 meses</t>
  </si>
  <si>
    <t>3,0 a 5,9 meses</t>
  </si>
  <si>
    <t>6,0 a 11,9 meses</t>
  </si>
  <si>
    <t>12,0 a 23,9 meses</t>
  </si>
  <si>
    <t>24,0 a 35,9 meses</t>
  </si>
  <si>
    <t>36,0 a 59,9 meses</t>
  </si>
  <si>
    <t>60,0 a 119,9 meses</t>
  </si>
  <si>
    <t>120,0 meses ou mais</t>
  </si>
  <si>
    <t>COD_FAIXA_TEMPO_EMPREGO</t>
  </si>
  <si>
    <t>FAIXA_TEMPO_EMPREGO</t>
  </si>
  <si>
    <t>Faixa de tempo de emprego</t>
  </si>
  <si>
    <t>TRATAR ESSA SUJEIRA PARA CODIGO -1 = Não registrado</t>
  </si>
  <si>
    <t>Mês de admissão</t>
  </si>
  <si>
    <t>Mês de desligamento</t>
  </si>
  <si>
    <t>Motivo do desligamento</t>
  </si>
  <si>
    <t>Município onde o empregado esteja trabalhando ou prestando serviço - a partir de 2002</t>
  </si>
  <si>
    <t>Quantidade total de dias de afastamento do empregado/servidor no ano-base - a partir de 2002</t>
  </si>
  <si>
    <t>Raça e Cor do Trabalhador</t>
  </si>
  <si>
    <t>Quantidade de horas contratuais por semana</t>
  </si>
  <si>
    <t>Sexo do trabalhador</t>
  </si>
  <si>
    <t>Tamanho do estabelecimento - empregados ativos em 31/12 (10 categorias)</t>
  </si>
  <si>
    <t>-1</t>
  </si>
  <si>
    <t>Tempo de emprego do trabalhador (quando acumulada representa a soma dos meses)</t>
  </si>
  <si>
    <t>Tipo de admissão</t>
  </si>
  <si>
    <t>TIPO</t>
  </si>
  <si>
    <t>DIMENSÃO</t>
  </si>
  <si>
    <t>--</t>
  </si>
  <si>
    <t>QUANTIDADE</t>
  </si>
  <si>
    <t>Tipo de deficiência/Beneficiário habilitado</t>
  </si>
  <si>
    <t>Tipo de estabelecimento</t>
  </si>
  <si>
    <t>TABELA/DADOS</t>
  </si>
  <si>
    <t>CNPJ | CEI</t>
  </si>
  <si>
    <t>Tipo de vínculo empregatício</t>
  </si>
  <si>
    <t>Indicador de vínculo ativo em 31/12</t>
  </si>
  <si>
    <t>0 = Não | 1  = Sim</t>
  </si>
  <si>
    <t>Valor nominal do salário de dezembro do trabalhador</t>
  </si>
  <si>
    <t>Valor nominal do salário médio do trabalhador</t>
  </si>
  <si>
    <t>VALOR</t>
  </si>
  <si>
    <t>Inativo em dezembro</t>
  </si>
  <si>
    <t>Idade do trabalhador</t>
  </si>
  <si>
    <t>Nacionalidade do trabalhador</t>
  </si>
  <si>
    <t>Brasileira</t>
  </si>
  <si>
    <t>Naturalidade Brasileira</t>
  </si>
  <si>
    <t>Argentina</t>
  </si>
  <si>
    <t>Boliviana</t>
  </si>
  <si>
    <t>Chilena</t>
  </si>
  <si>
    <t>Paraguaia</t>
  </si>
  <si>
    <t>Uruguaia</t>
  </si>
  <si>
    <t>Venezuelano</t>
  </si>
  <si>
    <t>Colombiano</t>
  </si>
  <si>
    <t>Peruano</t>
  </si>
  <si>
    <t>Equatoriano</t>
  </si>
  <si>
    <t>Alemã</t>
  </si>
  <si>
    <t>Belga</t>
  </si>
  <si>
    <t>Britânica</t>
  </si>
  <si>
    <t>Canadense</t>
  </si>
  <si>
    <t>Espanhola</t>
  </si>
  <si>
    <t>Norte-Americana</t>
  </si>
  <si>
    <t>Francesa</t>
  </si>
  <si>
    <t>Suíça</t>
  </si>
  <si>
    <t>Italiana</t>
  </si>
  <si>
    <t>Haitiano</t>
  </si>
  <si>
    <t>Japonesa</t>
  </si>
  <si>
    <t>Chinesa</t>
  </si>
  <si>
    <t>Coreana</t>
  </si>
  <si>
    <t>Russo</t>
  </si>
  <si>
    <t>Portuguesa</t>
  </si>
  <si>
    <t>Paquistanês</t>
  </si>
  <si>
    <t>Indiano</t>
  </si>
  <si>
    <t>Outras Latino-Americanas</t>
  </si>
  <si>
    <t>Outras Asiáticas</t>
  </si>
  <si>
    <t>Outras Nacionalidades</t>
  </si>
  <si>
    <t>Outros Europeus</t>
  </si>
  <si>
    <t>Guine Bissau (Guineense)</t>
  </si>
  <si>
    <t>Marroquino</t>
  </si>
  <si>
    <t>Cubano</t>
  </si>
  <si>
    <t>Sirio</t>
  </si>
  <si>
    <t>Sul-Coreano</t>
  </si>
  <si>
    <t>Bengalesa</t>
  </si>
  <si>
    <t>Angolano</t>
  </si>
  <si>
    <t>Congolês</t>
  </si>
  <si>
    <t>Sul-Africano</t>
  </si>
  <si>
    <t>Ganesa</t>
  </si>
  <si>
    <t>Senegalesa</t>
  </si>
  <si>
    <t>Norte-Coreana</t>
  </si>
  <si>
    <t>Outros Africanos</t>
  </si>
  <si>
    <t>Outros</t>
  </si>
  <si>
    <t>COD_NACIONALIDADE</t>
  </si>
  <si>
    <t>DimNacionalidade</t>
  </si>
  <si>
    <t>DimFaixaSalarialMediaDezembro</t>
  </si>
  <si>
    <t>DimFaixaSalarialMediaAno</t>
  </si>
  <si>
    <t>Município de localização do estabelecimento</t>
  </si>
  <si>
    <t>DimGeografia</t>
  </si>
  <si>
    <t>CLT U/PJ IND</t>
  </si>
  <si>
    <t>CLT U/PF IND</t>
  </si>
  <si>
    <t>CLT R/PJ IND</t>
  </si>
  <si>
    <t>CLT R/PF IND</t>
  </si>
  <si>
    <t>ESTATUTARIO</t>
  </si>
  <si>
    <t>ESTAT RGPS</t>
  </si>
  <si>
    <t>ESTAT N/EFET</t>
  </si>
  <si>
    <t>AVULSO</t>
  </si>
  <si>
    <t>TEMPORARIO</t>
  </si>
  <si>
    <t>APREND CONTR</t>
  </si>
  <si>
    <t>CLT U/PJ DET</t>
  </si>
  <si>
    <t>CLT U/PF DET</t>
  </si>
  <si>
    <t>CLT R/PJ DET</t>
  </si>
  <si>
    <t>CLT R/PF DET</t>
  </si>
  <si>
    <t>DIRETOR</t>
  </si>
  <si>
    <t>CONT PRZ DET</t>
  </si>
  <si>
    <t>CONT TMP DET</t>
  </si>
  <si>
    <t>CONT LEI EST</t>
  </si>
  <si>
    <t>CONT LEI MUN</t>
  </si>
  <si>
    <t>COD_TIPO_EMPREGATICIO</t>
  </si>
  <si>
    <t>TIPO_EMPREGATICIO</t>
  </si>
  <si>
    <t>DimTipoEmpregaticio</t>
  </si>
  <si>
    <t>Indicador de movimentação referente a contrato intermitente (a partir de 2017)</t>
  </si>
  <si>
    <t>Indicador de movimentação referente a contrato parcial (a partir de 2017)</t>
  </si>
  <si>
    <t>TRABALHADOR_INTERMITENTE</t>
  </si>
  <si>
    <t>TRABALHADOR_PARCIAL</t>
  </si>
  <si>
    <t>COD_FAIXA_SALARIAL_MEDIA_DEZEMBRO</t>
  </si>
  <si>
    <t>COD_FAIXA_SALARIAL_MEDIA_ANO</t>
  </si>
  <si>
    <t>FAIXA_SALARIAL_MEDIA_DEZEMBRO</t>
  </si>
  <si>
    <t>FAIXA_SALARIAL_MEDIA_ANO</t>
  </si>
  <si>
    <t>VINCULO_ATIVO_DEZEMBRO</t>
  </si>
  <si>
    <t>TIPO_ESTABELECIMENTO</t>
  </si>
  <si>
    <t>IDADE_TRABALHADOR</t>
  </si>
  <si>
    <t>TIPO_DEFICIENCIA</t>
  </si>
  <si>
    <t>COD_TIPO_DEFICIENCIA</t>
  </si>
  <si>
    <t>DimTipoDeficiencia</t>
  </si>
  <si>
    <t>DimCBO</t>
  </si>
  <si>
    <t>DimCNAE</t>
  </si>
  <si>
    <t>ANALFABETO</t>
  </si>
  <si>
    <t>ATE 5.A INC</t>
  </si>
  <si>
    <t>5.A CO FUND</t>
  </si>
  <si>
    <t>6. A 9. FUND</t>
  </si>
  <si>
    <t>FUND COMPL</t>
  </si>
  <si>
    <t>MEDIO INCOMP</t>
  </si>
  <si>
    <t>MEDIO COMPL</t>
  </si>
  <si>
    <t>SUP. INCOMP</t>
  </si>
  <si>
    <t>SUP. COMP</t>
  </si>
  <si>
    <t>MESTRADO</t>
  </si>
  <si>
    <t>DOUTORADO</t>
  </si>
  <si>
    <t>GRAU_INSTRUCAO</t>
  </si>
  <si>
    <t>DimGrauInstrucao</t>
  </si>
  <si>
    <t>DimFaixaEtaria</t>
  </si>
  <si>
    <t>DimFaixaHoraContratual</t>
  </si>
  <si>
    <t>DimFaixaTempoEmprego</t>
  </si>
  <si>
    <t>TRABALHADOR_PCD</t>
  </si>
  <si>
    <t>COD_MOTIVO_DESLIGAMENTO</t>
  </si>
  <si>
    <t>MOTIVO_DESLIGAMENTO</t>
  </si>
  <si>
    <t>Rescisão com justa causa por iniciativa do empregador ou servidor demitido</t>
  </si>
  <si>
    <t>Rescisão sem justa causa por iniciativa do empregador.</t>
  </si>
  <si>
    <t>Término do contrato de trabalho.</t>
  </si>
  <si>
    <t>Rescisão com justa causa por iniciativa do empregado (rescisão indireta).</t>
  </si>
  <si>
    <t>Rescisão sem justa causa por iniciativa do empregado ou exoneração a pedido</t>
  </si>
  <si>
    <t>Posse em outro cargo inacumulável (específico para servidor público)</t>
  </si>
  <si>
    <t>Transferência de empregado entre estabelecimentos da mesma empresa ou para outra empresa, com ônus para a cedente</t>
  </si>
  <si>
    <t>Transferência de empregado entre estabelecimentos da mesma empresa ou para outra empresa, sem ônus para a cedente</t>
  </si>
  <si>
    <t>Readaptação ou redistribuição (específico para servidor publico)</t>
  </si>
  <si>
    <t>Cessão</t>
  </si>
  <si>
    <t>Redistribuição (específico para servidor publico)</t>
  </si>
  <si>
    <t>Mudança de regime trabalhista.</t>
  </si>
  <si>
    <t>Reforma de militar para a reserva remunerada.</t>
  </si>
  <si>
    <t>Falecimento.</t>
  </si>
  <si>
    <t>Falecimento decorrente de acidente do trabalho típico (que ocorre no exercício de atividades profissionais a serviço da empresa)</t>
  </si>
  <si>
    <t>Falecimento decorrente de doença profissional.</t>
  </si>
  <si>
    <t>Aposentadoria por tempo de serviço, com rescisão contratual.</t>
  </si>
  <si>
    <t>Aposentadoria por tempo de serviço, sem rescisão contratual.</t>
  </si>
  <si>
    <t>Aposentadoria por idade, com rescisão contratual.</t>
  </si>
  <si>
    <t>Aposentadoria por invalidez, decorrente de acidente do trabalho.</t>
  </si>
  <si>
    <t>Aposentadoria por invalidez, decorrente de doença profissional.</t>
  </si>
  <si>
    <t>Aposentadoria compulsória.</t>
  </si>
  <si>
    <t>Aposentadoria por invalidez, exceto a decorrente de doença profissional ou acidente do trabalho.</t>
  </si>
  <si>
    <t>Aposentadoria por idade, sem rescisão contratual.</t>
  </si>
  <si>
    <t>Aposentadoria especial, com rescisão contratual.</t>
  </si>
  <si>
    <t>Aposentadoria especial, sem rescisão contratual.</t>
  </si>
  <si>
    <t>Desligamento por Acordo Empregado e Empregador</t>
  </si>
  <si>
    <t>Não desligado no ano</t>
  </si>
  <si>
    <t>Falecimento decorrente de acidente do trabalho de trajeto (ocorrido no trajeto residência-trabalho-residência)</t>
  </si>
  <si>
    <t>DimMotivoDesligamento</t>
  </si>
  <si>
    <t>EMPRESA_OPTANTE_SIMPLES</t>
  </si>
  <si>
    <t>DimNaturezaJuridica</t>
  </si>
  <si>
    <t>COD_NATUREZA_JURIDICA</t>
  </si>
  <si>
    <t>Não Informado</t>
  </si>
  <si>
    <t>Branca</t>
  </si>
  <si>
    <t>Preta</t>
  </si>
  <si>
    <t>Parda</t>
  </si>
  <si>
    <t>Amarela</t>
  </si>
  <si>
    <t>Indígena</t>
  </si>
  <si>
    <t>Não Identificado</t>
  </si>
  <si>
    <t>COD_RACA_COR</t>
  </si>
  <si>
    <t>RACA_COR</t>
  </si>
  <si>
    <t>DimRacaCor</t>
  </si>
  <si>
    <t>DimSexoTrabalhador</t>
  </si>
  <si>
    <t>Masculino</t>
  </si>
  <si>
    <t>Feminino</t>
  </si>
  <si>
    <t>Não identificado</t>
  </si>
  <si>
    <t>COD_SEXO_TRABALHADOR</t>
  </si>
  <si>
    <t>SEXO_TRABALHADOR</t>
  </si>
  <si>
    <t>COD_TAMANHO_ESTABELECIMENTO</t>
  </si>
  <si>
    <t>TAMANHO_ESTABELECIMENTO</t>
  </si>
  <si>
    <t>DimTamanhoEstabelecimento</t>
  </si>
  <si>
    <t>Primeiro Emprego</t>
  </si>
  <si>
    <t>Reemprego</t>
  </si>
  <si>
    <t>Transferência com Ônus</t>
  </si>
  <si>
    <t>Transferência sem Ônus</t>
  </si>
  <si>
    <t>Reintegração</t>
  </si>
  <si>
    <t>Recondução</t>
  </si>
  <si>
    <t>Reversão</t>
  </si>
  <si>
    <t>Requisição</t>
  </si>
  <si>
    <t>Exercício provisório ou exercício descentralizado de servidor oriundo do mesmo órgão/entidade ou de outro órgão/entidade</t>
  </si>
  <si>
    <t>Readaptação (específico para servidor público)</t>
  </si>
  <si>
    <t>Redistribuição (específico para servidor público)</t>
  </si>
  <si>
    <t>Exercício descentralizado de servidor oriundo do mesmo órgão/entidade ou de outro órgão/entidade</t>
  </si>
  <si>
    <t>Remoção (específico para servidor público)</t>
  </si>
  <si>
    <t>COD_TIPO_ADMISSAO</t>
  </si>
  <si>
    <t>TIPO_ADMISSAO</t>
  </si>
  <si>
    <t>DimTipoAdmissao</t>
  </si>
  <si>
    <t>COD_MUNICIPIO_ESTABELECIMENTO</t>
  </si>
  <si>
    <t>COD_MUNICIPIO_SERVICO_PRESTADO</t>
  </si>
  <si>
    <t>DATA_ADMISSAO</t>
  </si>
  <si>
    <t>DATA_DEMISSAO</t>
  </si>
  <si>
    <t>QTD_HORAS_CONTRATUAIS</t>
  </si>
  <si>
    <t>TEMPO_EMPREGADO</t>
  </si>
  <si>
    <t>VALOR_REMUNERACAO_DEZEMBRO</t>
  </si>
  <si>
    <t>VALOR_REMUNERACAO_MEDIA</t>
  </si>
  <si>
    <t>BINARIA</t>
  </si>
  <si>
    <t>"Vl Rem Janeiro SC"</t>
  </si>
  <si>
    <t>FROM [2022_RAIS_VINC_PUB_SUL];</t>
  </si>
  <si>
    <t>SELECT</t>
  </si>
  <si>
    <t>Idade</t>
  </si>
  <si>
    <t>Município</t>
  </si>
  <si>
    <t>Nacionalidade</t>
  </si>
  <si>
    <t>SELECT id</t>
  </si>
  <si>
    <t>"CBO Ocupação 2002"</t>
  </si>
  <si>
    <t>"CNAE 2.0 Subclasse"</t>
  </si>
  <si>
    <t>"Faixa Etária"</t>
  </si>
  <si>
    <t>"Faixa Hora Contrat"</t>
  </si>
  <si>
    <t>"Faixa Remun Dezem (SM)"</t>
  </si>
  <si>
    <t>"Faixa Remun Média (SM)"</t>
  </si>
  <si>
    <t>"Faixa Tempo Emprego"</t>
  </si>
  <si>
    <t>"Ind Portador Defic"</t>
  </si>
  <si>
    <t>"Ind Simples"</t>
  </si>
  <si>
    <t>"Mês Admissão"</t>
  </si>
  <si>
    <t>"Mês Desligamento"</t>
  </si>
  <si>
    <t>"Motivo Desligamento"</t>
  </si>
  <si>
    <t>"Mun Trab"</t>
  </si>
  <si>
    <t>"Natureza Jurídica"</t>
  </si>
  <si>
    <t>"Qtd Hora Contr"</t>
  </si>
  <si>
    <t>"Raça Cor"</t>
  </si>
  <si>
    <t>"Sexo Trabalhador"</t>
  </si>
  <si>
    <t>"Tamanho Estabelecimento"</t>
  </si>
  <si>
    <t>"Tempo Emprego"</t>
  </si>
  <si>
    <t>"Tipo Admissão"</t>
  </si>
  <si>
    <t>"Tipo Estab"</t>
  </si>
  <si>
    <t>"Tipo Vínculo"</t>
  </si>
  <si>
    <t>"Vínculo Ativo 31/12"</t>
  </si>
  <si>
    <t>"Vl Remun Dezembro (SM)"</t>
  </si>
  <si>
    <t>"Vl Remun Dezembro Nom"</t>
  </si>
  <si>
    <t>"Vl Remun Média (SM)"</t>
  </si>
  <si>
    <t>"Vl Remun Média Nom"</t>
  </si>
  <si>
    <t>"Ind Trab Intermitente"</t>
  </si>
  <si>
    <t>"Ind Trab Parcial"</t>
  </si>
  <si>
    <t>,</t>
  </si>
  <si>
    <t>'</t>
  </si>
  <si>
    <t>Física</t>
  </si>
  <si>
    <t>Auditiva</t>
  </si>
  <si>
    <t>Visual</t>
  </si>
  <si>
    <t>Multipla</t>
  </si>
  <si>
    <t>Reabilitado</t>
  </si>
  <si>
    <t>Não deficiente</t>
  </si>
  <si>
    <t>Analfabeto</t>
  </si>
  <si>
    <t>Mestrado</t>
  </si>
  <si>
    <t>Doutorado</t>
  </si>
  <si>
    <t>Zero</t>
  </si>
  <si>
    <t>Ate 4</t>
  </si>
  <si>
    <t>De 5 a 9</t>
  </si>
  <si>
    <t>De 10 a 19</t>
  </si>
  <si>
    <t>De 20 a 49</t>
  </si>
  <si>
    <t>De 50 a 99</t>
  </si>
  <si>
    <t>De 100 a 249</t>
  </si>
  <si>
    <t>De 250 a 499</t>
  </si>
  <si>
    <t>De 500 a 999</t>
  </si>
  <si>
    <t>1000 ou mais</t>
  </si>
  <si>
    <t>Superior incompleto</t>
  </si>
  <si>
    <t>Superior completo</t>
  </si>
  <si>
    <t>Médio incompleto</t>
  </si>
  <si>
    <t>Médio completo</t>
  </si>
  <si>
    <t>Fundamental completo</t>
  </si>
  <si>
    <t>Doutorado completo</t>
  </si>
  <si>
    <t>Ensino Fundamental completo</t>
  </si>
  <si>
    <t>Ensino Médio incompleto</t>
  </si>
  <si>
    <t>GRAU_INSTRUCAO_ORIGINAL</t>
  </si>
  <si>
    <t>DESCRICAO</t>
  </si>
  <si>
    <t>Até o 5º ano do fundamental</t>
  </si>
  <si>
    <t>6º a 9º ano do fundamental</t>
  </si>
  <si>
    <t>Não Admitido no Ano</t>
  </si>
  <si>
    <t>Intelectual</t>
  </si>
  <si>
    <t>Admissão de empregado no primeiro emprego ou nomeação de servidor em caráter efetivo ou em comissão, no primeiro emprego.</t>
  </si>
  <si>
    <t>Exercício descentralizado de servidor oriundo do mesmo órgão/entidade ou de outro órgão/entidade.</t>
  </si>
  <si>
    <t>Trabalhador rural vinculado a empregador pessoa jurídica por contrato de trabalho regido pela Lei nº 5.889/1973, por prazo determinado</t>
  </si>
  <si>
    <t>Trabalhador urbano vinculado a empregador pessoa jurídica por contrato de trabalho regido pela CLT, por prazo indeterminado</t>
  </si>
  <si>
    <t>Trabalhador urbano vinculado a empregador pessoa física por contrato de trabalho regido pela CLT, por prazo indeterminado</t>
  </si>
  <si>
    <t>Trabalhador rural vinculado a empregador pessoa jurídica por contrato de trabalho regido pela Lei nº 5.889/1973, por prazo indeterminado</t>
  </si>
  <si>
    <t>Trabalhador rural vinculado a empregador pessoa física por contrato de trabalho regido pela Lei nº 5.889/1973, por prazo indeterminado</t>
  </si>
  <si>
    <t>Servidor regido pelo Regime Jurídico Único (federal, estadual e municipal) e militar, vinculado a Regime Próprio de Previdência</t>
  </si>
  <si>
    <t>Servidor regido pelo Regime Jurídico Único (federal, estadual e municipal) e militar, vinculado ao Regime Geral de Previdência Social</t>
  </si>
  <si>
    <t>Servidor público não efetivo (demissível ad nutum ou admitido por meio de legislação especial, não-regido pela CLT)</t>
  </si>
  <si>
    <t>Trabalhador avulso (trabalho administrado pelo sindicato da categoria ou pelo órgão gestor de mão-de-obra) para o qual é devido depósito de FGTS (CF/1988), art. 7º, inciso III</t>
  </si>
  <si>
    <t>Trabalhador temporário, regido pela Lei nº 6.019, de 3 de janeiro de 1974</t>
  </si>
  <si>
    <t>Aprendiz contratado nos termos do art. 428 da CLT, regulamentado pelo Decreto nº 5.598, de 1º de dezembro de 2005</t>
  </si>
  <si>
    <t>Trabalhador urbano vinculado a empregador pessoa jurídica por contrato de trabalho regido pela CLT, por tempo determinado ou obra certa</t>
  </si>
  <si>
    <t>Trabalhador urbano vinculado a empregador pessoa física por contrato de trabalho regido pela CLT, por tempo determinado ou obra certa</t>
  </si>
  <si>
    <t>Trabalhador rural vinculado a empregador pessoa física por contrato de trabalho regido pela Lei nº 5.889/1973, por prazo determinado</t>
  </si>
  <si>
    <t>Diretor sem vínculo empregatício para o qual a empresa/entidade tenha optado por recolhimento ao FGTS ou Dirigente Sindical</t>
  </si>
  <si>
    <t>Contrato de Trabalho por Prazo Determinado, regido pela Lei nº 9.601, de 21 de janeiro de 1998</t>
  </si>
  <si>
    <t>Contrato de Trabalho por Tempo Determinado, regido pela Lei nº 8.745, de 9 de dezembro de 1993, com a redação dada pela Lei nº 9.849, de 26 de outubro de 1999</t>
  </si>
  <si>
    <t>Contrato de Trabalho por Prazo Determinado, regido por Lei Estadual</t>
  </si>
  <si>
    <t>Contrato de Trabalho por Prazo Determinado, regido por Lei Municipal</t>
  </si>
  <si>
    <t>ANO_RAIS</t>
  </si>
  <si>
    <t>0</t>
  </si>
  <si>
    <t>1</t>
  </si>
  <si>
    <t>2</t>
  </si>
  <si>
    <t>Admissão de empregado com emprego anterior (reemprego) ou nomeação de servidor em caráter efetivo ou em comissão, com emprego anterior (reemprego).</t>
  </si>
  <si>
    <t>3</t>
  </si>
  <si>
    <t>Transferência de empregado oriundo de estabelecimento da mesma empresa ou de outra empresa com ônus para a cedente.</t>
  </si>
  <si>
    <t>4</t>
  </si>
  <si>
    <t>Transferência de empregado oriundo de estabelecimento da mesma empresa ou de outra empresa sem ônus para a cedente.</t>
  </si>
  <si>
    <t>6</t>
  </si>
  <si>
    <t>Reintegração (data relativa aos efeitos financeiros da reintegração)</t>
  </si>
  <si>
    <t>7</t>
  </si>
  <si>
    <t>Recondução (específico para servidor público).</t>
  </si>
  <si>
    <t>8</t>
  </si>
  <si>
    <t>Reversão, (específico para servidor público).</t>
  </si>
  <si>
    <t>9</t>
  </si>
  <si>
    <t>Exercício provisório de servidor oriundo do mesmo órgão/entidade ou de outro órgão/entidade.</t>
  </si>
  <si>
    <t>Redistribuição (específico para servidor público).</t>
  </si>
  <si>
    <t>13</t>
  </si>
  <si>
    <t>14</t>
  </si>
  <si>
    <t>Analfabeto, inclusive o que, embora tenha recebido instrução, não se alfabetizou</t>
  </si>
  <si>
    <t>Até o 5º ano incompleto do Ensino Fundamental (antiga 4ª série) ou que se tenha alfabetizado sem ter frequentado escola regular</t>
  </si>
  <si>
    <t>5º ano do fundamental completo</t>
  </si>
  <si>
    <t>5º ano completo do Ensino Fundamental</t>
  </si>
  <si>
    <t>Do 6º ao 9º ano do Ensino Fundamental incompleto (antiga 5ª à 8ª série)</t>
  </si>
  <si>
    <t>5</t>
  </si>
  <si>
    <t>Ensino Médio completo</t>
  </si>
  <si>
    <t>Educação Superior incompleta</t>
  </si>
  <si>
    <t>Educação Superior completa</t>
  </si>
  <si>
    <t>Mestrado completo</t>
  </si>
  <si>
    <t>WHERE Município &lt;&gt; 'Município'</t>
  </si>
  <si>
    <t>SELECT PARA CRIAÇÃO DA FATO, BASTA MUDAR O NUMERO DO ANO NA LINHA ABAIXO E O NOME DA TABELA NA PENULTIMA LINHA</t>
  </si>
  <si>
    <t>UNION ALL</t>
  </si>
  <si>
    <t>--#########</t>
  </si>
  <si>
    <t>FROM [2012_SC2012]</t>
  </si>
  <si>
    <r>
      <t>As</t>
    </r>
    <r>
      <rPr>
        <b/>
        <sz val="11"/>
        <color theme="1"/>
        <rFont val="Aptos Narrow"/>
        <family val="2"/>
        <scheme val="minor"/>
      </rPr>
      <t xml:space="preserve"> demais abas são as dimensões</t>
    </r>
    <r>
      <rPr>
        <sz val="11"/>
        <color theme="1"/>
        <rFont val="Aptos Narrow"/>
        <family val="2"/>
        <scheme val="minor"/>
      </rPr>
      <t xml:space="preserve"> criadas no SQL, mas deixei separadas pelas abas para ficar mais fácil de organizar</t>
    </r>
  </si>
  <si>
    <r>
      <t xml:space="preserve">A aba </t>
    </r>
    <r>
      <rPr>
        <b/>
        <sz val="11"/>
        <color theme="1"/>
        <rFont val="Aptos Narrow"/>
        <family val="2"/>
        <scheme val="minor"/>
      </rPr>
      <t>RAIS_FatoMovimentacaoTrabalhadores</t>
    </r>
    <r>
      <rPr>
        <sz val="11"/>
        <color theme="1"/>
        <rFont val="Aptos Narrow"/>
        <family val="2"/>
        <scheme val="minor"/>
      </rPr>
      <t xml:space="preserve"> trás todo o mapeamento das colunas de todos os anos importados da RAIS, bem como uma coluna com fórmulas para montar o select padrão entre todas as tabelas para a carga, as tabelas com os nomes origniais estão nas primeiras colunas da planilha</t>
    </r>
  </si>
  <si>
    <t>Ano da RAIS</t>
  </si>
  <si>
    <t>INTEIRO</t>
  </si>
  <si>
    <t>Natureza Jurídica (CONCLA/2002)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</si>
</sst>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164" fontId="0" fillId="0" borderId="0" xfId="0" applyNumberFormat="1" applyAlignment="1">
      <alignment horizontal="left"/>
    </xf>
    <xf numFmtId="3" fontId="4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0" fillId="0" borderId="0" xfId="0" applyNumberFormat="1"/>
    <xf numFmtId="3" fontId="0" fillId="0" borderId="0" xfId="0" applyNumberFormat="1"/>
    <xf numFmtId="49" fontId="3" fillId="0" borderId="0" xfId="0" applyNumberFormat="1" applyFont="1"/>
    <xf numFmtId="0" fontId="2" fillId="0" borderId="0" xfId="0" applyFont="1"/>
    <xf numFmtId="164" fontId="0" fillId="0" borderId="0" xfId="0" applyNumberFormat="1"/>
    <xf numFmtId="0" fontId="0" fillId="0" borderId="0" xfId="0" quotePrefix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wrapText="1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C5A7-1378-4E8A-85A6-909BE0C9E099}">
  <dimension ref="A1:C4"/>
  <sheetViews>
    <sheetView workbookViewId="0">
      <selection activeCell="B3" sqref="B3"/>
    </sheetView>
  </sheetViews>
  <sheetFormatPr defaultColWidth="0" defaultRowHeight="15" zeroHeight="1" x14ac:dyDescent="0.25"/>
  <cols>
    <col min="1" max="1" width="3.42578125" customWidth="1"/>
    <col min="2" max="2" width="82.5703125" customWidth="1"/>
    <col min="3" max="3" width="4" customWidth="1"/>
    <col min="4" max="16384" width="9.140625" hidden="1"/>
  </cols>
  <sheetData>
    <row r="1" spans="1:3" x14ac:dyDescent="0.25">
      <c r="A1" s="18"/>
      <c r="B1" s="18"/>
      <c r="C1" s="18"/>
    </row>
    <row r="2" spans="1:3" ht="60" x14ac:dyDescent="0.25">
      <c r="A2" s="18"/>
      <c r="B2" s="17" t="s">
        <v>526</v>
      </c>
      <c r="C2" s="18"/>
    </row>
    <row r="3" spans="1:3" ht="30" x14ac:dyDescent="0.25">
      <c r="A3" s="18"/>
      <c r="B3" s="17" t="s">
        <v>525</v>
      </c>
      <c r="C3" s="18"/>
    </row>
    <row r="4" spans="1:3" x14ac:dyDescent="0.25">
      <c r="A4" s="18"/>
      <c r="B4" s="18"/>
      <c r="C4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50157-627B-49FD-8550-408196DF406D}">
  <dimension ref="A1:D21"/>
  <sheetViews>
    <sheetView workbookViewId="0">
      <selection activeCell="D1" sqref="D1:D21"/>
    </sheetView>
  </sheetViews>
  <sheetFormatPr defaultRowHeight="15" x14ac:dyDescent="0.25"/>
  <cols>
    <col min="1" max="1" width="24.140625" bestFit="1" customWidth="1"/>
    <col min="2" max="2" width="19.28515625" bestFit="1" customWidth="1"/>
    <col min="3" max="3" width="160.140625" bestFit="1" customWidth="1"/>
  </cols>
  <sheetData>
    <row r="1" spans="1:4" x14ac:dyDescent="0.25">
      <c r="A1" t="s">
        <v>283</v>
      </c>
      <c r="B1" t="s">
        <v>284</v>
      </c>
      <c r="C1" t="s">
        <v>464</v>
      </c>
      <c r="D1" s="1" t="str">
        <f>"("&amp;A1&amp;","&amp;"'"&amp;B1&amp;"'"&amp;","&amp;"'"&amp;C1&amp;"'"&amp;")"</f>
        <v>(COD_TIPO_EMPREGATICIO,'TIPO_EMPREGATICIO','DESCRICAO')</v>
      </c>
    </row>
    <row r="2" spans="1:4" x14ac:dyDescent="0.25">
      <c r="A2">
        <v>10</v>
      </c>
      <c r="B2" t="s">
        <v>264</v>
      </c>
      <c r="C2" t="s">
        <v>472</v>
      </c>
      <c r="D2" s="1" t="str">
        <f t="shared" ref="D2:D21" si="0">"("&amp;A2&amp;","&amp;"'"&amp;B2&amp;"'"&amp;","&amp;"'"&amp;C2&amp;"'"&amp;")"</f>
        <v>(10,'CLT U/PJ IND','Trabalhador urbano vinculado a empregador pessoa jurídica por contrato de trabalho regido pela CLT, por prazo indeterminado')</v>
      </c>
    </row>
    <row r="3" spans="1:4" x14ac:dyDescent="0.25">
      <c r="A3">
        <v>15</v>
      </c>
      <c r="B3" t="s">
        <v>265</v>
      </c>
      <c r="C3" t="s">
        <v>473</v>
      </c>
      <c r="D3" s="1" t="str">
        <f t="shared" si="0"/>
        <v>(15,'CLT U/PF IND','Trabalhador urbano vinculado a empregador pessoa física por contrato de trabalho regido pela CLT, por prazo indeterminado')</v>
      </c>
    </row>
    <row r="4" spans="1:4" x14ac:dyDescent="0.25">
      <c r="A4">
        <v>20</v>
      </c>
      <c r="B4" t="s">
        <v>266</v>
      </c>
      <c r="C4" t="s">
        <v>474</v>
      </c>
      <c r="D4" s="1" t="str">
        <f t="shared" si="0"/>
        <v>(20,'CLT R/PJ IND','Trabalhador rural vinculado a empregador pessoa jurídica por contrato de trabalho regido pela Lei nº 5.889/1973, por prazo indeterminado')</v>
      </c>
    </row>
    <row r="5" spans="1:4" x14ac:dyDescent="0.25">
      <c r="A5">
        <v>25</v>
      </c>
      <c r="B5" t="s">
        <v>267</v>
      </c>
      <c r="C5" t="s">
        <v>475</v>
      </c>
      <c r="D5" s="1" t="str">
        <f t="shared" si="0"/>
        <v>(25,'CLT R/PF IND','Trabalhador rural vinculado a empregador pessoa física por contrato de trabalho regido pela Lei nº 5.889/1973, por prazo indeterminado')</v>
      </c>
    </row>
    <row r="6" spans="1:4" x14ac:dyDescent="0.25">
      <c r="A6">
        <v>30</v>
      </c>
      <c r="B6" t="s">
        <v>268</v>
      </c>
      <c r="C6" t="s">
        <v>476</v>
      </c>
      <c r="D6" s="1" t="str">
        <f t="shared" si="0"/>
        <v>(30,'ESTATUTARIO','Servidor regido pelo Regime Jurídico Único (federal, estadual e municipal) e militar, vinculado a Regime Próprio de Previdência')</v>
      </c>
    </row>
    <row r="7" spans="1:4" x14ac:dyDescent="0.25">
      <c r="A7">
        <v>31</v>
      </c>
      <c r="B7" t="s">
        <v>269</v>
      </c>
      <c r="C7" t="s">
        <v>477</v>
      </c>
      <c r="D7" s="1" t="str">
        <f t="shared" si="0"/>
        <v>(31,'ESTAT RGPS','Servidor regido pelo Regime Jurídico Único (federal, estadual e municipal) e militar, vinculado ao Regime Geral de Previdência Social')</v>
      </c>
    </row>
    <row r="8" spans="1:4" x14ac:dyDescent="0.25">
      <c r="A8">
        <v>35</v>
      </c>
      <c r="B8" t="s">
        <v>270</v>
      </c>
      <c r="C8" t="s">
        <v>478</v>
      </c>
      <c r="D8" s="1" t="str">
        <f t="shared" si="0"/>
        <v>(35,'ESTAT N/EFET','Servidor público não efetivo (demissível ad nutum ou admitido por meio de legislação especial, não-regido pela CLT)')</v>
      </c>
    </row>
    <row r="9" spans="1:4" x14ac:dyDescent="0.25">
      <c r="A9">
        <v>40</v>
      </c>
      <c r="B9" t="s">
        <v>271</v>
      </c>
      <c r="C9" t="s">
        <v>479</v>
      </c>
      <c r="D9" s="1" t="str">
        <f t="shared" si="0"/>
        <v>(40,'AVULSO','Trabalhador avulso (trabalho administrado pelo sindicato da categoria ou pelo órgão gestor de mão-de-obra) para o qual é devido depósito de FGTS (CF/1988), art. 7º, inciso III')</v>
      </c>
    </row>
    <row r="10" spans="1:4" x14ac:dyDescent="0.25">
      <c r="A10">
        <v>50</v>
      </c>
      <c r="B10" t="s">
        <v>272</v>
      </c>
      <c r="C10" t="s">
        <v>480</v>
      </c>
      <c r="D10" s="1" t="str">
        <f t="shared" si="0"/>
        <v>(50,'TEMPORARIO','Trabalhador temporário, regido pela Lei nº 6.019, de 3 de janeiro de 1974')</v>
      </c>
    </row>
    <row r="11" spans="1:4" x14ac:dyDescent="0.25">
      <c r="A11">
        <v>55</v>
      </c>
      <c r="B11" t="s">
        <v>273</v>
      </c>
      <c r="C11" t="s">
        <v>481</v>
      </c>
      <c r="D11" s="1" t="str">
        <f t="shared" si="0"/>
        <v>(55,'APREND CONTR','Aprendiz contratado nos termos do art. 428 da CLT, regulamentado pelo Decreto nº 5.598, de 1º de dezembro de 2005')</v>
      </c>
    </row>
    <row r="12" spans="1:4" x14ac:dyDescent="0.25">
      <c r="A12">
        <v>60</v>
      </c>
      <c r="B12" t="s">
        <v>274</v>
      </c>
      <c r="C12" t="s">
        <v>482</v>
      </c>
      <c r="D12" s="1" t="str">
        <f t="shared" si="0"/>
        <v>(60,'CLT U/PJ DET','Trabalhador urbano vinculado a empregador pessoa jurídica por contrato de trabalho regido pela CLT, por tempo determinado ou obra certa')</v>
      </c>
    </row>
    <row r="13" spans="1:4" x14ac:dyDescent="0.25">
      <c r="A13">
        <v>65</v>
      </c>
      <c r="B13" t="s">
        <v>275</v>
      </c>
      <c r="C13" t="s">
        <v>483</v>
      </c>
      <c r="D13" s="1" t="str">
        <f t="shared" si="0"/>
        <v>(65,'CLT U/PF DET','Trabalhador urbano vinculado a empregador pessoa física por contrato de trabalho regido pela CLT, por tempo determinado ou obra certa')</v>
      </c>
    </row>
    <row r="14" spans="1:4" x14ac:dyDescent="0.25">
      <c r="A14">
        <v>70</v>
      </c>
      <c r="B14" t="s">
        <v>276</v>
      </c>
      <c r="C14" t="s">
        <v>471</v>
      </c>
      <c r="D14" s="1" t="str">
        <f t="shared" si="0"/>
        <v>(70,'CLT R/PJ DET','Trabalhador rural vinculado a empregador pessoa jurídica por contrato de trabalho regido pela Lei nº 5.889/1973, por prazo determinado')</v>
      </c>
    </row>
    <row r="15" spans="1:4" x14ac:dyDescent="0.25">
      <c r="A15">
        <v>75</v>
      </c>
      <c r="B15" t="s">
        <v>277</v>
      </c>
      <c r="C15" t="s">
        <v>484</v>
      </c>
      <c r="D15" s="1" t="str">
        <f t="shared" si="0"/>
        <v>(75,'CLT R/PF DET','Trabalhador rural vinculado a empregador pessoa física por contrato de trabalho regido pela Lei nº 5.889/1973, por prazo determinado')</v>
      </c>
    </row>
    <row r="16" spans="1:4" x14ac:dyDescent="0.25">
      <c r="A16">
        <v>80</v>
      </c>
      <c r="B16" t="s">
        <v>278</v>
      </c>
      <c r="C16" t="s">
        <v>485</v>
      </c>
      <c r="D16" s="1" t="str">
        <f t="shared" si="0"/>
        <v>(80,'DIRETOR','Diretor sem vínculo empregatício para o qual a empresa/entidade tenha optado por recolhimento ao FGTS ou Dirigente Sindical')</v>
      </c>
    </row>
    <row r="17" spans="1:4" x14ac:dyDescent="0.25">
      <c r="A17">
        <v>90</v>
      </c>
      <c r="B17" t="s">
        <v>279</v>
      </c>
      <c r="C17" t="s">
        <v>486</v>
      </c>
      <c r="D17" s="1" t="str">
        <f t="shared" si="0"/>
        <v>(90,'CONT PRZ DET','Contrato de Trabalho por Prazo Determinado, regido pela Lei nº 9.601, de 21 de janeiro de 1998')</v>
      </c>
    </row>
    <row r="18" spans="1:4" x14ac:dyDescent="0.25">
      <c r="A18">
        <v>95</v>
      </c>
      <c r="B18" t="s">
        <v>280</v>
      </c>
      <c r="C18" t="s">
        <v>487</v>
      </c>
      <c r="D18" s="1" t="str">
        <f t="shared" si="0"/>
        <v>(95,'CONT TMP DET','Contrato de Trabalho por Tempo Determinado, regido pela Lei nº 8.745, de 9 de dezembro de 1993, com a redação dada pela Lei nº 9.849, de 26 de outubro de 1999')</v>
      </c>
    </row>
    <row r="19" spans="1:4" x14ac:dyDescent="0.25">
      <c r="A19">
        <v>96</v>
      </c>
      <c r="B19" t="s">
        <v>281</v>
      </c>
      <c r="C19" t="s">
        <v>488</v>
      </c>
      <c r="D19" s="1" t="str">
        <f t="shared" si="0"/>
        <v>(96,'CONT LEI EST','Contrato de Trabalho por Prazo Determinado, regido por Lei Estadual')</v>
      </c>
    </row>
    <row r="20" spans="1:4" x14ac:dyDescent="0.25">
      <c r="A20">
        <v>97</v>
      </c>
      <c r="B20" t="s">
        <v>282</v>
      </c>
      <c r="C20" t="s">
        <v>489</v>
      </c>
      <c r="D20" s="1" t="str">
        <f t="shared" si="0"/>
        <v>(97,'CONT LEI MUN','Contrato de Trabalho por Prazo Determinado, regido por Lei Municipal')</v>
      </c>
    </row>
    <row r="21" spans="1:4" x14ac:dyDescent="0.25">
      <c r="A21">
        <v>-1</v>
      </c>
      <c r="B21" t="s">
        <v>354</v>
      </c>
      <c r="C21" t="s">
        <v>354</v>
      </c>
      <c r="D21" s="1" t="str">
        <f t="shared" si="0"/>
        <v>(-1,'Não Informado','Não Informado')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C2FB-5678-4257-904B-5F03AEAB0CEF}">
  <dimension ref="A1:C48"/>
  <sheetViews>
    <sheetView topLeftCell="A12" workbookViewId="0">
      <selection activeCell="C1" sqref="C1:C48"/>
    </sheetView>
  </sheetViews>
  <sheetFormatPr defaultRowHeight="15" x14ac:dyDescent="0.25"/>
  <sheetData>
    <row r="1" spans="1:3" x14ac:dyDescent="0.25">
      <c r="A1" t="s">
        <v>258</v>
      </c>
      <c r="B1" t="s">
        <v>111</v>
      </c>
      <c r="C1" s="1" t="str">
        <f>"("&amp;A1&amp;","&amp;"'"&amp;B1&amp;"'"&amp;")"</f>
        <v>(COD_NACIONALIDADE,'NACIONALIDADE')</v>
      </c>
    </row>
    <row r="2" spans="1:3" x14ac:dyDescent="0.25">
      <c r="A2">
        <v>10</v>
      </c>
      <c r="B2" t="s">
        <v>212</v>
      </c>
      <c r="C2" s="1" t="str">
        <f t="shared" ref="C2:C48" si="0">"("&amp;A2&amp;","&amp;"'"&amp;B2&amp;"'"&amp;")"</f>
        <v>(10,'Brasileira')</v>
      </c>
    </row>
    <row r="3" spans="1:3" x14ac:dyDescent="0.25">
      <c r="A3">
        <v>20</v>
      </c>
      <c r="B3" t="s">
        <v>213</v>
      </c>
      <c r="C3" s="1" t="str">
        <f t="shared" si="0"/>
        <v>(20,'Naturalidade Brasileira')</v>
      </c>
    </row>
    <row r="4" spans="1:3" x14ac:dyDescent="0.25">
      <c r="A4">
        <v>21</v>
      </c>
      <c r="B4" t="s">
        <v>214</v>
      </c>
      <c r="C4" s="1" t="str">
        <f t="shared" si="0"/>
        <v>(21,'Argentina')</v>
      </c>
    </row>
    <row r="5" spans="1:3" x14ac:dyDescent="0.25">
      <c r="A5">
        <v>22</v>
      </c>
      <c r="B5" t="s">
        <v>215</v>
      </c>
      <c r="C5" s="1" t="str">
        <f t="shared" si="0"/>
        <v>(22,'Boliviana')</v>
      </c>
    </row>
    <row r="6" spans="1:3" x14ac:dyDescent="0.25">
      <c r="A6">
        <v>23</v>
      </c>
      <c r="B6" t="s">
        <v>216</v>
      </c>
      <c r="C6" s="1" t="str">
        <f t="shared" si="0"/>
        <v>(23,'Chilena')</v>
      </c>
    </row>
    <row r="7" spans="1:3" x14ac:dyDescent="0.25">
      <c r="A7">
        <v>24</v>
      </c>
      <c r="B7" t="s">
        <v>217</v>
      </c>
      <c r="C7" s="1" t="str">
        <f t="shared" si="0"/>
        <v>(24,'Paraguaia')</v>
      </c>
    </row>
    <row r="8" spans="1:3" x14ac:dyDescent="0.25">
      <c r="A8">
        <v>25</v>
      </c>
      <c r="B8" t="s">
        <v>218</v>
      </c>
      <c r="C8" s="1" t="str">
        <f t="shared" si="0"/>
        <v>(25,'Uruguaia')</v>
      </c>
    </row>
    <row r="9" spans="1:3" x14ac:dyDescent="0.25">
      <c r="A9">
        <v>26</v>
      </c>
      <c r="B9" t="s">
        <v>219</v>
      </c>
      <c r="C9" s="1" t="str">
        <f t="shared" si="0"/>
        <v>(26,'Venezuelano')</v>
      </c>
    </row>
    <row r="10" spans="1:3" x14ac:dyDescent="0.25">
      <c r="A10">
        <v>27</v>
      </c>
      <c r="B10" t="s">
        <v>220</v>
      </c>
      <c r="C10" s="1" t="str">
        <f t="shared" si="0"/>
        <v>(27,'Colombiano')</v>
      </c>
    </row>
    <row r="11" spans="1:3" x14ac:dyDescent="0.25">
      <c r="A11">
        <v>28</v>
      </c>
      <c r="B11" t="s">
        <v>221</v>
      </c>
      <c r="C11" s="1" t="str">
        <f t="shared" si="0"/>
        <v>(28,'Peruano')</v>
      </c>
    </row>
    <row r="12" spans="1:3" x14ac:dyDescent="0.25">
      <c r="A12">
        <v>29</v>
      </c>
      <c r="B12" t="s">
        <v>222</v>
      </c>
      <c r="C12" s="1" t="str">
        <f t="shared" si="0"/>
        <v>(29,'Equatoriano')</v>
      </c>
    </row>
    <row r="13" spans="1:3" x14ac:dyDescent="0.25">
      <c r="A13">
        <v>30</v>
      </c>
      <c r="B13" t="s">
        <v>223</v>
      </c>
      <c r="C13" s="1" t="str">
        <f t="shared" si="0"/>
        <v>(30,'Alemã')</v>
      </c>
    </row>
    <row r="14" spans="1:3" x14ac:dyDescent="0.25">
      <c r="A14">
        <v>31</v>
      </c>
      <c r="B14" t="s">
        <v>224</v>
      </c>
      <c r="C14" s="1" t="str">
        <f t="shared" si="0"/>
        <v>(31,'Belga')</v>
      </c>
    </row>
    <row r="15" spans="1:3" x14ac:dyDescent="0.25">
      <c r="A15">
        <v>32</v>
      </c>
      <c r="B15" t="s">
        <v>225</v>
      </c>
      <c r="C15" s="1" t="str">
        <f t="shared" si="0"/>
        <v>(32,'Britânica')</v>
      </c>
    </row>
    <row r="16" spans="1:3" x14ac:dyDescent="0.25">
      <c r="A16">
        <v>34</v>
      </c>
      <c r="B16" t="s">
        <v>226</v>
      </c>
      <c r="C16" s="1" t="str">
        <f t="shared" si="0"/>
        <v>(34,'Canadense')</v>
      </c>
    </row>
    <row r="17" spans="1:3" x14ac:dyDescent="0.25">
      <c r="A17">
        <v>35</v>
      </c>
      <c r="B17" t="s">
        <v>227</v>
      </c>
      <c r="C17" s="1" t="str">
        <f t="shared" si="0"/>
        <v>(35,'Espanhola')</v>
      </c>
    </row>
    <row r="18" spans="1:3" x14ac:dyDescent="0.25">
      <c r="A18">
        <v>36</v>
      </c>
      <c r="B18" t="s">
        <v>228</v>
      </c>
      <c r="C18" s="1" t="str">
        <f t="shared" si="0"/>
        <v>(36,'Norte-Americana')</v>
      </c>
    </row>
    <row r="19" spans="1:3" x14ac:dyDescent="0.25">
      <c r="A19">
        <v>37</v>
      </c>
      <c r="B19" t="s">
        <v>229</v>
      </c>
      <c r="C19" s="1" t="str">
        <f t="shared" si="0"/>
        <v>(37,'Francesa')</v>
      </c>
    </row>
    <row r="20" spans="1:3" x14ac:dyDescent="0.25">
      <c r="A20">
        <v>38</v>
      </c>
      <c r="B20" t="s">
        <v>230</v>
      </c>
      <c r="C20" s="1" t="str">
        <f t="shared" si="0"/>
        <v>(38,'Suíça')</v>
      </c>
    </row>
    <row r="21" spans="1:3" x14ac:dyDescent="0.25">
      <c r="A21">
        <v>39</v>
      </c>
      <c r="B21" t="s">
        <v>231</v>
      </c>
      <c r="C21" s="1" t="str">
        <f t="shared" si="0"/>
        <v>(39,'Italiana')</v>
      </c>
    </row>
    <row r="22" spans="1:3" x14ac:dyDescent="0.25">
      <c r="A22">
        <v>40</v>
      </c>
      <c r="B22" t="s">
        <v>232</v>
      </c>
      <c r="C22" s="1" t="str">
        <f t="shared" si="0"/>
        <v>(40,'Haitiano')</v>
      </c>
    </row>
    <row r="23" spans="1:3" x14ac:dyDescent="0.25">
      <c r="A23">
        <v>41</v>
      </c>
      <c r="B23" t="s">
        <v>233</v>
      </c>
      <c r="C23" s="1" t="str">
        <f t="shared" si="0"/>
        <v>(41,'Japonesa')</v>
      </c>
    </row>
    <row r="24" spans="1:3" x14ac:dyDescent="0.25">
      <c r="A24">
        <v>42</v>
      </c>
      <c r="B24" t="s">
        <v>234</v>
      </c>
      <c r="C24" s="1" t="str">
        <f t="shared" si="0"/>
        <v>(42,'Chinesa')</v>
      </c>
    </row>
    <row r="25" spans="1:3" x14ac:dyDescent="0.25">
      <c r="A25">
        <v>43</v>
      </c>
      <c r="B25" t="s">
        <v>235</v>
      </c>
      <c r="C25" s="1" t="str">
        <f t="shared" si="0"/>
        <v>(43,'Coreana')</v>
      </c>
    </row>
    <row r="26" spans="1:3" x14ac:dyDescent="0.25">
      <c r="A26">
        <v>44</v>
      </c>
      <c r="B26" t="s">
        <v>236</v>
      </c>
      <c r="C26" s="1" t="str">
        <f t="shared" si="0"/>
        <v>(44,'Russo')</v>
      </c>
    </row>
    <row r="27" spans="1:3" x14ac:dyDescent="0.25">
      <c r="A27">
        <v>45</v>
      </c>
      <c r="B27" t="s">
        <v>237</v>
      </c>
      <c r="C27" s="1" t="str">
        <f t="shared" si="0"/>
        <v>(45,'Portuguesa')</v>
      </c>
    </row>
    <row r="28" spans="1:3" x14ac:dyDescent="0.25">
      <c r="A28">
        <v>46</v>
      </c>
      <c r="B28" t="s">
        <v>238</v>
      </c>
      <c r="C28" s="1" t="str">
        <f t="shared" si="0"/>
        <v>(46,'Paquistanês')</v>
      </c>
    </row>
    <row r="29" spans="1:3" x14ac:dyDescent="0.25">
      <c r="A29">
        <v>47</v>
      </c>
      <c r="B29" t="s">
        <v>239</v>
      </c>
      <c r="C29" s="1" t="str">
        <f t="shared" si="0"/>
        <v>(47,'Indiano')</v>
      </c>
    </row>
    <row r="30" spans="1:3" x14ac:dyDescent="0.25">
      <c r="A30">
        <v>48</v>
      </c>
      <c r="B30" t="s">
        <v>240</v>
      </c>
      <c r="C30" s="1" t="str">
        <f t="shared" si="0"/>
        <v>(48,'Outras Latino-Americanas')</v>
      </c>
    </row>
    <row r="31" spans="1:3" x14ac:dyDescent="0.25">
      <c r="A31">
        <v>49</v>
      </c>
      <c r="B31" t="s">
        <v>241</v>
      </c>
      <c r="C31" s="1" t="str">
        <f t="shared" si="0"/>
        <v>(49,'Outras Asiáticas')</v>
      </c>
    </row>
    <row r="32" spans="1:3" x14ac:dyDescent="0.25">
      <c r="A32">
        <v>50</v>
      </c>
      <c r="B32" t="s">
        <v>242</v>
      </c>
      <c r="C32" s="1" t="str">
        <f t="shared" si="0"/>
        <v>(50,'Outras Nacionalidades')</v>
      </c>
    </row>
    <row r="33" spans="1:3" x14ac:dyDescent="0.25">
      <c r="A33">
        <v>51</v>
      </c>
      <c r="B33" t="s">
        <v>243</v>
      </c>
      <c r="C33" s="1" t="str">
        <f t="shared" si="0"/>
        <v>(51,'Outros Europeus')</v>
      </c>
    </row>
    <row r="34" spans="1:3" x14ac:dyDescent="0.25">
      <c r="A34">
        <v>52</v>
      </c>
      <c r="B34" t="s">
        <v>244</v>
      </c>
      <c r="C34" s="1" t="str">
        <f t="shared" si="0"/>
        <v>(52,'Guine Bissau (Guineense)')</v>
      </c>
    </row>
    <row r="35" spans="1:3" x14ac:dyDescent="0.25">
      <c r="A35">
        <v>53</v>
      </c>
      <c r="B35" t="s">
        <v>245</v>
      </c>
      <c r="C35" s="1" t="str">
        <f t="shared" si="0"/>
        <v>(53,'Marroquino')</v>
      </c>
    </row>
    <row r="36" spans="1:3" x14ac:dyDescent="0.25">
      <c r="A36">
        <v>54</v>
      </c>
      <c r="B36" t="s">
        <v>246</v>
      </c>
      <c r="C36" s="1" t="str">
        <f t="shared" si="0"/>
        <v>(54,'Cubano')</v>
      </c>
    </row>
    <row r="37" spans="1:3" x14ac:dyDescent="0.25">
      <c r="A37">
        <v>55</v>
      </c>
      <c r="B37" t="s">
        <v>247</v>
      </c>
      <c r="C37" s="1" t="str">
        <f t="shared" si="0"/>
        <v>(55,'Sirio')</v>
      </c>
    </row>
    <row r="38" spans="1:3" x14ac:dyDescent="0.25">
      <c r="A38">
        <v>56</v>
      </c>
      <c r="B38" t="s">
        <v>248</v>
      </c>
      <c r="C38" s="1" t="str">
        <f t="shared" si="0"/>
        <v>(56,'Sul-Coreano')</v>
      </c>
    </row>
    <row r="39" spans="1:3" x14ac:dyDescent="0.25">
      <c r="A39">
        <v>59</v>
      </c>
      <c r="B39" t="s">
        <v>249</v>
      </c>
      <c r="C39" s="1" t="str">
        <f t="shared" si="0"/>
        <v>(59,'Bengalesa')</v>
      </c>
    </row>
    <row r="40" spans="1:3" x14ac:dyDescent="0.25">
      <c r="A40">
        <v>60</v>
      </c>
      <c r="B40" t="s">
        <v>250</v>
      </c>
      <c r="C40" s="1" t="str">
        <f t="shared" si="0"/>
        <v>(60,'Angolano')</v>
      </c>
    </row>
    <row r="41" spans="1:3" x14ac:dyDescent="0.25">
      <c r="A41">
        <v>61</v>
      </c>
      <c r="B41" t="s">
        <v>251</v>
      </c>
      <c r="C41" s="1" t="str">
        <f t="shared" si="0"/>
        <v>(61,'Congolês')</v>
      </c>
    </row>
    <row r="42" spans="1:3" x14ac:dyDescent="0.25">
      <c r="A42">
        <v>62</v>
      </c>
      <c r="B42" t="s">
        <v>252</v>
      </c>
      <c r="C42" s="1" t="str">
        <f t="shared" si="0"/>
        <v>(62,'Sul-Africano')</v>
      </c>
    </row>
    <row r="43" spans="1:3" x14ac:dyDescent="0.25">
      <c r="A43">
        <v>63</v>
      </c>
      <c r="B43" t="s">
        <v>253</v>
      </c>
      <c r="C43" s="1" t="str">
        <f t="shared" si="0"/>
        <v>(63,'Ganesa')</v>
      </c>
    </row>
    <row r="44" spans="1:3" x14ac:dyDescent="0.25">
      <c r="A44">
        <v>64</v>
      </c>
      <c r="B44" t="s">
        <v>254</v>
      </c>
      <c r="C44" s="1" t="str">
        <f t="shared" si="0"/>
        <v>(64,'Senegalesa')</v>
      </c>
    </row>
    <row r="45" spans="1:3" x14ac:dyDescent="0.25">
      <c r="A45">
        <v>65</v>
      </c>
      <c r="B45" t="s">
        <v>255</v>
      </c>
      <c r="C45" s="1" t="str">
        <f t="shared" si="0"/>
        <v>(65,'Norte-Coreana')</v>
      </c>
    </row>
    <row r="46" spans="1:3" x14ac:dyDescent="0.25">
      <c r="A46">
        <v>70</v>
      </c>
      <c r="B46" t="s">
        <v>256</v>
      </c>
      <c r="C46" s="1" t="str">
        <f t="shared" si="0"/>
        <v>(70,'Outros Africanos')</v>
      </c>
    </row>
    <row r="47" spans="1:3" x14ac:dyDescent="0.25">
      <c r="A47">
        <v>80</v>
      </c>
      <c r="B47" t="s">
        <v>257</v>
      </c>
      <c r="C47" s="1" t="str">
        <f t="shared" si="0"/>
        <v>(80,'Outros')</v>
      </c>
    </row>
    <row r="48" spans="1:3" x14ac:dyDescent="0.25">
      <c r="A48">
        <v>-1</v>
      </c>
      <c r="B48" t="s">
        <v>354</v>
      </c>
      <c r="C48" s="1" t="str">
        <f t="shared" si="0"/>
        <v>(-1,'Não Informado')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8BA0D-AEF3-4734-A9A5-A6B2E5A82530}">
  <dimension ref="A1:C10"/>
  <sheetViews>
    <sheetView workbookViewId="0">
      <selection activeCell="C1" sqref="C1:C10"/>
    </sheetView>
  </sheetViews>
  <sheetFormatPr defaultRowHeight="15" x14ac:dyDescent="0.25"/>
  <cols>
    <col min="1" max="1" width="17.85546875" bestFit="1" customWidth="1"/>
    <col min="2" max="2" width="14.85546875" bestFit="1" customWidth="1"/>
  </cols>
  <sheetData>
    <row r="1" spans="1:3" x14ac:dyDescent="0.25">
      <c r="A1" t="s">
        <v>130</v>
      </c>
      <c r="B1" s="3" t="s">
        <v>131</v>
      </c>
      <c r="C1" s="1" t="str">
        <f>"("&amp;A1&amp;","&amp;"'"&amp;B1&amp;"'"&amp;")"</f>
        <v>(COD_FAIXA_ETARIA,'FAIXA_ETARIA')</v>
      </c>
    </row>
    <row r="2" spans="1:3" x14ac:dyDescent="0.25">
      <c r="A2" s="4">
        <v>1</v>
      </c>
      <c r="B2" s="5" t="s">
        <v>121</v>
      </c>
      <c r="C2" s="1" t="str">
        <f t="shared" ref="C2:C10" si="0">"("&amp;A2&amp;","&amp;"'"&amp;B2&amp;"'"&amp;")"</f>
        <v>(1,'10 A 14 anos')</v>
      </c>
    </row>
    <row r="3" spans="1:3" x14ac:dyDescent="0.25">
      <c r="A3" s="4">
        <v>2</v>
      </c>
      <c r="B3" s="5" t="s">
        <v>122</v>
      </c>
      <c r="C3" s="1" t="str">
        <f t="shared" si="0"/>
        <v>(2,'15 A 17 anos')</v>
      </c>
    </row>
    <row r="4" spans="1:3" x14ac:dyDescent="0.25">
      <c r="A4" s="4">
        <v>3</v>
      </c>
      <c r="B4" s="5" t="s">
        <v>123</v>
      </c>
      <c r="C4" s="1" t="str">
        <f t="shared" si="0"/>
        <v>(3,'18 A 24 anos')</v>
      </c>
    </row>
    <row r="5" spans="1:3" x14ac:dyDescent="0.25">
      <c r="A5" s="4">
        <v>4</v>
      </c>
      <c r="B5" s="5" t="s">
        <v>124</v>
      </c>
      <c r="C5" s="1" t="str">
        <f t="shared" si="0"/>
        <v>(4,'25 A 29 anos')</v>
      </c>
    </row>
    <row r="6" spans="1:3" x14ac:dyDescent="0.25">
      <c r="A6" s="4">
        <v>5</v>
      </c>
      <c r="B6" s="5" t="s">
        <v>125</v>
      </c>
      <c r="C6" s="1" t="str">
        <f t="shared" si="0"/>
        <v>(5,'30 A 39 anos')</v>
      </c>
    </row>
    <row r="7" spans="1:3" x14ac:dyDescent="0.25">
      <c r="A7" s="4">
        <v>6</v>
      </c>
      <c r="B7" s="5" t="s">
        <v>126</v>
      </c>
      <c r="C7" s="1" t="str">
        <f t="shared" si="0"/>
        <v>(6,'40 A 49 anos')</v>
      </c>
    </row>
    <row r="8" spans="1:3" x14ac:dyDescent="0.25">
      <c r="A8" s="4">
        <v>7</v>
      </c>
      <c r="B8" s="5" t="s">
        <v>127</v>
      </c>
      <c r="C8" s="1" t="str">
        <f t="shared" si="0"/>
        <v>(7,'50 A 64 anos')</v>
      </c>
    </row>
    <row r="9" spans="1:3" x14ac:dyDescent="0.25">
      <c r="A9" s="4">
        <v>8</v>
      </c>
      <c r="B9" s="6" t="s">
        <v>128</v>
      </c>
      <c r="C9" s="1" t="str">
        <f t="shared" si="0"/>
        <v>(8,'65 anos ou mais')</v>
      </c>
    </row>
    <row r="10" spans="1:3" x14ac:dyDescent="0.25">
      <c r="A10" s="8" t="s">
        <v>192</v>
      </c>
      <c r="B10" t="s">
        <v>354</v>
      </c>
      <c r="C10" s="1" t="str">
        <f t="shared" si="0"/>
        <v>(-1,'Não Informado')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D5A9-F17A-4676-B410-8B4CC1974DD1}">
  <dimension ref="A1:C15"/>
  <sheetViews>
    <sheetView workbookViewId="0">
      <selection activeCell="C1" sqref="C1"/>
    </sheetView>
  </sheetViews>
  <sheetFormatPr defaultRowHeight="15" x14ac:dyDescent="0.25"/>
  <cols>
    <col min="1" max="1" width="43" bestFit="1" customWidth="1"/>
  </cols>
  <sheetData>
    <row r="1" spans="1:3" x14ac:dyDescent="0.25">
      <c r="A1" t="s">
        <v>290</v>
      </c>
      <c r="B1" t="s">
        <v>292</v>
      </c>
      <c r="C1" s="1" t="str">
        <f>"("&amp;A1&amp;","&amp;"'"&amp;B1&amp;"'"&amp;")"</f>
        <v>(COD_FAIXA_SALARIAL_MEDIA_DEZEMBRO,'FAIXA_SALARIAL_MEDIA_DEZEMBRO')</v>
      </c>
    </row>
    <row r="2" spans="1:3" x14ac:dyDescent="0.25">
      <c r="A2" s="7" t="s">
        <v>135</v>
      </c>
      <c r="B2" t="s">
        <v>209</v>
      </c>
      <c r="C2" s="1" t="str">
        <f t="shared" ref="C2:C15" si="0">"("&amp;A2&amp;","&amp;"'"&amp;B2&amp;"'"&amp;")"</f>
        <v>(00,'Inativo em dezembro')</v>
      </c>
    </row>
    <row r="3" spans="1:3" x14ac:dyDescent="0.25">
      <c r="A3" s="8" t="s">
        <v>136</v>
      </c>
      <c r="B3" s="6" t="s">
        <v>137</v>
      </c>
      <c r="C3" s="1" t="str">
        <f t="shared" si="0"/>
        <v>(01,'Até 0,50 salários mínimos')</v>
      </c>
    </row>
    <row r="4" spans="1:3" x14ac:dyDescent="0.25">
      <c r="A4" s="8" t="s">
        <v>138</v>
      </c>
      <c r="B4" s="9" t="s">
        <v>139</v>
      </c>
      <c r="C4" s="1" t="str">
        <f t="shared" si="0"/>
        <v>(02,'0,51 a 1,00 salários mínimos')</v>
      </c>
    </row>
    <row r="5" spans="1:3" x14ac:dyDescent="0.25">
      <c r="A5" s="8" t="s">
        <v>140</v>
      </c>
      <c r="B5" s="9" t="s">
        <v>141</v>
      </c>
      <c r="C5" s="1" t="str">
        <f t="shared" si="0"/>
        <v>(03,'1,01 a 1,50 salários mínimos')</v>
      </c>
    </row>
    <row r="6" spans="1:3" x14ac:dyDescent="0.25">
      <c r="A6" s="8" t="s">
        <v>142</v>
      </c>
      <c r="B6" s="9" t="s">
        <v>143</v>
      </c>
      <c r="C6" s="1" t="str">
        <f t="shared" si="0"/>
        <v>(04,'1,51 a 2,00 salários mínimos')</v>
      </c>
    </row>
    <row r="7" spans="1:3" x14ac:dyDescent="0.25">
      <c r="A7" s="8" t="s">
        <v>144</v>
      </c>
      <c r="B7" s="9" t="s">
        <v>145</v>
      </c>
      <c r="C7" s="1" t="str">
        <f t="shared" si="0"/>
        <v>(05,'2,01 a 3,00 salários mínimos')</v>
      </c>
    </row>
    <row r="8" spans="1:3" x14ac:dyDescent="0.25">
      <c r="A8" s="8" t="s">
        <v>146</v>
      </c>
      <c r="B8" s="9" t="s">
        <v>147</v>
      </c>
      <c r="C8" s="1" t="str">
        <f t="shared" si="0"/>
        <v>(06,'3,01 a 4,00 salários mínimos')</v>
      </c>
    </row>
    <row r="9" spans="1:3" x14ac:dyDescent="0.25">
      <c r="A9" s="8" t="s">
        <v>148</v>
      </c>
      <c r="B9" s="9" t="s">
        <v>149</v>
      </c>
      <c r="C9" s="1" t="str">
        <f t="shared" si="0"/>
        <v>(07,'4,01 a 5,00 salários mínimos')</v>
      </c>
    </row>
    <row r="10" spans="1:3" x14ac:dyDescent="0.25">
      <c r="A10" s="8" t="s">
        <v>150</v>
      </c>
      <c r="B10" s="9" t="s">
        <v>151</v>
      </c>
      <c r="C10" s="1" t="str">
        <f t="shared" si="0"/>
        <v>(08,'5,01 a 7,00 salários mínimos')</v>
      </c>
    </row>
    <row r="11" spans="1:3" x14ac:dyDescent="0.25">
      <c r="A11" s="8" t="s">
        <v>152</v>
      </c>
      <c r="B11" s="9" t="s">
        <v>153</v>
      </c>
      <c r="C11" s="1" t="str">
        <f t="shared" si="0"/>
        <v>(09,'7,01 a 10,00 salários mínimos')</v>
      </c>
    </row>
    <row r="12" spans="1:3" x14ac:dyDescent="0.25">
      <c r="A12" s="8" t="s">
        <v>154</v>
      </c>
      <c r="B12" s="9" t="s">
        <v>155</v>
      </c>
      <c r="C12" s="1" t="str">
        <f t="shared" si="0"/>
        <v>(10,'10,01 a 15,00 salários mínimos')</v>
      </c>
    </row>
    <row r="13" spans="1:3" x14ac:dyDescent="0.25">
      <c r="A13" s="8" t="s">
        <v>156</v>
      </c>
      <c r="B13" s="9" t="s">
        <v>157</v>
      </c>
      <c r="C13" s="1" t="str">
        <f t="shared" si="0"/>
        <v>(11,'15,01 a 20,00 salários mínimos')</v>
      </c>
    </row>
    <row r="14" spans="1:3" x14ac:dyDescent="0.25">
      <c r="A14" s="8" t="s">
        <v>158</v>
      </c>
      <c r="B14" s="9" t="s">
        <v>159</v>
      </c>
      <c r="C14" s="1" t="str">
        <f t="shared" si="0"/>
        <v>(12,'Mais de 20,00 salários mínimos')</v>
      </c>
    </row>
    <row r="15" spans="1:3" x14ac:dyDescent="0.25">
      <c r="A15" s="8" t="s">
        <v>192</v>
      </c>
      <c r="B15" t="s">
        <v>354</v>
      </c>
      <c r="C15" s="1" t="str">
        <f t="shared" si="0"/>
        <v>(-1,'Não Informado')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0145-9FFB-4D32-ADEF-D517C8C10BD1}">
  <dimension ref="A1:I14"/>
  <sheetViews>
    <sheetView workbookViewId="0">
      <selection activeCell="C1" sqref="C1:C14"/>
    </sheetView>
  </sheetViews>
  <sheetFormatPr defaultRowHeight="15" x14ac:dyDescent="0.25"/>
  <cols>
    <col min="1" max="1" width="43" bestFit="1" customWidth="1"/>
  </cols>
  <sheetData>
    <row r="1" spans="1:9" x14ac:dyDescent="0.25">
      <c r="A1" t="s">
        <v>291</v>
      </c>
      <c r="B1" t="s">
        <v>293</v>
      </c>
      <c r="C1" s="1" t="str">
        <f>"("&amp;A1&amp;","&amp;"'"&amp;B1&amp;"'"&amp;")"</f>
        <v>(COD_FAIXA_SALARIAL_MEDIA_ANO,'FAIXA_SALARIAL_MEDIA_ANO')</v>
      </c>
    </row>
    <row r="2" spans="1:9" x14ac:dyDescent="0.25">
      <c r="A2" s="8" t="s">
        <v>135</v>
      </c>
      <c r="B2" s="6" t="s">
        <v>137</v>
      </c>
      <c r="C2" s="1" t="str">
        <f t="shared" ref="C2:C14" si="0">"("&amp;A2&amp;","&amp;"'"&amp;B2&amp;"'"&amp;")"</f>
        <v>(00,'Até 0,50 salários mínimos')</v>
      </c>
    </row>
    <row r="3" spans="1:9" x14ac:dyDescent="0.25">
      <c r="A3" s="8" t="s">
        <v>136</v>
      </c>
      <c r="B3" s="5" t="s">
        <v>139</v>
      </c>
      <c r="C3" s="1" t="str">
        <f t="shared" si="0"/>
        <v>(01,'0,51 a 1,00 salários mínimos')</v>
      </c>
    </row>
    <row r="4" spans="1:9" x14ac:dyDescent="0.25">
      <c r="A4" s="8" t="s">
        <v>138</v>
      </c>
      <c r="B4" s="5" t="s">
        <v>141</v>
      </c>
      <c r="C4" s="1" t="str">
        <f t="shared" si="0"/>
        <v>(02,'1,01 a 1,50 salários mínimos')</v>
      </c>
    </row>
    <row r="5" spans="1:9" x14ac:dyDescent="0.25">
      <c r="A5" s="8" t="s">
        <v>140</v>
      </c>
      <c r="B5" s="5" t="s">
        <v>143</v>
      </c>
      <c r="C5" s="1" t="str">
        <f t="shared" si="0"/>
        <v>(03,'1,51 a 2,00 salários mínimos')</v>
      </c>
    </row>
    <row r="6" spans="1:9" x14ac:dyDescent="0.25">
      <c r="A6" s="8" t="s">
        <v>142</v>
      </c>
      <c r="B6" s="5" t="s">
        <v>145</v>
      </c>
      <c r="C6" s="1" t="str">
        <f t="shared" si="0"/>
        <v>(04,'2,01 a 3,00 salários mínimos')</v>
      </c>
      <c r="H6" s="8" t="s">
        <v>129</v>
      </c>
      <c r="I6" s="8" t="s">
        <v>129</v>
      </c>
    </row>
    <row r="7" spans="1:9" x14ac:dyDescent="0.25">
      <c r="A7" s="8" t="s">
        <v>144</v>
      </c>
      <c r="B7" s="5" t="s">
        <v>147</v>
      </c>
      <c r="C7" s="1" t="str">
        <f t="shared" si="0"/>
        <v>(05,'3,01 a 4,00 salários mínimos')</v>
      </c>
    </row>
    <row r="8" spans="1:9" x14ac:dyDescent="0.25">
      <c r="A8" s="8" t="s">
        <v>146</v>
      </c>
      <c r="B8" s="5" t="s">
        <v>149</v>
      </c>
      <c r="C8" s="1" t="str">
        <f t="shared" si="0"/>
        <v>(06,'4,01 a 5,00 salários mínimos')</v>
      </c>
    </row>
    <row r="9" spans="1:9" x14ac:dyDescent="0.25">
      <c r="A9" s="8" t="s">
        <v>148</v>
      </c>
      <c r="B9" s="5" t="s">
        <v>151</v>
      </c>
      <c r="C9" s="1" t="str">
        <f t="shared" si="0"/>
        <v>(07,'5,01 a 7,00 salários mínimos')</v>
      </c>
    </row>
    <row r="10" spans="1:9" x14ac:dyDescent="0.25">
      <c r="A10" s="8" t="s">
        <v>150</v>
      </c>
      <c r="B10" s="5" t="s">
        <v>153</v>
      </c>
      <c r="C10" s="1" t="str">
        <f t="shared" si="0"/>
        <v>(08,'7,01 a 10,00 salários mínimos')</v>
      </c>
    </row>
    <row r="11" spans="1:9" x14ac:dyDescent="0.25">
      <c r="A11" s="8" t="s">
        <v>152</v>
      </c>
      <c r="B11" s="5" t="s">
        <v>155</v>
      </c>
      <c r="C11" s="1" t="str">
        <f t="shared" si="0"/>
        <v>(09,'10,01 a 15,00 salários mínimos')</v>
      </c>
    </row>
    <row r="12" spans="1:9" x14ac:dyDescent="0.25">
      <c r="A12" s="8" t="s">
        <v>154</v>
      </c>
      <c r="B12" s="5" t="s">
        <v>157</v>
      </c>
      <c r="C12" s="1" t="str">
        <f t="shared" si="0"/>
        <v>(10,'15,01 a 20,00 salários mínimos')</v>
      </c>
    </row>
    <row r="13" spans="1:9" x14ac:dyDescent="0.25">
      <c r="A13" s="8" t="s">
        <v>156</v>
      </c>
      <c r="B13" s="5" t="s">
        <v>159</v>
      </c>
      <c r="C13" s="1" t="str">
        <f t="shared" si="0"/>
        <v>(11,'Mais de 20,00 salários mínimos')</v>
      </c>
    </row>
    <row r="14" spans="1:9" x14ac:dyDescent="0.25">
      <c r="A14" s="8" t="s">
        <v>192</v>
      </c>
      <c r="B14" t="s">
        <v>354</v>
      </c>
      <c r="C14" s="1" t="str">
        <f t="shared" si="0"/>
        <v>(-1,'Não Informado')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7A12-BBE3-4765-BEB7-A448381743C4}">
  <dimension ref="A1:C8"/>
  <sheetViews>
    <sheetView workbookViewId="0">
      <selection activeCell="C1" sqref="C1:C8"/>
    </sheetView>
  </sheetViews>
  <sheetFormatPr defaultRowHeight="15" x14ac:dyDescent="0.25"/>
  <cols>
    <col min="1" max="1" width="32.140625" bestFit="1" customWidth="1"/>
  </cols>
  <sheetData>
    <row r="1" spans="1:3" x14ac:dyDescent="0.25">
      <c r="A1" s="10" t="s">
        <v>167</v>
      </c>
      <c r="B1" s="11" t="s">
        <v>168</v>
      </c>
      <c r="C1" s="1" t="str">
        <f>"("&amp;A1&amp;","&amp;"'"&amp;B1&amp;"'"&amp;")"</f>
        <v>(COD_FAIXA_HORA_CONTRATUAL,'FAIXA_HORA_CONTRATUAL')</v>
      </c>
    </row>
    <row r="2" spans="1:3" x14ac:dyDescent="0.25">
      <c r="A2" s="8" t="s">
        <v>136</v>
      </c>
      <c r="B2" t="s">
        <v>161</v>
      </c>
      <c r="C2" s="1" t="str">
        <f t="shared" ref="C2:C8" si="0">"("&amp;A2&amp;","&amp;"'"&amp;B2&amp;"'"&amp;")"</f>
        <v>(01,'Até 12 horas')</v>
      </c>
    </row>
    <row r="3" spans="1:3" x14ac:dyDescent="0.25">
      <c r="A3" s="8" t="s">
        <v>138</v>
      </c>
      <c r="B3" t="s">
        <v>162</v>
      </c>
      <c r="C3" s="1" t="str">
        <f t="shared" si="0"/>
        <v>(02,'13 a 15 horas')</v>
      </c>
    </row>
    <row r="4" spans="1:3" x14ac:dyDescent="0.25">
      <c r="A4" s="8" t="s">
        <v>140</v>
      </c>
      <c r="B4" s="9" t="s">
        <v>163</v>
      </c>
      <c r="C4" s="1" t="str">
        <f t="shared" si="0"/>
        <v>(03,'16 a 20 horas')</v>
      </c>
    </row>
    <row r="5" spans="1:3" x14ac:dyDescent="0.25">
      <c r="A5" s="8" t="s">
        <v>142</v>
      </c>
      <c r="B5" s="9" t="s">
        <v>164</v>
      </c>
      <c r="C5" s="1" t="str">
        <f t="shared" si="0"/>
        <v>(04,'21 a 30 horas')</v>
      </c>
    </row>
    <row r="6" spans="1:3" x14ac:dyDescent="0.25">
      <c r="A6" s="8" t="s">
        <v>144</v>
      </c>
      <c r="B6" s="9" t="s">
        <v>165</v>
      </c>
      <c r="C6" s="1" t="str">
        <f t="shared" si="0"/>
        <v>(05,'31 a 40 horas')</v>
      </c>
    </row>
    <row r="7" spans="1:3" x14ac:dyDescent="0.25">
      <c r="A7" s="8" t="s">
        <v>146</v>
      </c>
      <c r="B7" t="s">
        <v>166</v>
      </c>
      <c r="C7" s="1" t="str">
        <f t="shared" si="0"/>
        <v>(06,'41 a 44 horas')</v>
      </c>
    </row>
    <row r="8" spans="1:3" x14ac:dyDescent="0.25">
      <c r="A8" s="8" t="s">
        <v>192</v>
      </c>
      <c r="B8" t="s">
        <v>354</v>
      </c>
      <c r="C8" s="1" t="str">
        <f t="shared" si="0"/>
        <v>(-1,'Não Informado')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0C50-A679-42AD-9494-F3844A3DC7ED}">
  <dimension ref="A1:C10"/>
  <sheetViews>
    <sheetView tabSelected="1" workbookViewId="0">
      <selection activeCell="O15" sqref="O15"/>
    </sheetView>
  </sheetViews>
  <sheetFormatPr defaultRowHeight="15" x14ac:dyDescent="0.25"/>
  <cols>
    <col min="1" max="1" width="30.140625" bestFit="1" customWidth="1"/>
    <col min="2" max="2" width="19.5703125" bestFit="1" customWidth="1"/>
  </cols>
  <sheetData>
    <row r="1" spans="1:3" x14ac:dyDescent="0.25">
      <c r="A1" s="3" t="s">
        <v>179</v>
      </c>
      <c r="B1" t="s">
        <v>180</v>
      </c>
      <c r="C1" s="1" t="str">
        <f>"("&amp;A1&amp;","&amp;"'"&amp;B1&amp;"'"&amp;")"</f>
        <v>(COD_FAIXA_TEMPO_EMPREGO,'FAIXA_TEMPO_EMPREGO')</v>
      </c>
    </row>
    <row r="2" spans="1:3" x14ac:dyDescent="0.25">
      <c r="A2" s="12">
        <v>1</v>
      </c>
      <c r="B2" t="s">
        <v>171</v>
      </c>
      <c r="C2" s="1" t="str">
        <f t="shared" ref="C2:C10" si="0">"("&amp;A2&amp;","&amp;"'"&amp;B2&amp;"'"&amp;")"</f>
        <v>(1,'Ate 2,9 meses')</v>
      </c>
    </row>
    <row r="3" spans="1:3" x14ac:dyDescent="0.25">
      <c r="A3" s="12">
        <v>2</v>
      </c>
      <c r="B3" t="s">
        <v>172</v>
      </c>
      <c r="C3" s="1" t="str">
        <f t="shared" si="0"/>
        <v>(2,'3,0 a 5,9 meses')</v>
      </c>
    </row>
    <row r="4" spans="1:3" x14ac:dyDescent="0.25">
      <c r="A4" s="12">
        <v>3</v>
      </c>
      <c r="B4" t="s">
        <v>173</v>
      </c>
      <c r="C4" s="1" t="str">
        <f t="shared" si="0"/>
        <v>(3,'6,0 a 11,9 meses')</v>
      </c>
    </row>
    <row r="5" spans="1:3" x14ac:dyDescent="0.25">
      <c r="A5" s="12">
        <v>4</v>
      </c>
      <c r="B5" t="s">
        <v>174</v>
      </c>
      <c r="C5" s="1" t="str">
        <f t="shared" si="0"/>
        <v>(4,'12,0 a 23,9 meses')</v>
      </c>
    </row>
    <row r="6" spans="1:3" x14ac:dyDescent="0.25">
      <c r="A6" s="12">
        <v>5</v>
      </c>
      <c r="B6" t="s">
        <v>175</v>
      </c>
      <c r="C6" s="1" t="str">
        <f t="shared" si="0"/>
        <v>(5,'24,0 a 35,9 meses')</v>
      </c>
    </row>
    <row r="7" spans="1:3" x14ac:dyDescent="0.25">
      <c r="A7" s="12">
        <v>6</v>
      </c>
      <c r="B7" t="s">
        <v>176</v>
      </c>
      <c r="C7" s="1" t="str">
        <f t="shared" si="0"/>
        <v>(6,'36,0 a 59,9 meses')</v>
      </c>
    </row>
    <row r="8" spans="1:3" x14ac:dyDescent="0.25">
      <c r="A8" s="12">
        <v>7</v>
      </c>
      <c r="B8" t="s">
        <v>177</v>
      </c>
      <c r="C8" s="1" t="str">
        <f t="shared" si="0"/>
        <v>(7,'60,0 a 119,9 meses')</v>
      </c>
    </row>
    <row r="9" spans="1:3" x14ac:dyDescent="0.25">
      <c r="A9" s="12">
        <v>8</v>
      </c>
      <c r="B9" t="s">
        <v>178</v>
      </c>
      <c r="C9" s="1" t="str">
        <f t="shared" si="0"/>
        <v>(8,'120,0 meses ou mais')</v>
      </c>
    </row>
    <row r="10" spans="1:3" x14ac:dyDescent="0.25">
      <c r="A10" s="8" t="s">
        <v>192</v>
      </c>
      <c r="B10" t="s">
        <v>354</v>
      </c>
      <c r="C10" s="1" t="str">
        <f t="shared" si="0"/>
        <v>(-1,'Não Informado')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956A-3BD3-4DF1-8846-59FBDAC954DE}">
  <sheetPr filterMode="1"/>
  <dimension ref="A1:AK970"/>
  <sheetViews>
    <sheetView topLeftCell="A12" zoomScaleNormal="100" workbookViewId="0">
      <pane xSplit="1" topLeftCell="Y1" activePane="topRight" state="frozen"/>
      <selection pane="topRight" activeCell="Z35" sqref="Z35"/>
    </sheetView>
  </sheetViews>
  <sheetFormatPr defaultRowHeight="15" x14ac:dyDescent="0.25"/>
  <cols>
    <col min="2" max="13" width="27" hidden="1" customWidth="1"/>
    <col min="14" max="19" width="29.28515625" hidden="1" customWidth="1"/>
    <col min="20" max="22" width="31.28515625" hidden="1" customWidth="1"/>
    <col min="23" max="23" width="30.7109375" hidden="1" customWidth="1"/>
    <col min="24" max="24" width="11.7109375" hidden="1" customWidth="1"/>
    <col min="25" max="25" width="11.7109375" customWidth="1"/>
    <col min="26" max="26" width="91.42578125" bestFit="1" customWidth="1"/>
    <col min="27" max="27" width="11.7109375" customWidth="1"/>
    <col min="28" max="28" width="33.5703125" customWidth="1"/>
    <col min="29" max="29" width="192.85546875" bestFit="1" customWidth="1"/>
    <col min="30" max="30" width="1.42578125" bestFit="1" customWidth="1"/>
    <col min="31" max="31" width="43" bestFit="1" customWidth="1"/>
    <col min="32" max="32" width="1.42578125" bestFit="1" customWidth="1"/>
  </cols>
  <sheetData>
    <row r="1" spans="1:37" x14ac:dyDescent="0.25">
      <c r="A1" t="b">
        <f>AND(B1=C1,C1=D1,D1=E1,E1=F1,F1=G1,G1=H1,H1=I1,I1=J1,J1=K1,K1=L1,L1=M1,M1=N1,N1=O1,O1=P1,P1=Q1,Q1=R1,R1=S1,S1=T1,T1=U1,U1=V1)</f>
        <v>0</v>
      </c>
      <c r="B1">
        <v>2012</v>
      </c>
      <c r="C1">
        <v>2012</v>
      </c>
      <c r="D1">
        <v>2012</v>
      </c>
      <c r="E1">
        <v>2013</v>
      </c>
      <c r="F1">
        <v>2013</v>
      </c>
      <c r="G1">
        <v>2013</v>
      </c>
      <c r="H1">
        <v>2014</v>
      </c>
      <c r="I1">
        <v>2014</v>
      </c>
      <c r="J1">
        <v>2014</v>
      </c>
      <c r="K1">
        <v>2015</v>
      </c>
      <c r="L1">
        <v>2015</v>
      </c>
      <c r="M1">
        <v>2015</v>
      </c>
      <c r="N1">
        <v>2016</v>
      </c>
      <c r="O1">
        <v>2016</v>
      </c>
      <c r="P1">
        <v>2016</v>
      </c>
      <c r="Q1">
        <v>2017</v>
      </c>
      <c r="R1">
        <v>2017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 t="s">
        <v>99</v>
      </c>
      <c r="Z1" t="s">
        <v>102</v>
      </c>
      <c r="AA1" t="s">
        <v>195</v>
      </c>
      <c r="AB1" t="s">
        <v>201</v>
      </c>
      <c r="AC1" s="15" t="s">
        <v>521</v>
      </c>
      <c r="AE1" t="s">
        <v>110</v>
      </c>
    </row>
    <row r="2" spans="1:37" x14ac:dyDescent="0.25">
      <c r="AC2" s="16">
        <v>2012</v>
      </c>
    </row>
    <row r="3" spans="1:37" x14ac:dyDescent="0.25">
      <c r="A3" t="b">
        <f t="shared" ref="A3:A23" si="0">AND(B3=C3,C3=D3,D3=E3,E3=F3,F3=G3,G3=H3,H3=I3,I3=J3,J3=K3,K3=L3,L3=M3,M3=N3,N3=O3,O3=P3,P3=Q3,Q3=R3,R3=S3,S3=T3,T3=U3,U3=V3)</f>
        <v>1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404</v>
      </c>
      <c r="Y3" t="s">
        <v>101</v>
      </c>
      <c r="AC3" t="s">
        <v>400</v>
      </c>
    </row>
    <row r="4" spans="1:37" hidden="1" x14ac:dyDescent="0.25">
      <c r="A4" t="b">
        <f t="shared" si="0"/>
        <v>1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  <c r="Y4" t="s">
        <v>100</v>
      </c>
    </row>
    <row r="5" spans="1:37" hidden="1" x14ac:dyDescent="0.25">
      <c r="A5" t="b">
        <f t="shared" si="0"/>
        <v>1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100</v>
      </c>
    </row>
    <row r="6" spans="1:37" hidden="1" x14ac:dyDescent="0.25">
      <c r="A6" t="b">
        <f t="shared" si="0"/>
        <v>1</v>
      </c>
      <c r="B6" t="s">
        <v>47</v>
      </c>
      <c r="C6" t="s">
        <v>47</v>
      </c>
      <c r="D6" t="s">
        <v>47</v>
      </c>
      <c r="E6" t="s">
        <v>47</v>
      </c>
      <c r="F6" t="s">
        <v>47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47</v>
      </c>
      <c r="W6" t="s">
        <v>44</v>
      </c>
      <c r="X6" t="s">
        <v>47</v>
      </c>
      <c r="Y6" t="s">
        <v>100</v>
      </c>
    </row>
    <row r="7" spans="1:37" hidden="1" x14ac:dyDescent="0.25">
      <c r="A7" t="b">
        <f t="shared" si="0"/>
        <v>1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9</v>
      </c>
      <c r="Y7" t="s">
        <v>100</v>
      </c>
      <c r="Z7" t="s">
        <v>106</v>
      </c>
      <c r="AA7" t="s">
        <v>196</v>
      </c>
      <c r="AC7" t="s">
        <v>109</v>
      </c>
      <c r="AE7" t="s">
        <v>119</v>
      </c>
      <c r="AK7" s="8" t="s">
        <v>129</v>
      </c>
    </row>
    <row r="8" spans="1:37" hidden="1" x14ac:dyDescent="0.25">
      <c r="A8" t="b">
        <f t="shared" si="0"/>
        <v>1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100</v>
      </c>
      <c r="Z8" t="s">
        <v>107</v>
      </c>
      <c r="AA8" s="13" t="s">
        <v>197</v>
      </c>
      <c r="AB8" s="13" t="s">
        <v>197</v>
      </c>
      <c r="AC8" t="s">
        <v>112</v>
      </c>
      <c r="AK8" t="s">
        <v>182</v>
      </c>
    </row>
    <row r="9" spans="1:37" hidden="1" x14ac:dyDescent="0.25">
      <c r="A9" t="b">
        <f t="shared" si="0"/>
        <v>1</v>
      </c>
      <c r="B9" t="s">
        <v>31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100</v>
      </c>
      <c r="Z9" t="s">
        <v>108</v>
      </c>
      <c r="AA9" s="13" t="s">
        <v>197</v>
      </c>
      <c r="AB9" s="13" t="s">
        <v>197</v>
      </c>
      <c r="AC9" t="s">
        <v>112</v>
      </c>
    </row>
    <row r="10" spans="1:37" x14ac:dyDescent="0.25">
      <c r="A10" t="b">
        <f t="shared" si="0"/>
        <v>1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  <c r="L10" t="s">
        <v>16</v>
      </c>
      <c r="M10" t="s">
        <v>16</v>
      </c>
      <c r="N10" t="s">
        <v>16</v>
      </c>
      <c r="O10" t="s">
        <v>16</v>
      </c>
      <c r="P10" t="s">
        <v>16</v>
      </c>
      <c r="Q10" t="s">
        <v>16</v>
      </c>
      <c r="R10" t="s">
        <v>16</v>
      </c>
      <c r="S10" t="s">
        <v>16</v>
      </c>
      <c r="T10" t="s">
        <v>16</v>
      </c>
      <c r="U10" t="s">
        <v>16</v>
      </c>
      <c r="V10" t="s">
        <v>16</v>
      </c>
      <c r="W10" t="s">
        <v>16</v>
      </c>
      <c r="X10" t="s">
        <v>405</v>
      </c>
      <c r="Y10" t="s">
        <v>101</v>
      </c>
      <c r="Z10" t="s">
        <v>114</v>
      </c>
      <c r="AA10" t="s">
        <v>196</v>
      </c>
      <c r="AB10" t="s">
        <v>300</v>
      </c>
      <c r="AC10" t="str">
        <f>"CASE  WHEN NULLIF(CAST(TRIM(" &amp;X10&amp; ") AS INT), 0) IS NULL THEN -1   ELSE  CAST(" &amp;X10&amp; " AS INT) END AS "&amp;_xlfn.CONCAT($AD10:$AG10)&amp;" --"&amp;Z10</f>
        <v>CASE  WHEN NULLIF(CAST(TRIM("CBO Ocupação 2002") AS INT), 0) IS NULL THEN -1   ELSE  CAST("CBO Ocupação 2002" AS INT) END AS 'COD_OCUPACAO', --Código da ocupação na CBO</v>
      </c>
      <c r="AD10" s="13" t="s">
        <v>435</v>
      </c>
      <c r="AE10" t="s">
        <v>113</v>
      </c>
      <c r="AF10" s="13" t="s">
        <v>435</v>
      </c>
      <c r="AG10" t="s">
        <v>434</v>
      </c>
    </row>
    <row r="11" spans="1:37" hidden="1" x14ac:dyDescent="0.25">
      <c r="A11" t="b">
        <f t="shared" si="0"/>
        <v>1</v>
      </c>
      <c r="B11" t="s">
        <v>28</v>
      </c>
      <c r="C11" t="s">
        <v>28</v>
      </c>
      <c r="D11" t="s">
        <v>28</v>
      </c>
      <c r="E11" t="s">
        <v>28</v>
      </c>
      <c r="F11" t="s">
        <v>28</v>
      </c>
      <c r="G11" t="s">
        <v>28</v>
      </c>
      <c r="H11" t="s">
        <v>28</v>
      </c>
      <c r="I11" t="s">
        <v>28</v>
      </c>
      <c r="J11" t="s">
        <v>28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  <c r="U11" t="s">
        <v>28</v>
      </c>
      <c r="V11" t="s">
        <v>28</v>
      </c>
      <c r="W11" t="s">
        <v>28</v>
      </c>
      <c r="X11" t="s">
        <v>28</v>
      </c>
      <c r="Y11" t="s">
        <v>100</v>
      </c>
    </row>
    <row r="12" spans="1:37" x14ac:dyDescent="0.25">
      <c r="A12" t="b">
        <f t="shared" si="0"/>
        <v>1</v>
      </c>
      <c r="B12" t="s">
        <v>6</v>
      </c>
      <c r="C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6</v>
      </c>
      <c r="P12" t="s">
        <v>6</v>
      </c>
      <c r="Q12" t="s">
        <v>6</v>
      </c>
      <c r="R12" t="s">
        <v>6</v>
      </c>
      <c r="S12" t="s">
        <v>6</v>
      </c>
      <c r="T12" t="s">
        <v>6</v>
      </c>
      <c r="U12" t="s">
        <v>6</v>
      </c>
      <c r="V12" t="s">
        <v>6</v>
      </c>
      <c r="W12" t="s">
        <v>6</v>
      </c>
      <c r="X12" t="s">
        <v>406</v>
      </c>
      <c r="Y12" t="s">
        <v>101</v>
      </c>
      <c r="Z12" t="s">
        <v>115</v>
      </c>
      <c r="AA12" t="s">
        <v>196</v>
      </c>
      <c r="AB12" t="s">
        <v>301</v>
      </c>
      <c r="AC12" t="str">
        <f>"CASE  WHEN NULLIF(CAST(TRIM(" &amp;X12&amp; ") AS INT), 0) IS NULL THEN -1   ELSE  CAST(" &amp;X12&amp; " AS INT) END AS "&amp;_xlfn.CONCAT($AD12:$AG12)&amp;" --"&amp;Z12</f>
        <v>CASE  WHEN NULLIF(CAST(TRIM("CNAE 2.0 Subclasse") AS INT), 0) IS NULL THEN -1   ELSE  CAST("CNAE 2.0 Subclasse" AS INT) END AS 'COD_SUBCLASSE', --Código da subclasse da CNAE</v>
      </c>
      <c r="AD12" s="13" t="s">
        <v>435</v>
      </c>
      <c r="AE12" t="s">
        <v>116</v>
      </c>
      <c r="AF12" s="13" t="s">
        <v>435</v>
      </c>
      <c r="AG12" t="s">
        <v>434</v>
      </c>
    </row>
    <row r="13" spans="1:37" hidden="1" x14ac:dyDescent="0.25">
      <c r="A13" t="b">
        <f t="shared" si="0"/>
        <v>1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L13" t="s">
        <v>17</v>
      </c>
      <c r="M13" t="s">
        <v>17</v>
      </c>
      <c r="N13" t="s">
        <v>17</v>
      </c>
      <c r="O13" t="s">
        <v>17</v>
      </c>
      <c r="P13" t="s">
        <v>17</v>
      </c>
      <c r="Q13" t="s">
        <v>17</v>
      </c>
      <c r="R13" t="s">
        <v>17</v>
      </c>
      <c r="S13" t="s">
        <v>17</v>
      </c>
      <c r="T13" t="s">
        <v>17</v>
      </c>
      <c r="U13" t="s">
        <v>17</v>
      </c>
      <c r="V13" t="s">
        <v>17</v>
      </c>
      <c r="W13" t="s">
        <v>17</v>
      </c>
      <c r="X13" t="s">
        <v>17</v>
      </c>
      <c r="Y13" t="s">
        <v>100</v>
      </c>
    </row>
    <row r="14" spans="1:37" hidden="1" x14ac:dyDescent="0.25">
      <c r="A14" t="b">
        <f t="shared" si="0"/>
        <v>1</v>
      </c>
      <c r="B14" t="s">
        <v>42</v>
      </c>
      <c r="C14" t="s">
        <v>42</v>
      </c>
      <c r="D14" t="s">
        <v>42</v>
      </c>
      <c r="E14" t="s">
        <v>42</v>
      </c>
      <c r="F14" t="s">
        <v>42</v>
      </c>
      <c r="G14" t="s">
        <v>42</v>
      </c>
      <c r="H14" t="s">
        <v>42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100</v>
      </c>
    </row>
    <row r="15" spans="1:37" x14ac:dyDescent="0.25">
      <c r="A15" t="b">
        <f t="shared" si="0"/>
        <v>1</v>
      </c>
      <c r="B15" t="s">
        <v>30</v>
      </c>
      <c r="C15" t="s">
        <v>30</v>
      </c>
      <c r="D15" t="s">
        <v>30</v>
      </c>
      <c r="E15" t="s">
        <v>30</v>
      </c>
      <c r="F15" t="s">
        <v>30</v>
      </c>
      <c r="G15" t="s">
        <v>30</v>
      </c>
      <c r="H15" t="s">
        <v>30</v>
      </c>
      <c r="I15" t="s">
        <v>30</v>
      </c>
      <c r="J15" t="s">
        <v>30</v>
      </c>
      <c r="K15" t="s">
        <v>30</v>
      </c>
      <c r="L15" t="s">
        <v>30</v>
      </c>
      <c r="M15" t="s">
        <v>30</v>
      </c>
      <c r="N15" t="s">
        <v>30</v>
      </c>
      <c r="O15" t="s">
        <v>30</v>
      </c>
      <c r="P15" t="s">
        <v>30</v>
      </c>
      <c r="Q15" t="s">
        <v>30</v>
      </c>
      <c r="R15" t="s">
        <v>30</v>
      </c>
      <c r="S15" t="s">
        <v>30</v>
      </c>
      <c r="T15" t="s">
        <v>30</v>
      </c>
      <c r="U15" t="s">
        <v>30</v>
      </c>
      <c r="V15" t="s">
        <v>30</v>
      </c>
      <c r="W15" t="s">
        <v>30</v>
      </c>
      <c r="X15" t="s">
        <v>48</v>
      </c>
      <c r="Y15" t="s">
        <v>101</v>
      </c>
      <c r="Z15" t="s">
        <v>117</v>
      </c>
      <c r="AA15" t="s">
        <v>196</v>
      </c>
      <c r="AB15" t="s">
        <v>314</v>
      </c>
      <c r="AC15" t="str">
        <f t="shared" ref="AC15:AC17" si="1">"CASE  WHEN NULLIF(CAST(TRIM(" &amp;X15&amp; ") AS INT), 0) IS NULL THEN -1   ELSE  CAST(" &amp;X15&amp; " AS INT) END AS "&amp;_xlfn.CONCAT($AD15:$AG15)&amp;" --"&amp;Z15</f>
        <v>CASE  WHEN NULLIF(CAST(TRIM("Escolaridade após 2005") AS INT), 0) IS NULL THEN -1   ELSE  CAST("Escolaridade após 2005" AS INT) END AS 'COD_GRAU_INSTRUCAO', --Grau de instrução</v>
      </c>
      <c r="AD15" s="13" t="s">
        <v>435</v>
      </c>
      <c r="AE15" t="s">
        <v>118</v>
      </c>
      <c r="AF15" s="13" t="s">
        <v>435</v>
      </c>
      <c r="AG15" t="s">
        <v>434</v>
      </c>
    </row>
    <row r="16" spans="1:37" x14ac:dyDescent="0.25">
      <c r="A16" t="b">
        <f t="shared" si="0"/>
        <v>1</v>
      </c>
      <c r="B16" t="s">
        <v>19</v>
      </c>
      <c r="C16" t="s">
        <v>19</v>
      </c>
      <c r="D16" t="s">
        <v>19</v>
      </c>
      <c r="E16" t="s">
        <v>19</v>
      </c>
      <c r="F16" t="s">
        <v>19</v>
      </c>
      <c r="G16" t="s">
        <v>19</v>
      </c>
      <c r="H16" t="s">
        <v>19</v>
      </c>
      <c r="I16" t="s">
        <v>19</v>
      </c>
      <c r="J16" t="s">
        <v>19</v>
      </c>
      <c r="K16" t="s">
        <v>19</v>
      </c>
      <c r="L16" t="s">
        <v>19</v>
      </c>
      <c r="M16" t="s">
        <v>19</v>
      </c>
      <c r="N16" t="s">
        <v>19</v>
      </c>
      <c r="O16" t="s">
        <v>19</v>
      </c>
      <c r="P16" t="s">
        <v>19</v>
      </c>
      <c r="Q16" t="s">
        <v>19</v>
      </c>
      <c r="R16" t="s">
        <v>19</v>
      </c>
      <c r="S16" t="s">
        <v>19</v>
      </c>
      <c r="T16" t="s">
        <v>19</v>
      </c>
      <c r="U16" t="s">
        <v>19</v>
      </c>
      <c r="V16" t="s">
        <v>19</v>
      </c>
      <c r="W16" t="s">
        <v>19</v>
      </c>
      <c r="X16" t="s">
        <v>407</v>
      </c>
      <c r="Y16" t="s">
        <v>101</v>
      </c>
      <c r="Z16" t="s">
        <v>120</v>
      </c>
      <c r="AA16" t="s">
        <v>196</v>
      </c>
      <c r="AB16" t="s">
        <v>315</v>
      </c>
      <c r="AC16" t="str">
        <f t="shared" si="1"/>
        <v>CASE  WHEN NULLIF(CAST(TRIM("Faixa Etária") AS INT), 0) IS NULL THEN -1   ELSE  CAST("Faixa Etária" AS INT) END AS 'COD_FAIXA_ETARIA', --Faixa Etaria do trabalhador</v>
      </c>
      <c r="AD16" s="13" t="s">
        <v>435</v>
      </c>
      <c r="AE16" t="s">
        <v>130</v>
      </c>
      <c r="AF16" s="13" t="s">
        <v>435</v>
      </c>
      <c r="AG16" t="s">
        <v>434</v>
      </c>
    </row>
    <row r="17" spans="1:33" x14ac:dyDescent="0.25">
      <c r="A17" t="b">
        <f t="shared" si="0"/>
        <v>1</v>
      </c>
      <c r="B17" t="s">
        <v>15</v>
      </c>
      <c r="C17" t="s">
        <v>15</v>
      </c>
      <c r="D17" t="s">
        <v>15</v>
      </c>
      <c r="E17" t="s">
        <v>15</v>
      </c>
      <c r="F17" t="s">
        <v>15</v>
      </c>
      <c r="G17" t="s">
        <v>15</v>
      </c>
      <c r="H17" t="s">
        <v>15</v>
      </c>
      <c r="I17" t="s">
        <v>15</v>
      </c>
      <c r="J17" t="s">
        <v>15</v>
      </c>
      <c r="K17" t="s">
        <v>15</v>
      </c>
      <c r="L17" t="s">
        <v>15</v>
      </c>
      <c r="M17" t="s">
        <v>15</v>
      </c>
      <c r="N17" t="s">
        <v>15</v>
      </c>
      <c r="O17" t="s">
        <v>15</v>
      </c>
      <c r="P17" t="s">
        <v>15</v>
      </c>
      <c r="Q17" t="s">
        <v>15</v>
      </c>
      <c r="R17" t="s">
        <v>15</v>
      </c>
      <c r="S17" t="s">
        <v>15</v>
      </c>
      <c r="T17" t="s">
        <v>15</v>
      </c>
      <c r="U17" t="s">
        <v>15</v>
      </c>
      <c r="V17" t="s">
        <v>15</v>
      </c>
      <c r="W17" t="s">
        <v>15</v>
      </c>
      <c r="X17" t="s">
        <v>408</v>
      </c>
      <c r="Y17" t="s">
        <v>101</v>
      </c>
      <c r="Z17" t="s">
        <v>132</v>
      </c>
      <c r="AA17" t="s">
        <v>196</v>
      </c>
      <c r="AB17" t="s">
        <v>316</v>
      </c>
      <c r="AC17" t="str">
        <f t="shared" si="1"/>
        <v>CASE  WHEN NULLIF(CAST(TRIM("Faixa Hora Contrat") AS INT), 0) IS NULL THEN -1   ELSE  CAST("Faixa Hora Contrat" AS INT) END AS 'COD_FAIXA_HORA_CONTRATUAL', --Faixa de horas contratuais</v>
      </c>
      <c r="AD17" s="13" t="s">
        <v>435</v>
      </c>
      <c r="AE17" t="s">
        <v>167</v>
      </c>
      <c r="AF17" s="13" t="s">
        <v>435</v>
      </c>
      <c r="AG17" t="s">
        <v>434</v>
      </c>
    </row>
    <row r="18" spans="1:33" x14ac:dyDescent="0.25">
      <c r="A18" t="b">
        <f t="shared" si="0"/>
        <v>1</v>
      </c>
      <c r="B18" t="s">
        <v>11</v>
      </c>
      <c r="C18" t="s">
        <v>11</v>
      </c>
      <c r="D18" t="s">
        <v>11</v>
      </c>
      <c r="E18" t="s">
        <v>11</v>
      </c>
      <c r="F18" t="s">
        <v>11</v>
      </c>
      <c r="G18" t="s">
        <v>11</v>
      </c>
      <c r="H18" t="s">
        <v>11</v>
      </c>
      <c r="I18" t="s">
        <v>11</v>
      </c>
      <c r="J18" t="s">
        <v>11</v>
      </c>
      <c r="K18" t="s">
        <v>11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  <c r="U18" t="s">
        <v>11</v>
      </c>
      <c r="V18" t="s">
        <v>11</v>
      </c>
      <c r="W18" t="s">
        <v>11</v>
      </c>
      <c r="X18" t="s">
        <v>409</v>
      </c>
      <c r="Y18" t="s">
        <v>101</v>
      </c>
      <c r="Z18" t="s">
        <v>133</v>
      </c>
      <c r="AA18" t="s">
        <v>196</v>
      </c>
      <c r="AB18" t="s">
        <v>260</v>
      </c>
      <c r="AC18" t="str">
        <f>"CASE  WHEN TRIM(" &amp;X18&amp; ")  IS NULL OR TRIM(" &amp;X18&amp; ") LIKE '99'  THEN -1   ELSE  CAST(" &amp;X18&amp; " AS INT) END AS "&amp;_xlfn.CONCAT(AD18:AG18)&amp;" --"&amp;Z18</f>
        <v>CASE  WHEN TRIM("Faixa Remun Dezem (SM)")  IS NULL OR TRIM("Faixa Remun Dezem (SM)") LIKE '99'  THEN -1   ELSE  CAST("Faixa Remun Dezem (SM)" AS INT) END AS 'COD_FAIXA_REMUNERACAO_MEDIA_DEZEMBRO', --Faixa de remuneração media de dezembro do trabalhador em salarios minimos</v>
      </c>
      <c r="AD18" s="13" t="s">
        <v>435</v>
      </c>
      <c r="AE18" t="s">
        <v>160</v>
      </c>
      <c r="AF18" s="13" t="s">
        <v>435</v>
      </c>
      <c r="AG18" t="s">
        <v>434</v>
      </c>
    </row>
    <row r="19" spans="1:33" x14ac:dyDescent="0.25">
      <c r="A19" t="b">
        <f t="shared" si="0"/>
        <v>1</v>
      </c>
      <c r="B19" t="s">
        <v>21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21</v>
      </c>
      <c r="V19" t="s">
        <v>21</v>
      </c>
      <c r="W19" t="s">
        <v>21</v>
      </c>
      <c r="X19" t="s">
        <v>410</v>
      </c>
      <c r="Y19" t="s">
        <v>101</v>
      </c>
      <c r="Z19" t="s">
        <v>134</v>
      </c>
      <c r="AA19" t="s">
        <v>196</v>
      </c>
      <c r="AB19" t="s">
        <v>261</v>
      </c>
      <c r="AC19" t="str">
        <f>"CASE  WHEN TRIM(" &amp;X19&amp; ")  IS NULL OR TRIM(" &amp;X19&amp; ") LIKE '99'  THEN -1   ELSE  CAST(" &amp;X19&amp; " AS INT) END AS "&amp;_xlfn.CONCAT(AD19:AG19)&amp;" --"&amp;Z19</f>
        <v>CASE  WHEN TRIM("Faixa Remun Média (SM)")  IS NULL OR TRIM("Faixa Remun Média (SM)") LIKE '99'  THEN -1   ELSE  CAST("Faixa Remun Média (SM)" AS INT) END AS 'COD_FAIXA_REMUNERACAO_MEDIA_ANO', --Faixa de remuneração media do ano do trabalhador em salarios minimos</v>
      </c>
      <c r="AD19" s="13" t="s">
        <v>435</v>
      </c>
      <c r="AE19" t="s">
        <v>170</v>
      </c>
      <c r="AF19" s="13" t="s">
        <v>435</v>
      </c>
      <c r="AG19" t="s">
        <v>434</v>
      </c>
    </row>
    <row r="20" spans="1:33" x14ac:dyDescent="0.25">
      <c r="A20" t="b">
        <f t="shared" si="0"/>
        <v>1</v>
      </c>
      <c r="B20" t="s">
        <v>35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411</v>
      </c>
      <c r="Y20" t="s">
        <v>101</v>
      </c>
      <c r="Z20" t="s">
        <v>181</v>
      </c>
      <c r="AA20" t="s">
        <v>196</v>
      </c>
      <c r="AB20" t="s">
        <v>317</v>
      </c>
      <c r="AC20" t="str">
        <f>"CASE  WHEN NULLIF(CAST(TRIM(" &amp;X20&amp; ") AS INT), 0) IS NULL THEN -1   ELSE  CAST(" &amp;X20&amp; " AS INT) END AS "&amp;_xlfn.CONCAT(AD20:AG20)&amp;" --"&amp;Z20</f>
        <v>CASE  WHEN NULLIF(CAST(TRIM("Faixa Tempo Emprego") AS INT), 0) IS NULL THEN -1   ELSE  CAST("Faixa Tempo Emprego" AS INT) END AS 'COD_FAIXA_TEMPO_EMPREGO', --Faixa de tempo de emprego</v>
      </c>
      <c r="AD20" s="13" t="s">
        <v>435</v>
      </c>
      <c r="AE20" s="6" t="s">
        <v>179</v>
      </c>
      <c r="AF20" s="13" t="s">
        <v>435</v>
      </c>
      <c r="AG20" t="s">
        <v>434</v>
      </c>
    </row>
    <row r="21" spans="1:33" hidden="1" x14ac:dyDescent="0.25">
      <c r="A21" t="b">
        <f t="shared" si="0"/>
        <v>1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5</v>
      </c>
      <c r="P21" t="s">
        <v>5</v>
      </c>
      <c r="Q21" t="s">
        <v>5</v>
      </c>
      <c r="R21" t="s">
        <v>5</v>
      </c>
      <c r="S21" t="s">
        <v>5</v>
      </c>
      <c r="T21" t="s">
        <v>5</v>
      </c>
      <c r="U21" t="s">
        <v>5</v>
      </c>
      <c r="V21" t="s">
        <v>5</v>
      </c>
      <c r="W21" t="s">
        <v>5</v>
      </c>
      <c r="X21" t="s">
        <v>5</v>
      </c>
      <c r="Y21" t="s">
        <v>100</v>
      </c>
      <c r="Z21" t="s">
        <v>103</v>
      </c>
      <c r="AA21" t="s">
        <v>196</v>
      </c>
    </row>
    <row r="22" spans="1:33" x14ac:dyDescent="0.25">
      <c r="A22" t="b">
        <f t="shared" si="0"/>
        <v>1</v>
      </c>
      <c r="B22" t="s">
        <v>13</v>
      </c>
      <c r="C22" t="s">
        <v>13</v>
      </c>
      <c r="D22" t="s">
        <v>13</v>
      </c>
      <c r="E22" t="s">
        <v>13</v>
      </c>
      <c r="F22" t="s">
        <v>13</v>
      </c>
      <c r="G22" t="s">
        <v>13</v>
      </c>
      <c r="H22" t="s">
        <v>13</v>
      </c>
      <c r="I22" t="s">
        <v>13</v>
      </c>
      <c r="J22" t="s">
        <v>13</v>
      </c>
      <c r="K22" t="s">
        <v>13</v>
      </c>
      <c r="L22" t="s">
        <v>13</v>
      </c>
      <c r="M22" t="s">
        <v>13</v>
      </c>
      <c r="N22" t="s">
        <v>13</v>
      </c>
      <c r="O22" t="s">
        <v>13</v>
      </c>
      <c r="P22" t="s">
        <v>13</v>
      </c>
      <c r="Q22" t="s">
        <v>13</v>
      </c>
      <c r="R22" t="s">
        <v>13</v>
      </c>
      <c r="S22" t="s">
        <v>13</v>
      </c>
      <c r="T22" t="s">
        <v>13</v>
      </c>
      <c r="U22" t="s">
        <v>13</v>
      </c>
      <c r="V22" t="s">
        <v>13</v>
      </c>
      <c r="W22" t="s">
        <v>13</v>
      </c>
      <c r="X22" t="s">
        <v>412</v>
      </c>
      <c r="Y22" t="s">
        <v>101</v>
      </c>
      <c r="Z22" t="s">
        <v>105</v>
      </c>
      <c r="AA22" t="s">
        <v>397</v>
      </c>
      <c r="AB22" t="s">
        <v>205</v>
      </c>
      <c r="AC22" t="str">
        <f>"CASE WHEN CAST("&amp;X22&amp;" AS INT) = 1 THEN 'Sim' ELSE 'Não' END AS "&amp;_xlfn.CONCAT(AD22:AG22)&amp;" --"&amp;Z22</f>
        <v>CASE WHEN CAST("Ind Portador Defic" AS INT) = 1 THEN 'Sim' ELSE 'Não' END AS 'TRABALHADOR_PCD', --Indicador se o empregado/servidor de portador de deficiência habilitado ou beneficiário reabilitado</v>
      </c>
      <c r="AD22" s="13" t="s">
        <v>435</v>
      </c>
      <c r="AE22" t="s">
        <v>318</v>
      </c>
      <c r="AF22" s="13" t="s">
        <v>435</v>
      </c>
      <c r="AG22" t="s">
        <v>434</v>
      </c>
    </row>
    <row r="23" spans="1:33" x14ac:dyDescent="0.25">
      <c r="A23" t="b">
        <f t="shared" si="0"/>
        <v>1</v>
      </c>
      <c r="B23" t="s">
        <v>40</v>
      </c>
      <c r="C23" t="s">
        <v>40</v>
      </c>
      <c r="D23" t="s">
        <v>40</v>
      </c>
      <c r="E23" t="s">
        <v>40</v>
      </c>
      <c r="F23" t="s">
        <v>40</v>
      </c>
      <c r="G23" t="s">
        <v>40</v>
      </c>
      <c r="H23" t="s">
        <v>40</v>
      </c>
      <c r="I23" t="s">
        <v>40</v>
      </c>
      <c r="J23" t="s">
        <v>40</v>
      </c>
      <c r="K23" t="s">
        <v>40</v>
      </c>
      <c r="L23" t="s">
        <v>40</v>
      </c>
      <c r="M23" t="s">
        <v>40</v>
      </c>
      <c r="N23" t="s">
        <v>40</v>
      </c>
      <c r="O23" t="s">
        <v>40</v>
      </c>
      <c r="P23" t="s">
        <v>40</v>
      </c>
      <c r="Q23" t="s">
        <v>40</v>
      </c>
      <c r="R23" t="s">
        <v>40</v>
      </c>
      <c r="S23" t="s">
        <v>40</v>
      </c>
      <c r="T23" t="s">
        <v>40</v>
      </c>
      <c r="U23" t="s">
        <v>40</v>
      </c>
      <c r="V23" t="s">
        <v>40</v>
      </c>
      <c r="W23" t="s">
        <v>40</v>
      </c>
      <c r="X23" t="s">
        <v>413</v>
      </c>
      <c r="Y23" t="s">
        <v>101</v>
      </c>
      <c r="Z23" t="s">
        <v>104</v>
      </c>
      <c r="AA23" t="s">
        <v>397</v>
      </c>
      <c r="AB23" t="s">
        <v>205</v>
      </c>
      <c r="AC23" t="str">
        <f>"CASE WHEN CAST("&amp;X23&amp;" AS INT) = 1 THEN 'Sim' ELSE 'Não' END AS "&amp;_xlfn.CONCAT(AD23:AG23)&amp;" --"&amp;Z23</f>
        <v>CASE WHEN CAST("Ind Simples" AS INT) = 1 THEN 'Sim' ELSE 'Não' END AS 'EMPRESA_OPTANTE_SIMPLES', --Indicador de optante pelo SIMPLES - a partir de 2001</v>
      </c>
      <c r="AD23" s="13" t="s">
        <v>435</v>
      </c>
      <c r="AE23" t="s">
        <v>351</v>
      </c>
      <c r="AF23" s="13" t="s">
        <v>435</v>
      </c>
      <c r="AG23" t="s">
        <v>434</v>
      </c>
    </row>
    <row r="24" spans="1:33" x14ac:dyDescent="0.25">
      <c r="A24" t="b">
        <v>1</v>
      </c>
      <c r="Y24" t="s">
        <v>101</v>
      </c>
      <c r="Z24" t="s">
        <v>527</v>
      </c>
      <c r="AA24" t="s">
        <v>528</v>
      </c>
      <c r="AC24" t="str">
        <f>AC2&amp; " AS "&amp;_xlfn.CONCAT(AD24:AG24)&amp;" --"&amp;Z24</f>
        <v>2012 AS 'ANO_RAIS', --Ano da RAIS</v>
      </c>
      <c r="AD24" s="13" t="s">
        <v>435</v>
      </c>
      <c r="AE24" t="s">
        <v>490</v>
      </c>
      <c r="AF24" s="13" t="s">
        <v>435</v>
      </c>
      <c r="AG24" t="s">
        <v>434</v>
      </c>
    </row>
    <row r="25" spans="1:33" x14ac:dyDescent="0.25">
      <c r="A25" t="b">
        <f t="shared" ref="A25:A66" si="2">AND(B25=C25,C25=D25,D25=E25,E25=F25,F25=G25,G25=H25,H25=I25,I25=J25,J25=K25,K25=L25,L25=M25,M25=N25,N25=O25,O25=P25,P25=Q25,Q25=R25,R25=S25,S25=T25,T25=U25,U25=V25)</f>
        <v>1</v>
      </c>
      <c r="B25" t="s">
        <v>25</v>
      </c>
      <c r="C25" t="s">
        <v>25</v>
      </c>
      <c r="D25" t="s">
        <v>25</v>
      </c>
      <c r="E25" t="s">
        <v>25</v>
      </c>
      <c r="F25" t="s">
        <v>25</v>
      </c>
      <c r="G25" t="s">
        <v>25</v>
      </c>
      <c r="H25" t="s">
        <v>25</v>
      </c>
      <c r="I25" t="s">
        <v>25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  <c r="X25" t="s">
        <v>414</v>
      </c>
      <c r="Y25" t="s">
        <v>101</v>
      </c>
      <c r="Z25" t="s">
        <v>183</v>
      </c>
      <c r="AA25" t="s">
        <v>528</v>
      </c>
      <c r="AB25" s="13" t="s">
        <v>197</v>
      </c>
      <c r="AC25" t="str">
        <f>"DATE("&amp;AC2&amp;" || '-' || "&amp;X25 &amp;" || '-28') AS "&amp;_xlfn.CONCAT(AD25:AG25)&amp;" --"&amp;Z25</f>
        <v>DATE(2012 || '-' || "Mês Admissão" || '-28') AS 'DATA_ADMISSAO', --Mês de admissão</v>
      </c>
      <c r="AD25" s="13" t="s">
        <v>435</v>
      </c>
      <c r="AE25" t="s">
        <v>391</v>
      </c>
      <c r="AF25" s="13" t="s">
        <v>435</v>
      </c>
      <c r="AG25" t="s">
        <v>434</v>
      </c>
    </row>
    <row r="26" spans="1:33" x14ac:dyDescent="0.25">
      <c r="A26" t="b">
        <f t="shared" si="2"/>
        <v>1</v>
      </c>
      <c r="B26" t="s">
        <v>37</v>
      </c>
      <c r="C26" t="s">
        <v>37</v>
      </c>
      <c r="D26" t="s">
        <v>37</v>
      </c>
      <c r="E26" t="s">
        <v>37</v>
      </c>
      <c r="F26" t="s">
        <v>37</v>
      </c>
      <c r="G26" t="s">
        <v>37</v>
      </c>
      <c r="H26" t="s">
        <v>37</v>
      </c>
      <c r="I26" t="s">
        <v>37</v>
      </c>
      <c r="J26" t="s">
        <v>37</v>
      </c>
      <c r="K26" t="s">
        <v>37</v>
      </c>
      <c r="L26" t="s">
        <v>37</v>
      </c>
      <c r="M26" t="s">
        <v>37</v>
      </c>
      <c r="N26" t="s">
        <v>37</v>
      </c>
      <c r="O26" t="s">
        <v>37</v>
      </c>
      <c r="P26" t="s">
        <v>37</v>
      </c>
      <c r="Q26" t="s">
        <v>37</v>
      </c>
      <c r="R26" t="s">
        <v>37</v>
      </c>
      <c r="S26" t="s">
        <v>37</v>
      </c>
      <c r="T26" t="s">
        <v>37</v>
      </c>
      <c r="U26" t="s">
        <v>37</v>
      </c>
      <c r="V26" t="s">
        <v>37</v>
      </c>
      <c r="W26" t="s">
        <v>37</v>
      </c>
      <c r="X26" t="s">
        <v>415</v>
      </c>
      <c r="Y26" t="s">
        <v>101</v>
      </c>
      <c r="Z26" t="s">
        <v>184</v>
      </c>
      <c r="AA26" t="s">
        <v>528</v>
      </c>
      <c r="AB26" s="13" t="s">
        <v>197</v>
      </c>
      <c r="AC26" t="str">
        <f>"DATE("&amp;AC2&amp;" || '-' || "&amp;X26 &amp;" || '-28') AS "&amp;_xlfn.CONCAT(AD26:AG26)&amp;" --"&amp;Z26</f>
        <v>DATE(2012 || '-' || "Mês Desligamento" || '-28') AS 'DATA_DEMISSAO', --Mês de desligamento</v>
      </c>
      <c r="AD26" s="13" t="s">
        <v>435</v>
      </c>
      <c r="AE26" t="s">
        <v>392</v>
      </c>
      <c r="AF26" s="13" t="s">
        <v>435</v>
      </c>
      <c r="AG26" t="s">
        <v>434</v>
      </c>
    </row>
    <row r="27" spans="1:33" x14ac:dyDescent="0.25">
      <c r="A27" t="b">
        <f t="shared" si="2"/>
        <v>1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  <c r="I27" t="s">
        <v>26</v>
      </c>
      <c r="J27" t="s">
        <v>26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 t="s">
        <v>26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416</v>
      </c>
      <c r="Y27" t="s">
        <v>101</v>
      </c>
      <c r="Z27" t="s">
        <v>185</v>
      </c>
      <c r="AA27" t="s">
        <v>196</v>
      </c>
      <c r="AB27" t="s">
        <v>350</v>
      </c>
      <c r="AC27" t="str">
        <f>"CASE  WHEN NULLIF(CAST(TRIM(" &amp;X27&amp; ") AS INT), 0) IS NULL THEN -1   ELSE  CAST(" &amp;X27&amp; " AS INT) END AS "&amp;_xlfn.CONCAT(AD27:AG27)&amp;" --"&amp;Z27</f>
        <v>CASE  WHEN NULLIF(CAST(TRIM("Motivo Desligamento") AS INT), 0) IS NULL THEN -1   ELSE  CAST("Motivo Desligamento" AS INT) END AS 'COD_MOTIVO_DESLIGAMENTO', --Motivo do desligamento</v>
      </c>
      <c r="AD27" s="13" t="s">
        <v>435</v>
      </c>
      <c r="AE27" t="s">
        <v>319</v>
      </c>
      <c r="AF27" s="13" t="s">
        <v>435</v>
      </c>
      <c r="AG27" t="s">
        <v>434</v>
      </c>
    </row>
    <row r="28" spans="1:33" x14ac:dyDescent="0.25">
      <c r="A28" t="b">
        <f t="shared" si="2"/>
        <v>1</v>
      </c>
      <c r="B28" t="s">
        <v>41</v>
      </c>
      <c r="C28" t="s">
        <v>41</v>
      </c>
      <c r="D28" t="s">
        <v>41</v>
      </c>
      <c r="E28" t="s">
        <v>41</v>
      </c>
      <c r="F28" t="s">
        <v>41</v>
      </c>
      <c r="G28" t="s">
        <v>41</v>
      </c>
      <c r="H28" t="s">
        <v>41</v>
      </c>
      <c r="I28" t="s">
        <v>41</v>
      </c>
      <c r="J28" t="s">
        <v>41</v>
      </c>
      <c r="K28" t="s">
        <v>41</v>
      </c>
      <c r="L28" t="s">
        <v>41</v>
      </c>
      <c r="M28" t="s">
        <v>41</v>
      </c>
      <c r="N28" t="s">
        <v>41</v>
      </c>
      <c r="O28" t="s">
        <v>41</v>
      </c>
      <c r="P28" t="s">
        <v>41</v>
      </c>
      <c r="Q28" t="s">
        <v>41</v>
      </c>
      <c r="R28" t="s">
        <v>41</v>
      </c>
      <c r="S28" t="s">
        <v>41</v>
      </c>
      <c r="T28" t="s">
        <v>41</v>
      </c>
      <c r="U28" t="s">
        <v>41</v>
      </c>
      <c r="V28" t="s">
        <v>41</v>
      </c>
      <c r="W28" t="s">
        <v>41</v>
      </c>
      <c r="X28" t="s">
        <v>417</v>
      </c>
      <c r="Y28" t="s">
        <v>101</v>
      </c>
      <c r="Z28" t="s">
        <v>186</v>
      </c>
      <c r="AA28" t="s">
        <v>196</v>
      </c>
      <c r="AB28" t="s">
        <v>263</v>
      </c>
      <c r="AC28" t="str">
        <f>"CASE  WHEN NULLIF(CAST(TRIM(" &amp;X28&amp; ") AS INT), 0) IS NULL THEN -1   ELSE  CAST(" &amp;X28&amp; " AS INT) END AS "&amp;_xlfn.CONCAT(AD28:AG28)&amp;" --"&amp;Z28</f>
        <v>CASE  WHEN NULLIF(CAST(TRIM("Mun Trab") AS INT), 0) IS NULL THEN -1   ELSE  CAST("Mun Trab" AS INT) END AS 'COD_MUNICIPIO_SERVICO_PRESTADO', --Município onde o empregado esteja trabalhando ou prestando serviço - a partir de 2002</v>
      </c>
      <c r="AD28" s="13" t="s">
        <v>435</v>
      </c>
      <c r="AE28" t="s">
        <v>390</v>
      </c>
      <c r="AF28" s="13" t="s">
        <v>435</v>
      </c>
      <c r="AG28" t="s">
        <v>434</v>
      </c>
    </row>
    <row r="29" spans="1:33" x14ac:dyDescent="0.25">
      <c r="A29" t="b">
        <f t="shared" si="2"/>
        <v>1</v>
      </c>
      <c r="B29" t="s">
        <v>36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t="s">
        <v>36</v>
      </c>
      <c r="Q29" t="s">
        <v>36</v>
      </c>
      <c r="R29" t="s">
        <v>36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418</v>
      </c>
      <c r="Y29" t="s">
        <v>101</v>
      </c>
      <c r="Z29" t="s">
        <v>529</v>
      </c>
      <c r="AA29" t="s">
        <v>196</v>
      </c>
      <c r="AB29" t="s">
        <v>352</v>
      </c>
      <c r="AC29" t="str">
        <f>"CASE  WHEN NULLIF(CAST(TRIM(" &amp;X29&amp; ") AS INT), 0) IS NULL THEN -1   ELSE  CAST(" &amp;X29&amp; " AS INT) END AS "&amp;_xlfn.CONCAT(AD29:AG29)&amp;" --"&amp;Z29</f>
        <v>CASE  WHEN NULLIF(CAST(TRIM("Natureza Jurídica") AS INT), 0) IS NULL THEN -1   ELSE  CAST("Natureza Jurídica" AS INT) END AS 'COD_NATUREZA_JURIDICA', --Natureza Jurídica (CONCLA/2002)</v>
      </c>
      <c r="AD29" s="13" t="s">
        <v>435</v>
      </c>
      <c r="AE29" t="s">
        <v>353</v>
      </c>
      <c r="AF29" s="13" t="s">
        <v>435</v>
      </c>
      <c r="AG29" t="s">
        <v>434</v>
      </c>
    </row>
    <row r="30" spans="1:33" hidden="1" x14ac:dyDescent="0.25">
      <c r="A30" t="b">
        <f t="shared" si="2"/>
        <v>1</v>
      </c>
      <c r="B30" t="s">
        <v>29</v>
      </c>
      <c r="C30" t="s">
        <v>29</v>
      </c>
      <c r="D30" t="s">
        <v>29</v>
      </c>
      <c r="E30" t="s">
        <v>29</v>
      </c>
      <c r="F30" t="s">
        <v>29</v>
      </c>
      <c r="G30" t="s">
        <v>29</v>
      </c>
      <c r="H30" t="s">
        <v>29</v>
      </c>
      <c r="I30" t="s">
        <v>29</v>
      </c>
      <c r="J30" t="s">
        <v>29</v>
      </c>
      <c r="K30" t="s">
        <v>29</v>
      </c>
      <c r="L30" t="s">
        <v>29</v>
      </c>
      <c r="M30" t="s">
        <v>29</v>
      </c>
      <c r="N30" t="s">
        <v>29</v>
      </c>
      <c r="O30" t="s">
        <v>29</v>
      </c>
      <c r="P30" t="s">
        <v>29</v>
      </c>
      <c r="Q30" t="s">
        <v>29</v>
      </c>
      <c r="R30" t="s">
        <v>29</v>
      </c>
      <c r="S30" t="s">
        <v>29</v>
      </c>
      <c r="T30" t="s">
        <v>29</v>
      </c>
      <c r="U30" t="s">
        <v>29</v>
      </c>
      <c r="V30" t="s">
        <v>29</v>
      </c>
      <c r="W30" t="s">
        <v>29</v>
      </c>
      <c r="X30" t="s">
        <v>29</v>
      </c>
      <c r="Y30" t="s">
        <v>100</v>
      </c>
      <c r="Z30" t="s">
        <v>187</v>
      </c>
      <c r="AA30" t="s">
        <v>198</v>
      </c>
      <c r="AB30" s="13" t="s">
        <v>197</v>
      </c>
    </row>
    <row r="31" spans="1:33" x14ac:dyDescent="0.25">
      <c r="A31" t="b">
        <f t="shared" si="2"/>
        <v>1</v>
      </c>
      <c r="B31" t="s">
        <v>20</v>
      </c>
      <c r="C31" t="s">
        <v>20</v>
      </c>
      <c r="D31" t="s">
        <v>20</v>
      </c>
      <c r="E31" t="s">
        <v>20</v>
      </c>
      <c r="F31" t="s">
        <v>20</v>
      </c>
      <c r="G31" t="s">
        <v>20</v>
      </c>
      <c r="H31" t="s">
        <v>20</v>
      </c>
      <c r="I31" t="s">
        <v>20</v>
      </c>
      <c r="J31" t="s">
        <v>20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 t="s">
        <v>20</v>
      </c>
      <c r="Q31" t="s">
        <v>20</v>
      </c>
      <c r="R31" t="s">
        <v>20</v>
      </c>
      <c r="S31" t="s">
        <v>20</v>
      </c>
      <c r="T31" t="s">
        <v>20</v>
      </c>
      <c r="U31" t="s">
        <v>20</v>
      </c>
      <c r="V31" t="s">
        <v>20</v>
      </c>
      <c r="W31" t="s">
        <v>20</v>
      </c>
      <c r="X31" t="s">
        <v>419</v>
      </c>
      <c r="Y31" t="s">
        <v>101</v>
      </c>
      <c r="Z31" t="s">
        <v>189</v>
      </c>
      <c r="AA31" t="s">
        <v>208</v>
      </c>
      <c r="AB31" s="13" t="s">
        <v>197</v>
      </c>
      <c r="AC31" t="str">
        <f>"CAST("&amp;X31&amp; " AS INT)  AS "&amp;_xlfn.CONCAT(AD31:AG31)&amp;" --"&amp;Z31</f>
        <v>CAST("Qtd Hora Contr" AS INT)  AS 'QTD_HORAS_CONTRATUAIS', --Quantidade de horas contratuais por semana</v>
      </c>
      <c r="AD31" s="13" t="s">
        <v>435</v>
      </c>
      <c r="AE31" t="s">
        <v>393</v>
      </c>
      <c r="AF31" s="13" t="s">
        <v>435</v>
      </c>
      <c r="AG31" t="s">
        <v>434</v>
      </c>
    </row>
    <row r="32" spans="1:33" x14ac:dyDescent="0.25">
      <c r="A32" t="b">
        <f t="shared" si="2"/>
        <v>1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3</v>
      </c>
      <c r="S32" t="s">
        <v>3</v>
      </c>
      <c r="T32" t="s">
        <v>3</v>
      </c>
      <c r="U32" t="s">
        <v>3</v>
      </c>
      <c r="V32" t="s">
        <v>3</v>
      </c>
      <c r="W32" t="s">
        <v>3</v>
      </c>
      <c r="X32" t="s">
        <v>420</v>
      </c>
      <c r="Y32" t="s">
        <v>101</v>
      </c>
      <c r="Z32" t="s">
        <v>188</v>
      </c>
      <c r="AA32" t="s">
        <v>196</v>
      </c>
      <c r="AB32" t="s">
        <v>363</v>
      </c>
      <c r="AC32" t="str">
        <f>"CASE  WHEN NULLIF(CAST(TRIM(" &amp;X32&amp; ") AS INT), 0) IS NULL THEN -1   ELSE  CAST(" &amp;X32&amp; " AS INT) END AS "&amp;_xlfn.CONCAT(AD32:AG32)&amp;" --"&amp;Z32</f>
        <v>CASE  WHEN NULLIF(CAST(TRIM("Raça Cor") AS INT), 0) IS NULL THEN -1   ELSE  CAST("Raça Cor" AS INT) END AS 'COD_RACA_COR', --Raça e Cor do Trabalhador</v>
      </c>
      <c r="AD32" s="13" t="s">
        <v>435</v>
      </c>
      <c r="AE32" t="s">
        <v>361</v>
      </c>
      <c r="AF32" s="13" t="s">
        <v>435</v>
      </c>
      <c r="AG32" t="s">
        <v>434</v>
      </c>
    </row>
    <row r="33" spans="1:33" hidden="1" x14ac:dyDescent="0.25">
      <c r="A33" t="b">
        <f t="shared" si="2"/>
        <v>1</v>
      </c>
      <c r="B33" t="s">
        <v>38</v>
      </c>
      <c r="C33" t="s">
        <v>38</v>
      </c>
      <c r="D33" t="s">
        <v>38</v>
      </c>
      <c r="E33" t="s">
        <v>38</v>
      </c>
      <c r="F33" t="s">
        <v>38</v>
      </c>
      <c r="G33" t="s">
        <v>38</v>
      </c>
      <c r="H33" t="s">
        <v>38</v>
      </c>
      <c r="I33" t="s">
        <v>38</v>
      </c>
      <c r="J33" t="s">
        <v>38</v>
      </c>
      <c r="K33" t="s">
        <v>38</v>
      </c>
      <c r="L33" t="s">
        <v>38</v>
      </c>
      <c r="M33" t="s">
        <v>38</v>
      </c>
      <c r="N33" t="s">
        <v>38</v>
      </c>
      <c r="O33" t="s">
        <v>38</v>
      </c>
      <c r="P33" t="s">
        <v>38</v>
      </c>
      <c r="Q33" t="s">
        <v>38</v>
      </c>
      <c r="R33" t="s">
        <v>38</v>
      </c>
      <c r="S33" t="s">
        <v>38</v>
      </c>
      <c r="T33" t="s">
        <v>38</v>
      </c>
      <c r="U33" t="s">
        <v>38</v>
      </c>
      <c r="V33" t="s">
        <v>38</v>
      </c>
      <c r="W33" t="s">
        <v>38</v>
      </c>
      <c r="X33" t="s">
        <v>38</v>
      </c>
      <c r="Y33" t="s">
        <v>100</v>
      </c>
    </row>
    <row r="34" spans="1:33" x14ac:dyDescent="0.25">
      <c r="A34" t="b">
        <f t="shared" si="2"/>
        <v>1</v>
      </c>
      <c r="B34" t="s">
        <v>27</v>
      </c>
      <c r="C34" t="s">
        <v>27</v>
      </c>
      <c r="D34" t="s">
        <v>27</v>
      </c>
      <c r="E34" t="s">
        <v>27</v>
      </c>
      <c r="F34" t="s">
        <v>27</v>
      </c>
      <c r="G34" t="s">
        <v>27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 t="s">
        <v>27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421</v>
      </c>
      <c r="Y34" t="s">
        <v>101</v>
      </c>
      <c r="Z34" t="s">
        <v>190</v>
      </c>
      <c r="AA34" t="s">
        <v>196</v>
      </c>
      <c r="AB34" t="s">
        <v>364</v>
      </c>
      <c r="AC34" t="str">
        <f>"CASE  WHEN NULLIF(CAST(TRIM(" &amp;X34&amp; ") AS INT), 0) IS NULL THEN -1   ELSE  CAST(" &amp;X34&amp; " AS INT) END AS "&amp;_xlfn.CONCAT(AD34:AG34)&amp;" --"&amp;Z34</f>
        <v>CASE  WHEN NULLIF(CAST(TRIM("Sexo Trabalhador") AS INT), 0) IS NULL THEN -1   ELSE  CAST("Sexo Trabalhador" AS INT) END AS 'COD_SEXO_TRABALHADOR', --Sexo do trabalhador</v>
      </c>
      <c r="AD34" s="13" t="s">
        <v>435</v>
      </c>
      <c r="AE34" t="s">
        <v>368</v>
      </c>
      <c r="AF34" s="13" t="s">
        <v>435</v>
      </c>
      <c r="AG34" t="s">
        <v>434</v>
      </c>
    </row>
    <row r="35" spans="1:33" x14ac:dyDescent="0.25">
      <c r="A35" t="b">
        <f t="shared" si="2"/>
        <v>1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 t="s">
        <v>8</v>
      </c>
      <c r="J35" t="s">
        <v>8</v>
      </c>
      <c r="K35" t="s">
        <v>8</v>
      </c>
      <c r="L35" t="s">
        <v>8</v>
      </c>
      <c r="M35" t="s">
        <v>8</v>
      </c>
      <c r="N35" t="s">
        <v>8</v>
      </c>
      <c r="O35" t="s">
        <v>8</v>
      </c>
      <c r="P35" t="s">
        <v>8</v>
      </c>
      <c r="Q35" t="s">
        <v>8</v>
      </c>
      <c r="R35" t="s">
        <v>8</v>
      </c>
      <c r="S35" t="s">
        <v>8</v>
      </c>
      <c r="T35" t="s">
        <v>8</v>
      </c>
      <c r="U35" t="s">
        <v>8</v>
      </c>
      <c r="V35" t="s">
        <v>8</v>
      </c>
      <c r="W35" t="s">
        <v>8</v>
      </c>
      <c r="X35" t="s">
        <v>422</v>
      </c>
      <c r="Y35" t="s">
        <v>101</v>
      </c>
      <c r="Z35" t="s">
        <v>191</v>
      </c>
      <c r="AA35" t="s">
        <v>196</v>
      </c>
      <c r="AB35" t="s">
        <v>372</v>
      </c>
      <c r="AC35" t="str">
        <f>"CASE  WHEN NULLIF(CAST(TRIM(" &amp;X35&amp; ") AS INT), 0) IS NULL THEN -1   ELSE  CAST(" &amp;X35&amp; " AS INT) END AS "&amp;_xlfn.CONCAT(AD35:AG35)&amp;" --"&amp;Z35</f>
        <v>CASE  WHEN NULLIF(CAST(TRIM("Tamanho Estabelecimento") AS INT), 0) IS NULL THEN -1   ELSE  CAST("Tamanho Estabelecimento" AS INT) END AS 'COD_TAMANHO_ESTABELECIMENTO', --Tamanho do estabelecimento - empregados ativos em 31/12 (10 categorias)</v>
      </c>
      <c r="AD35" s="13" t="s">
        <v>435</v>
      </c>
      <c r="AE35" t="s">
        <v>370</v>
      </c>
      <c r="AF35" s="13" t="s">
        <v>435</v>
      </c>
      <c r="AG35" t="s">
        <v>434</v>
      </c>
    </row>
    <row r="36" spans="1:33" x14ac:dyDescent="0.25">
      <c r="A36" t="b">
        <f t="shared" si="2"/>
        <v>1</v>
      </c>
      <c r="B36" t="s">
        <v>33</v>
      </c>
      <c r="C36" t="s">
        <v>33</v>
      </c>
      <c r="D36" t="s">
        <v>33</v>
      </c>
      <c r="E36" t="s">
        <v>33</v>
      </c>
      <c r="F36" t="s">
        <v>33</v>
      </c>
      <c r="G36" t="s">
        <v>33</v>
      </c>
      <c r="H36" t="s">
        <v>33</v>
      </c>
      <c r="I36" t="s">
        <v>33</v>
      </c>
      <c r="J36" t="s">
        <v>33</v>
      </c>
      <c r="K36" t="s">
        <v>33</v>
      </c>
      <c r="L36" t="s">
        <v>33</v>
      </c>
      <c r="M36" t="s">
        <v>33</v>
      </c>
      <c r="N36" t="s">
        <v>33</v>
      </c>
      <c r="O36" t="s">
        <v>33</v>
      </c>
      <c r="P36" t="s">
        <v>33</v>
      </c>
      <c r="Q36" t="s">
        <v>33</v>
      </c>
      <c r="R36" t="s">
        <v>33</v>
      </c>
      <c r="S36" t="s">
        <v>33</v>
      </c>
      <c r="T36" t="s">
        <v>33</v>
      </c>
      <c r="U36" t="s">
        <v>33</v>
      </c>
      <c r="V36" t="s">
        <v>33</v>
      </c>
      <c r="W36" t="s">
        <v>33</v>
      </c>
      <c r="X36" t="s">
        <v>423</v>
      </c>
      <c r="Y36" t="s">
        <v>101</v>
      </c>
      <c r="Z36" t="s">
        <v>193</v>
      </c>
      <c r="AA36" t="s">
        <v>208</v>
      </c>
      <c r="AB36" s="13" t="s">
        <v>197</v>
      </c>
      <c r="AC36" t="str">
        <f>"CAST(REPLACE("&amp;X36&amp; ",',','.') AS FLOAT)  AS "&amp;_xlfn.CONCAT(AD36:AG36)&amp;" --"&amp;Z36</f>
        <v>CAST(REPLACE("Tempo Emprego",',','.') AS FLOAT)  AS 'TEMPO_EMPREGADO', --Tempo de emprego do trabalhador (quando acumulada representa a soma dos meses)</v>
      </c>
      <c r="AD36" s="13" t="s">
        <v>435</v>
      </c>
      <c r="AE36" t="s">
        <v>394</v>
      </c>
      <c r="AF36" s="13" t="s">
        <v>435</v>
      </c>
      <c r="AG36" t="s">
        <v>434</v>
      </c>
    </row>
    <row r="37" spans="1:33" x14ac:dyDescent="0.25">
      <c r="A37" t="b">
        <f t="shared" si="2"/>
        <v>1</v>
      </c>
      <c r="B37" t="s">
        <v>10</v>
      </c>
      <c r="C37" t="s">
        <v>10</v>
      </c>
      <c r="D37" t="s">
        <v>10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 t="s">
        <v>10</v>
      </c>
      <c r="L37" t="s">
        <v>10</v>
      </c>
      <c r="M37" t="s">
        <v>10</v>
      </c>
      <c r="N37" t="s">
        <v>10</v>
      </c>
      <c r="O37" t="s">
        <v>10</v>
      </c>
      <c r="P37" t="s">
        <v>10</v>
      </c>
      <c r="Q37" t="s">
        <v>10</v>
      </c>
      <c r="R37" t="s">
        <v>10</v>
      </c>
      <c r="S37" t="s">
        <v>10</v>
      </c>
      <c r="T37" t="s">
        <v>10</v>
      </c>
      <c r="U37" t="s">
        <v>10</v>
      </c>
      <c r="V37" t="s">
        <v>10</v>
      </c>
      <c r="W37" t="s">
        <v>10</v>
      </c>
      <c r="X37" t="s">
        <v>424</v>
      </c>
      <c r="Y37" t="s">
        <v>101</v>
      </c>
      <c r="Z37" t="s">
        <v>194</v>
      </c>
      <c r="AA37" t="s">
        <v>196</v>
      </c>
      <c r="AB37" t="s">
        <v>388</v>
      </c>
      <c r="AC37" t="str">
        <f>"CASE  WHEN NULLIF(CAST(TRIM(" &amp;X37&amp; ") AS INT), 0) IS NULL THEN -1   ELSE  CAST(" &amp;X37&amp; " AS INT) END AS "&amp;_xlfn.CONCAT(AD37:AG37)&amp;" --"&amp;Z37</f>
        <v>CASE  WHEN NULLIF(CAST(TRIM("Tipo Admissão") AS INT), 0) IS NULL THEN -1   ELSE  CAST("Tipo Admissão" AS INT) END AS 'COD_TIPO_ADMISSAO', --Tipo de admissão</v>
      </c>
      <c r="AD37" s="13" t="s">
        <v>435</v>
      </c>
      <c r="AE37" t="s">
        <v>386</v>
      </c>
      <c r="AF37" s="13" t="s">
        <v>435</v>
      </c>
      <c r="AG37" t="s">
        <v>434</v>
      </c>
    </row>
    <row r="38" spans="1:33" x14ac:dyDescent="0.25">
      <c r="A38" t="b">
        <f t="shared" si="2"/>
        <v>1</v>
      </c>
      <c r="B38" t="s">
        <v>34</v>
      </c>
      <c r="C38" t="s">
        <v>34</v>
      </c>
      <c r="D38" t="s">
        <v>34</v>
      </c>
      <c r="E38" t="s">
        <v>34</v>
      </c>
      <c r="F38" t="s">
        <v>34</v>
      </c>
      <c r="G38" t="s">
        <v>34</v>
      </c>
      <c r="H38" t="s">
        <v>34</v>
      </c>
      <c r="I38" t="s">
        <v>34</v>
      </c>
      <c r="J38" t="s">
        <v>34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  <c r="Q38" t="s">
        <v>34</v>
      </c>
      <c r="R38" t="s">
        <v>34</v>
      </c>
      <c r="S38" t="s">
        <v>34</v>
      </c>
      <c r="T38" t="s">
        <v>34</v>
      </c>
      <c r="U38" t="s">
        <v>34</v>
      </c>
      <c r="V38" t="s">
        <v>34</v>
      </c>
      <c r="W38" t="s">
        <v>34</v>
      </c>
      <c r="X38" t="s">
        <v>51</v>
      </c>
      <c r="Y38" t="s">
        <v>101</v>
      </c>
      <c r="Z38" t="s">
        <v>199</v>
      </c>
      <c r="AA38" t="s">
        <v>196</v>
      </c>
      <c r="AB38" t="s">
        <v>299</v>
      </c>
      <c r="AC38" t="str">
        <f>"CASE  WHEN NULLIF(CAST(TRIM(" &amp;X38&amp; ") AS INT), 0) IS NULL THEN -1   ELSE  CAST(" &amp;X38&amp; " AS INT) END AS "&amp;_xlfn.CONCAT(AD38:AG38)&amp;" --"&amp;Z38</f>
        <v>CASE  WHEN NULLIF(CAST(TRIM("Tipo Defic") AS INT), 0) IS NULL THEN -1   ELSE  CAST("Tipo Defic" AS INT) END AS 'COD_TIPO_DEFICIENCIA', --Tipo de deficiência/Beneficiário habilitado</v>
      </c>
      <c r="AD38" s="13" t="s">
        <v>435</v>
      </c>
      <c r="AE38" t="s">
        <v>298</v>
      </c>
      <c r="AF38" s="13" t="s">
        <v>435</v>
      </c>
      <c r="AG38" t="s">
        <v>434</v>
      </c>
    </row>
    <row r="39" spans="1:33" hidden="1" x14ac:dyDescent="0.25">
      <c r="A39" t="b">
        <f t="shared" si="2"/>
        <v>1</v>
      </c>
      <c r="B39" t="s">
        <v>2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  <c r="Q39" t="s">
        <v>2</v>
      </c>
      <c r="R39" t="s">
        <v>2</v>
      </c>
      <c r="S39" t="s">
        <v>2</v>
      </c>
      <c r="T39" t="s">
        <v>2</v>
      </c>
      <c r="U39" t="s">
        <v>2</v>
      </c>
      <c r="V39" t="s">
        <v>2</v>
      </c>
      <c r="W39" t="s">
        <v>2</v>
      </c>
      <c r="X39" t="s">
        <v>425</v>
      </c>
      <c r="Y39" t="s">
        <v>100</v>
      </c>
      <c r="Z39" t="s">
        <v>200</v>
      </c>
      <c r="AA39" t="s">
        <v>397</v>
      </c>
      <c r="AB39" t="s">
        <v>202</v>
      </c>
      <c r="AC39" t="str">
        <f>"CAST("&amp;X39&amp;" AS INT)  AS "&amp;_xlfn.CONCAT(AD39:AG39)</f>
        <v>CAST("Tipo Estab" AS INT)  AS 'TIPO_ESTABELECIMENTO',</v>
      </c>
      <c r="AD39" s="13" t="s">
        <v>435</v>
      </c>
      <c r="AE39" t="s">
        <v>295</v>
      </c>
      <c r="AF39" s="13" t="s">
        <v>435</v>
      </c>
      <c r="AG39" t="s">
        <v>434</v>
      </c>
    </row>
    <row r="40" spans="1:33" x14ac:dyDescent="0.25">
      <c r="A40" t="b">
        <f t="shared" si="2"/>
        <v>1</v>
      </c>
      <c r="B40" t="s">
        <v>39</v>
      </c>
      <c r="C40" t="s">
        <v>39</v>
      </c>
      <c r="D40" t="s">
        <v>39</v>
      </c>
      <c r="E40" t="s">
        <v>39</v>
      </c>
      <c r="F40" t="s">
        <v>39</v>
      </c>
      <c r="G40" t="s">
        <v>39</v>
      </c>
      <c r="H40" t="s">
        <v>39</v>
      </c>
      <c r="I40" t="s">
        <v>39</v>
      </c>
      <c r="J40" t="s">
        <v>39</v>
      </c>
      <c r="K40" t="s">
        <v>39</v>
      </c>
      <c r="L40" t="s">
        <v>39</v>
      </c>
      <c r="M40" t="s">
        <v>39</v>
      </c>
      <c r="N40" t="s">
        <v>39</v>
      </c>
      <c r="O40" t="s">
        <v>39</v>
      </c>
      <c r="P40" t="s">
        <v>39</v>
      </c>
      <c r="Q40" t="s">
        <v>39</v>
      </c>
      <c r="R40" t="s">
        <v>39</v>
      </c>
      <c r="S40" t="s">
        <v>39</v>
      </c>
      <c r="T40" t="s">
        <v>39</v>
      </c>
      <c r="U40" t="s">
        <v>39</v>
      </c>
      <c r="V40" t="s">
        <v>39</v>
      </c>
      <c r="W40" t="s">
        <v>39</v>
      </c>
      <c r="X40" t="s">
        <v>426</v>
      </c>
      <c r="Y40" t="s">
        <v>101</v>
      </c>
      <c r="Z40" t="s">
        <v>203</v>
      </c>
      <c r="AA40" t="s">
        <v>196</v>
      </c>
      <c r="AB40" t="s">
        <v>285</v>
      </c>
      <c r="AC40" t="str">
        <f>"CASE  WHEN NULLIF(CAST(TRIM(" &amp;X40&amp; ") AS INT), 0) IS NULL THEN -1   ELSE  CAST(" &amp;X40&amp; " AS INT) END AS "&amp;_xlfn.CONCAT(AD40:AG40)&amp;" --"&amp;Z40</f>
        <v>CASE  WHEN NULLIF(CAST(TRIM("Tipo Vínculo") AS INT), 0) IS NULL THEN -1   ELSE  CAST("Tipo Vínculo" AS INT) END AS 'COD_TIPO_EMPREGATICIO', --Tipo de vínculo empregatício</v>
      </c>
      <c r="AD40" s="13" t="s">
        <v>435</v>
      </c>
      <c r="AE40" t="s">
        <v>283</v>
      </c>
      <c r="AF40" s="13" t="s">
        <v>435</v>
      </c>
      <c r="AG40" t="s">
        <v>434</v>
      </c>
    </row>
    <row r="41" spans="1:33" x14ac:dyDescent="0.25">
      <c r="A41" t="b">
        <f t="shared" si="2"/>
        <v>1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 t="s">
        <v>4</v>
      </c>
      <c r="P41" t="s">
        <v>4</v>
      </c>
      <c r="Q41" t="s">
        <v>4</v>
      </c>
      <c r="R41" t="s">
        <v>4</v>
      </c>
      <c r="S41" t="s">
        <v>4</v>
      </c>
      <c r="T41" t="s">
        <v>4</v>
      </c>
      <c r="U41" t="s">
        <v>4</v>
      </c>
      <c r="V41" t="s">
        <v>4</v>
      </c>
      <c r="W41" t="s">
        <v>4</v>
      </c>
      <c r="X41" t="s">
        <v>427</v>
      </c>
      <c r="Y41" t="s">
        <v>101</v>
      </c>
      <c r="Z41" t="s">
        <v>204</v>
      </c>
      <c r="AA41" t="s">
        <v>397</v>
      </c>
      <c r="AB41" t="s">
        <v>205</v>
      </c>
      <c r="AC41" t="str">
        <f>"CASE WHEN CAST("&amp;X41&amp;" AS INT) = 1 THEN 'Sim' ELSE 'Não' END AS "&amp;_xlfn.CONCAT(AD41:AG41)&amp;" --"&amp;Z41</f>
        <v>CASE WHEN CAST("Vínculo Ativo 31/12" AS INT) = 1 THEN 'Sim' ELSE 'Não' END AS 'VINCULO_ATIVO_DEZEMBRO', --Indicador de vínculo ativo em 31/12</v>
      </c>
      <c r="AD41" s="13" t="s">
        <v>435</v>
      </c>
      <c r="AE41" t="s">
        <v>294</v>
      </c>
      <c r="AF41" s="13" t="s">
        <v>435</v>
      </c>
      <c r="AG41" t="s">
        <v>434</v>
      </c>
    </row>
    <row r="42" spans="1:33" x14ac:dyDescent="0.25">
      <c r="A42" t="b">
        <f t="shared" si="2"/>
        <v>1</v>
      </c>
      <c r="B42" t="s">
        <v>12</v>
      </c>
      <c r="C42" t="s">
        <v>12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  <c r="J42" t="s">
        <v>12</v>
      </c>
      <c r="K42" t="s">
        <v>12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U42" t="s">
        <v>12</v>
      </c>
      <c r="V42" t="s">
        <v>12</v>
      </c>
      <c r="W42" t="s">
        <v>12</v>
      </c>
      <c r="X42" t="s">
        <v>428</v>
      </c>
      <c r="Y42" t="s">
        <v>101</v>
      </c>
      <c r="Z42" t="s">
        <v>133</v>
      </c>
      <c r="AA42" t="s">
        <v>196</v>
      </c>
      <c r="AB42" t="s">
        <v>260</v>
      </c>
      <c r="AC42" t="str">
        <f>"CASE  WHEN NULLIF(CAST(TRIM(" &amp;X42&amp; ") AS INT), 0) IS NULL THEN -1   ELSE  CAST(" &amp;X42&amp; " AS INT) END AS "&amp;_xlfn.CONCAT(AD42:AG42)&amp;" --"&amp;Z42</f>
        <v>CASE  WHEN NULLIF(CAST(TRIM("Vl Remun Dezembro (SM)") AS INT), 0) IS NULL THEN -1   ELSE  CAST("Vl Remun Dezembro (SM)" AS INT) END AS 'COD_FAIXA_SALARIAL_MEDIA_DEZEMBRO', --Faixa de remuneração media de dezembro do trabalhador em salarios minimos</v>
      </c>
      <c r="AD42" s="13" t="s">
        <v>435</v>
      </c>
      <c r="AE42" t="s">
        <v>290</v>
      </c>
      <c r="AF42" s="13" t="s">
        <v>435</v>
      </c>
      <c r="AG42" t="s">
        <v>434</v>
      </c>
    </row>
    <row r="43" spans="1:33" x14ac:dyDescent="0.25">
      <c r="A43" t="b">
        <f t="shared" si="2"/>
        <v>1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  <c r="J43" t="s">
        <v>7</v>
      </c>
      <c r="K43" t="s">
        <v>7</v>
      </c>
      <c r="L43" t="s">
        <v>7</v>
      </c>
      <c r="M43" t="s">
        <v>7</v>
      </c>
      <c r="N43" t="s">
        <v>7</v>
      </c>
      <c r="O43" t="s">
        <v>7</v>
      </c>
      <c r="P43" t="s">
        <v>7</v>
      </c>
      <c r="Q43" t="s">
        <v>7</v>
      </c>
      <c r="R43" t="s">
        <v>7</v>
      </c>
      <c r="S43" t="s">
        <v>7</v>
      </c>
      <c r="T43" t="s">
        <v>7</v>
      </c>
      <c r="U43" t="s">
        <v>7</v>
      </c>
      <c r="V43" t="s">
        <v>7</v>
      </c>
      <c r="W43" t="s">
        <v>7</v>
      </c>
      <c r="X43" t="s">
        <v>429</v>
      </c>
      <c r="Y43" t="s">
        <v>101</v>
      </c>
      <c r="Z43" t="s">
        <v>206</v>
      </c>
      <c r="AA43" t="s">
        <v>208</v>
      </c>
      <c r="AB43" s="13" t="s">
        <v>197</v>
      </c>
      <c r="AC43" t="str">
        <f>"CAST(REPLACE("&amp;X43&amp; ",',','.') AS FLOAT)  AS "&amp;_xlfn.CONCAT(AD43:AG43)&amp;" --"&amp;Z43</f>
        <v>CAST(REPLACE("Vl Remun Dezembro Nom",',','.') AS FLOAT)  AS 'VALOR_REMUNERACAO_DEZEMBRO', --Valor nominal do salário de dezembro do trabalhador</v>
      </c>
      <c r="AD43" s="13" t="s">
        <v>435</v>
      </c>
      <c r="AE43" t="s">
        <v>395</v>
      </c>
      <c r="AF43" s="13" t="s">
        <v>435</v>
      </c>
      <c r="AG43" t="s">
        <v>434</v>
      </c>
    </row>
    <row r="44" spans="1:33" x14ac:dyDescent="0.25">
      <c r="A44" t="b">
        <f t="shared" si="2"/>
        <v>1</v>
      </c>
      <c r="B44" t="s">
        <v>14</v>
      </c>
      <c r="C44" t="s">
        <v>14</v>
      </c>
      <c r="D44" t="s">
        <v>14</v>
      </c>
      <c r="E44" t="s">
        <v>14</v>
      </c>
      <c r="F44" t="s">
        <v>14</v>
      </c>
      <c r="G44" t="s">
        <v>14</v>
      </c>
      <c r="H44" t="s">
        <v>14</v>
      </c>
      <c r="I44" t="s">
        <v>14</v>
      </c>
      <c r="J44" t="s">
        <v>14</v>
      </c>
      <c r="K44" t="s">
        <v>14</v>
      </c>
      <c r="L44" t="s">
        <v>14</v>
      </c>
      <c r="M44" t="s">
        <v>14</v>
      </c>
      <c r="N44" t="s">
        <v>14</v>
      </c>
      <c r="O44" t="s">
        <v>14</v>
      </c>
      <c r="P44" t="s">
        <v>14</v>
      </c>
      <c r="Q44" t="s">
        <v>14</v>
      </c>
      <c r="R44" t="s">
        <v>14</v>
      </c>
      <c r="S44" t="s">
        <v>14</v>
      </c>
      <c r="T44" t="s">
        <v>14</v>
      </c>
      <c r="U44" t="s">
        <v>14</v>
      </c>
      <c r="V44" t="s">
        <v>14</v>
      </c>
      <c r="W44" t="s">
        <v>14</v>
      </c>
      <c r="X44" t="s">
        <v>430</v>
      </c>
      <c r="Y44" t="s">
        <v>101</v>
      </c>
      <c r="Z44" t="s">
        <v>134</v>
      </c>
      <c r="AA44" t="s">
        <v>196</v>
      </c>
      <c r="AB44" t="s">
        <v>261</v>
      </c>
      <c r="AC44" t="str">
        <f>"CASE  WHEN NULLIF(CAST(TRIM(" &amp;X44&amp; ") AS INT), 0) IS NULL THEN -1   ELSE  CAST(" &amp;X44&amp; " AS INT) END AS "&amp;_xlfn.CONCAT(AD44:AG44)&amp;" --"&amp;Z44</f>
        <v>CASE  WHEN NULLIF(CAST(TRIM("Vl Remun Média (SM)") AS INT), 0) IS NULL THEN -1   ELSE  CAST("Vl Remun Média (SM)" AS INT) END AS 'COD_FAIXA_SALARIAL_MEDIA_ANO', --Faixa de remuneração media do ano do trabalhador em salarios minimos</v>
      </c>
      <c r="AD44" s="13" t="s">
        <v>435</v>
      </c>
      <c r="AE44" t="s">
        <v>291</v>
      </c>
      <c r="AF44" s="13" t="s">
        <v>435</v>
      </c>
      <c r="AG44" t="s">
        <v>434</v>
      </c>
    </row>
    <row r="45" spans="1:33" x14ac:dyDescent="0.25">
      <c r="A45" t="b">
        <f t="shared" si="2"/>
        <v>1</v>
      </c>
      <c r="B45" t="s">
        <v>24</v>
      </c>
      <c r="C45" t="s">
        <v>24</v>
      </c>
      <c r="D45" t="s">
        <v>24</v>
      </c>
      <c r="E45" t="s">
        <v>24</v>
      </c>
      <c r="F45" t="s">
        <v>24</v>
      </c>
      <c r="G45" t="s">
        <v>24</v>
      </c>
      <c r="H45" t="s">
        <v>24</v>
      </c>
      <c r="I45" t="s">
        <v>24</v>
      </c>
      <c r="J45" t="s">
        <v>24</v>
      </c>
      <c r="K45" t="s">
        <v>24</v>
      </c>
      <c r="L45" t="s">
        <v>24</v>
      </c>
      <c r="M45" t="s">
        <v>24</v>
      </c>
      <c r="N45" t="s">
        <v>24</v>
      </c>
      <c r="O45" t="s">
        <v>24</v>
      </c>
      <c r="P45" t="s">
        <v>24</v>
      </c>
      <c r="Q45" t="s">
        <v>24</v>
      </c>
      <c r="R45" t="s">
        <v>24</v>
      </c>
      <c r="S45" t="s">
        <v>24</v>
      </c>
      <c r="T45" t="s">
        <v>24</v>
      </c>
      <c r="U45" t="s">
        <v>24</v>
      </c>
      <c r="V45" t="s">
        <v>24</v>
      </c>
      <c r="W45" t="s">
        <v>24</v>
      </c>
      <c r="X45" t="s">
        <v>431</v>
      </c>
      <c r="Y45" t="s">
        <v>101</v>
      </c>
      <c r="Z45" t="s">
        <v>207</v>
      </c>
      <c r="AA45" t="s">
        <v>208</v>
      </c>
      <c r="AB45" s="13" t="s">
        <v>197</v>
      </c>
      <c r="AC45" t="str">
        <f>"CAST(REPLACE("&amp;X45&amp; ",',','.') AS FLOAT)  AS "&amp;_xlfn.CONCAT(AD45:AG45)&amp;" --"&amp;Z45</f>
        <v>CAST(REPLACE("Vl Remun Média Nom",',','.') AS FLOAT)  AS 'VALOR_REMUNERACAO_MEDIA', --Valor nominal do salário médio do trabalhador</v>
      </c>
      <c r="AD45" s="13" t="s">
        <v>435</v>
      </c>
      <c r="AE45" t="s">
        <v>396</v>
      </c>
      <c r="AF45" s="13" t="s">
        <v>435</v>
      </c>
      <c r="AG45" t="s">
        <v>434</v>
      </c>
    </row>
    <row r="46" spans="1:33" x14ac:dyDescent="0.25">
      <c r="A46" t="b">
        <f t="shared" si="2"/>
        <v>1</v>
      </c>
      <c r="B46" t="s">
        <v>23</v>
      </c>
      <c r="C46" t="s">
        <v>23</v>
      </c>
      <c r="D46" t="s">
        <v>23</v>
      </c>
      <c r="E46" t="s">
        <v>23</v>
      </c>
      <c r="F46" t="s">
        <v>23</v>
      </c>
      <c r="G46" t="s">
        <v>23</v>
      </c>
      <c r="H46" t="s">
        <v>23</v>
      </c>
      <c r="I46" t="s">
        <v>23</v>
      </c>
      <c r="J46" t="s">
        <v>23</v>
      </c>
      <c r="K46" t="s">
        <v>23</v>
      </c>
      <c r="L46" t="s">
        <v>23</v>
      </c>
      <c r="M46" t="s">
        <v>23</v>
      </c>
      <c r="N46" t="s">
        <v>23</v>
      </c>
      <c r="O46" t="s">
        <v>23</v>
      </c>
      <c r="P46" t="s">
        <v>23</v>
      </c>
      <c r="Q46" t="s">
        <v>23</v>
      </c>
      <c r="R46" t="s">
        <v>23</v>
      </c>
      <c r="S46" t="s">
        <v>23</v>
      </c>
      <c r="T46" t="s">
        <v>23</v>
      </c>
      <c r="U46" t="s">
        <v>23</v>
      </c>
      <c r="V46" t="s">
        <v>23</v>
      </c>
      <c r="W46" t="s">
        <v>23</v>
      </c>
      <c r="X46" t="s">
        <v>401</v>
      </c>
      <c r="Y46" t="s">
        <v>101</v>
      </c>
      <c r="Z46" t="s">
        <v>210</v>
      </c>
      <c r="AA46" t="s">
        <v>208</v>
      </c>
      <c r="AB46" s="13" t="s">
        <v>197</v>
      </c>
      <c r="AC46" t="str">
        <f>"CAST("&amp;X46&amp; " AS INT)  AS "&amp;_xlfn.CONCAT(AD46:AG46)&amp;" --"&amp;Z46</f>
        <v>CAST(Idade AS INT)  AS 'IDADE_TRABALHADOR', --Idade do trabalhador</v>
      </c>
      <c r="AD46" s="13" t="s">
        <v>435</v>
      </c>
      <c r="AE46" t="s">
        <v>296</v>
      </c>
      <c r="AF46" s="13" t="s">
        <v>435</v>
      </c>
      <c r="AG46" t="s">
        <v>434</v>
      </c>
    </row>
    <row r="47" spans="1:33" x14ac:dyDescent="0.25">
      <c r="A47" t="b">
        <f t="shared" si="2"/>
        <v>1</v>
      </c>
      <c r="B47" t="s">
        <v>43</v>
      </c>
      <c r="C47" t="s">
        <v>43</v>
      </c>
      <c r="D47" t="s">
        <v>43</v>
      </c>
      <c r="E47" t="s">
        <v>43</v>
      </c>
      <c r="F47" t="s">
        <v>43</v>
      </c>
      <c r="G47" t="s">
        <v>43</v>
      </c>
      <c r="H47" t="s">
        <v>43</v>
      </c>
      <c r="I47" t="s">
        <v>43</v>
      </c>
      <c r="J47" t="s">
        <v>43</v>
      </c>
      <c r="K47" t="s">
        <v>43</v>
      </c>
      <c r="L47" t="s">
        <v>43</v>
      </c>
      <c r="M47" t="s">
        <v>43</v>
      </c>
      <c r="N47" t="s">
        <v>43</v>
      </c>
      <c r="O47" t="s">
        <v>43</v>
      </c>
      <c r="P47" t="s">
        <v>43</v>
      </c>
      <c r="Q47" t="s">
        <v>43</v>
      </c>
      <c r="R47" t="s">
        <v>43</v>
      </c>
      <c r="S47" t="s">
        <v>43</v>
      </c>
      <c r="T47" t="s">
        <v>43</v>
      </c>
      <c r="U47" t="s">
        <v>43</v>
      </c>
      <c r="V47" t="s">
        <v>43</v>
      </c>
      <c r="W47" t="s">
        <v>43</v>
      </c>
      <c r="X47" t="s">
        <v>402</v>
      </c>
      <c r="Y47" t="s">
        <v>101</v>
      </c>
      <c r="Z47" t="s">
        <v>262</v>
      </c>
      <c r="AA47" t="s">
        <v>196</v>
      </c>
      <c r="AB47" t="s">
        <v>263</v>
      </c>
      <c r="AC47" t="str">
        <f>"CASE  WHEN NULLIF(CAST(TRIM(" &amp;X47&amp; ") AS INT), 0) IS NULL THEN -1   ELSE  CAST(" &amp;X47&amp; " AS INT) END AS "&amp;_xlfn.CONCAT(AD47:AG47)&amp;" --"&amp;Z47</f>
        <v>CASE  WHEN NULLIF(CAST(TRIM(Município) AS INT), 0) IS NULL THEN -1   ELSE  CAST(Município AS INT) END AS 'COD_MUNICIPIO_ESTABELECIMENTO', --Município de localização do estabelecimento</v>
      </c>
      <c r="AD47" s="13" t="s">
        <v>435</v>
      </c>
      <c r="AE47" t="s">
        <v>389</v>
      </c>
      <c r="AF47" s="13" t="s">
        <v>435</v>
      </c>
      <c r="AG47" t="s">
        <v>434</v>
      </c>
    </row>
    <row r="48" spans="1:33" x14ac:dyDescent="0.25">
      <c r="A48" t="b">
        <f t="shared" si="2"/>
        <v>1</v>
      </c>
      <c r="B48" t="s">
        <v>32</v>
      </c>
      <c r="C48" t="s">
        <v>32</v>
      </c>
      <c r="D48" t="s">
        <v>32</v>
      </c>
      <c r="E48" t="s">
        <v>32</v>
      </c>
      <c r="F48" t="s">
        <v>32</v>
      </c>
      <c r="G48" t="s">
        <v>32</v>
      </c>
      <c r="H48" t="s">
        <v>32</v>
      </c>
      <c r="I48" t="s">
        <v>32</v>
      </c>
      <c r="J48" t="s">
        <v>32</v>
      </c>
      <c r="K48" t="s">
        <v>32</v>
      </c>
      <c r="L48" t="s">
        <v>32</v>
      </c>
      <c r="M48" t="s">
        <v>32</v>
      </c>
      <c r="N48" t="s">
        <v>32</v>
      </c>
      <c r="O48" t="s">
        <v>32</v>
      </c>
      <c r="P48" t="s">
        <v>32</v>
      </c>
      <c r="Q48" t="s">
        <v>32</v>
      </c>
      <c r="R48" t="s">
        <v>32</v>
      </c>
      <c r="S48" t="s">
        <v>32</v>
      </c>
      <c r="T48" t="s">
        <v>32</v>
      </c>
      <c r="U48" t="s">
        <v>32</v>
      </c>
      <c r="V48" t="s">
        <v>32</v>
      </c>
      <c r="W48" t="s">
        <v>32</v>
      </c>
      <c r="X48" t="s">
        <v>403</v>
      </c>
      <c r="Y48" t="s">
        <v>101</v>
      </c>
      <c r="Z48" t="s">
        <v>211</v>
      </c>
      <c r="AA48" t="s">
        <v>196</v>
      </c>
      <c r="AB48" t="s">
        <v>259</v>
      </c>
      <c r="AC48" t="str">
        <f>"CASE  WHEN NULLIF(CAST(TRIM(" &amp;X48&amp; ") AS INT), 0) IS NULL THEN -1   ELSE  CAST(" &amp;X48&amp; " AS INT) END AS "&amp;_xlfn.CONCAT(AD48:AG48)&amp;" --"&amp;Z48</f>
        <v>CASE  WHEN NULLIF(CAST(TRIM(Nacionalidade) AS INT), 0) IS NULL THEN -1   ELSE  CAST(Nacionalidade AS INT) END AS 'COD_NACIONALIDADE', --Nacionalidade do trabalhador</v>
      </c>
      <c r="AD48" s="13" t="s">
        <v>435</v>
      </c>
      <c r="AE48" t="s">
        <v>258</v>
      </c>
      <c r="AF48" s="13" t="s">
        <v>435</v>
      </c>
      <c r="AG48" t="s">
        <v>434</v>
      </c>
    </row>
    <row r="49" spans="1:33" hidden="1" x14ac:dyDescent="0.25">
      <c r="A49" t="b">
        <f t="shared" si="2"/>
        <v>0</v>
      </c>
      <c r="T49" t="s">
        <v>83</v>
      </c>
      <c r="Y49" t="s">
        <v>100</v>
      </c>
    </row>
    <row r="50" spans="1:33" hidden="1" x14ac:dyDescent="0.25">
      <c r="A50" t="b">
        <f t="shared" si="2"/>
        <v>0</v>
      </c>
      <c r="T50" t="s">
        <v>82</v>
      </c>
      <c r="Y50" t="s">
        <v>100</v>
      </c>
    </row>
    <row r="51" spans="1:33" x14ac:dyDescent="0.25">
      <c r="A51" t="b">
        <f t="shared" si="2"/>
        <v>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 t="s">
        <v>78</v>
      </c>
      <c r="R51" s="1" t="s">
        <v>78</v>
      </c>
      <c r="S51" s="1" t="s">
        <v>78</v>
      </c>
      <c r="T51" t="s">
        <v>78</v>
      </c>
      <c r="U51" t="s">
        <v>78</v>
      </c>
      <c r="V51" t="s">
        <v>78</v>
      </c>
      <c r="W51" t="s">
        <v>78</v>
      </c>
      <c r="X51" t="s">
        <v>432</v>
      </c>
      <c r="Y51" t="s">
        <v>101</v>
      </c>
      <c r="Z51" t="s">
        <v>286</v>
      </c>
      <c r="AA51" t="s">
        <v>397</v>
      </c>
      <c r="AB51" t="s">
        <v>205</v>
      </c>
      <c r="AC51" t="str">
        <f>"CASE WHEN CAST("&amp;X51&amp;" AS INT) = 1 THEN 'Sim' ELSE 'Não' END AS "&amp;_xlfn.CONCAT(AD51:AG51)&amp;" --"&amp;Z51</f>
        <v>CASE WHEN CAST("Ind Trab Intermitente" AS INT) = 1 THEN 'Sim' ELSE 'Não' END AS 'TRABALHADOR_INTERMITENTE', --Indicador de movimentação referente a contrato intermitente (a partir de 2017)</v>
      </c>
      <c r="AD51" s="13" t="s">
        <v>435</v>
      </c>
      <c r="AE51" t="s">
        <v>288</v>
      </c>
      <c r="AF51" s="13" t="s">
        <v>435</v>
      </c>
      <c r="AG51" t="s">
        <v>434</v>
      </c>
    </row>
    <row r="52" spans="1:33" x14ac:dyDescent="0.25">
      <c r="A52" t="b">
        <f t="shared" si="2"/>
        <v>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 t="s">
        <v>77</v>
      </c>
      <c r="R52" s="1" t="s">
        <v>77</v>
      </c>
      <c r="S52" s="1" t="s">
        <v>77</v>
      </c>
      <c r="T52" t="s">
        <v>77</v>
      </c>
      <c r="U52" t="s">
        <v>77</v>
      </c>
      <c r="V52" t="s">
        <v>77</v>
      </c>
      <c r="W52" t="s">
        <v>77</v>
      </c>
      <c r="X52" t="s">
        <v>433</v>
      </c>
      <c r="Y52" t="s">
        <v>101</v>
      </c>
      <c r="Z52" t="s">
        <v>287</v>
      </c>
      <c r="AA52" t="s">
        <v>397</v>
      </c>
      <c r="AB52" t="s">
        <v>205</v>
      </c>
      <c r="AC52" t="str">
        <f>"CASE WHEN CAST("&amp;X52&amp;" AS INT) = 1 THEN 'Sim' ELSE 'Não' END AS "&amp;_xlfn.CONCAT(AD52:AG52)&amp;" --"&amp;Z52</f>
        <v>CASE WHEN CAST("Ind Trab Parcial" AS INT) = 1 THEN 'Sim' ELSE 'Não' END AS 'TRABALHADOR_PARCIAL' --Indicador de movimentação referente a contrato parcial (a partir de 2017)</v>
      </c>
      <c r="AD52" s="13" t="s">
        <v>435</v>
      </c>
      <c r="AE52" t="s">
        <v>289</v>
      </c>
      <c r="AF52" s="13" t="s">
        <v>435</v>
      </c>
    </row>
    <row r="53" spans="1:33" hidden="1" x14ac:dyDescent="0.25">
      <c r="A53" t="b">
        <f t="shared" si="2"/>
        <v>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" t="s">
        <v>73</v>
      </c>
      <c r="O53" s="1" t="s">
        <v>73</v>
      </c>
      <c r="P53" s="1" t="s">
        <v>73</v>
      </c>
      <c r="Q53" s="1" t="s">
        <v>73</v>
      </c>
      <c r="R53" s="1" t="s">
        <v>73</v>
      </c>
      <c r="S53" s="1" t="s">
        <v>73</v>
      </c>
      <c r="T53" t="s">
        <v>73</v>
      </c>
      <c r="U53" t="s">
        <v>73</v>
      </c>
      <c r="V53" t="s">
        <v>73</v>
      </c>
      <c r="W53" t="s">
        <v>73</v>
      </c>
      <c r="X53" t="s">
        <v>73</v>
      </c>
      <c r="Y53" t="s">
        <v>100</v>
      </c>
    </row>
    <row r="54" spans="1:33" hidden="1" x14ac:dyDescent="0.25">
      <c r="A54" t="b">
        <f t="shared" si="2"/>
        <v>0</v>
      </c>
      <c r="B54" s="2"/>
      <c r="C54" s="2"/>
      <c r="D54" s="2"/>
      <c r="E54" s="2"/>
      <c r="F54" s="2"/>
      <c r="G54" s="2"/>
      <c r="H54" s="2"/>
      <c r="I54" s="2"/>
      <c r="J54" s="2"/>
      <c r="K54" s="14" t="s">
        <v>68</v>
      </c>
      <c r="L54" s="14" t="s">
        <v>68</v>
      </c>
      <c r="M54" s="14" t="s">
        <v>68</v>
      </c>
      <c r="N54" s="14" t="s">
        <v>68</v>
      </c>
      <c r="O54" s="14" t="s">
        <v>68</v>
      </c>
      <c r="P54" s="14" t="s">
        <v>68</v>
      </c>
      <c r="Q54" s="14" t="s">
        <v>68</v>
      </c>
      <c r="R54" s="14" t="s">
        <v>68</v>
      </c>
      <c r="S54" s="14" t="s">
        <v>68</v>
      </c>
      <c r="T54" s="14" t="s">
        <v>68</v>
      </c>
      <c r="U54" s="14" t="s">
        <v>68</v>
      </c>
      <c r="V54" s="14" t="s">
        <v>68</v>
      </c>
      <c r="W54" t="s">
        <v>68</v>
      </c>
      <c r="X54" t="s">
        <v>68</v>
      </c>
      <c r="Y54" t="s">
        <v>100</v>
      </c>
    </row>
    <row r="55" spans="1:33" hidden="1" x14ac:dyDescent="0.25">
      <c r="A55" t="b">
        <f t="shared" si="2"/>
        <v>0</v>
      </c>
      <c r="B55" s="2"/>
      <c r="C55" s="2"/>
      <c r="D55" s="2"/>
      <c r="E55" s="2"/>
      <c r="F55" s="2"/>
      <c r="G55" s="2"/>
      <c r="H55" s="2"/>
      <c r="I55" s="2"/>
      <c r="J55" s="2"/>
      <c r="K55" s="1" t="s">
        <v>69</v>
      </c>
      <c r="L55" s="1" t="s">
        <v>69</v>
      </c>
      <c r="M55" s="1" t="s">
        <v>69</v>
      </c>
      <c r="N55" s="1" t="s">
        <v>69</v>
      </c>
      <c r="O55" s="1" t="s">
        <v>69</v>
      </c>
      <c r="P55" s="1" t="s">
        <v>69</v>
      </c>
      <c r="Q55" s="1" t="s">
        <v>69</v>
      </c>
      <c r="R55" s="1" t="s">
        <v>69</v>
      </c>
      <c r="S55" s="1" t="s">
        <v>69</v>
      </c>
      <c r="T55" t="s">
        <v>69</v>
      </c>
      <c r="U55" t="s">
        <v>69</v>
      </c>
      <c r="V55" t="s">
        <v>98</v>
      </c>
      <c r="W55" t="s">
        <v>87</v>
      </c>
      <c r="X55" t="s">
        <v>87</v>
      </c>
      <c r="Y55" t="s">
        <v>100</v>
      </c>
    </row>
    <row r="56" spans="1:33" hidden="1" x14ac:dyDescent="0.25">
      <c r="A56" t="b">
        <f t="shared" si="2"/>
        <v>0</v>
      </c>
      <c r="B56" s="2"/>
      <c r="C56" s="2"/>
      <c r="D56" s="2"/>
      <c r="E56" s="2"/>
      <c r="F56" s="2"/>
      <c r="G56" s="2"/>
      <c r="H56" s="2"/>
      <c r="I56" s="2"/>
      <c r="J56" s="2"/>
      <c r="K56" s="1" t="s">
        <v>67</v>
      </c>
      <c r="L56" s="1" t="s">
        <v>67</v>
      </c>
      <c r="M56" s="1" t="s">
        <v>67</v>
      </c>
      <c r="N56" s="1" t="s">
        <v>67</v>
      </c>
      <c r="O56" s="1" t="s">
        <v>67</v>
      </c>
      <c r="P56" s="1" t="s">
        <v>67</v>
      </c>
      <c r="Q56" s="1" t="s">
        <v>67</v>
      </c>
      <c r="R56" s="1" t="s">
        <v>67</v>
      </c>
      <c r="S56" s="1" t="s">
        <v>67</v>
      </c>
      <c r="T56" t="s">
        <v>67</v>
      </c>
      <c r="U56" t="s">
        <v>67</v>
      </c>
      <c r="V56" t="s">
        <v>89</v>
      </c>
      <c r="W56" t="s">
        <v>89</v>
      </c>
      <c r="X56" t="s">
        <v>89</v>
      </c>
      <c r="Y56" t="s">
        <v>100</v>
      </c>
    </row>
    <row r="57" spans="1:33" hidden="1" x14ac:dyDescent="0.25">
      <c r="A57" t="b">
        <f t="shared" si="2"/>
        <v>0</v>
      </c>
      <c r="B57" s="2"/>
      <c r="C57" s="2"/>
      <c r="D57" s="2"/>
      <c r="E57" s="2"/>
      <c r="F57" s="2"/>
      <c r="G57" s="2"/>
      <c r="H57" s="2"/>
      <c r="I57" s="2"/>
      <c r="J57" s="2"/>
      <c r="K57" s="1" t="s">
        <v>59</v>
      </c>
      <c r="L57" s="1" t="s">
        <v>59</v>
      </c>
      <c r="M57" s="1" t="s">
        <v>59</v>
      </c>
      <c r="N57" s="1" t="s">
        <v>59</v>
      </c>
      <c r="O57" s="1" t="s">
        <v>59</v>
      </c>
      <c r="P57" s="1" t="s">
        <v>59</v>
      </c>
      <c r="Q57" s="1" t="s">
        <v>59</v>
      </c>
      <c r="R57" s="1" t="s">
        <v>59</v>
      </c>
      <c r="S57" s="1" t="s">
        <v>59</v>
      </c>
      <c r="T57" t="s">
        <v>59</v>
      </c>
      <c r="U57" t="s">
        <v>59</v>
      </c>
      <c r="V57" t="s">
        <v>96</v>
      </c>
      <c r="W57" t="s">
        <v>96</v>
      </c>
      <c r="X57" t="s">
        <v>96</v>
      </c>
      <c r="Y57" t="s">
        <v>100</v>
      </c>
    </row>
    <row r="58" spans="1:33" hidden="1" x14ac:dyDescent="0.25">
      <c r="A58" t="b">
        <f t="shared" si="2"/>
        <v>0</v>
      </c>
      <c r="B58" s="2"/>
      <c r="C58" s="2"/>
      <c r="D58" s="2"/>
      <c r="E58" s="2"/>
      <c r="F58" s="2"/>
      <c r="G58" s="2"/>
      <c r="H58" s="2"/>
      <c r="I58" s="2"/>
      <c r="J58" s="2"/>
      <c r="K58" s="1" t="s">
        <v>64</v>
      </c>
      <c r="L58" s="1" t="s">
        <v>64</v>
      </c>
      <c r="M58" s="1" t="s">
        <v>64</v>
      </c>
      <c r="N58" s="1" t="s">
        <v>64</v>
      </c>
      <c r="O58" s="1" t="s">
        <v>64</v>
      </c>
      <c r="P58" s="1" t="s">
        <v>64</v>
      </c>
      <c r="Q58" s="1" t="s">
        <v>64</v>
      </c>
      <c r="R58" s="1" t="s">
        <v>64</v>
      </c>
      <c r="S58" s="1" t="s">
        <v>64</v>
      </c>
      <c r="T58" t="s">
        <v>64</v>
      </c>
      <c r="U58" t="s">
        <v>64</v>
      </c>
      <c r="V58" t="s">
        <v>92</v>
      </c>
      <c r="W58" t="s">
        <v>92</v>
      </c>
      <c r="X58" t="s">
        <v>398</v>
      </c>
      <c r="Y58" t="s">
        <v>100</v>
      </c>
    </row>
    <row r="59" spans="1:33" hidden="1" x14ac:dyDescent="0.25">
      <c r="A59" t="b">
        <f t="shared" si="2"/>
        <v>0</v>
      </c>
      <c r="B59" s="2"/>
      <c r="C59" s="2"/>
      <c r="D59" s="2"/>
      <c r="E59" s="2"/>
      <c r="F59" s="2"/>
      <c r="G59" s="2"/>
      <c r="H59" s="2"/>
      <c r="I59" s="2"/>
      <c r="J59" s="2"/>
      <c r="K59" s="1" t="s">
        <v>62</v>
      </c>
      <c r="L59" s="1" t="s">
        <v>62</v>
      </c>
      <c r="M59" s="1" t="s">
        <v>62</v>
      </c>
      <c r="N59" s="1" t="s">
        <v>62</v>
      </c>
      <c r="O59" s="1" t="s">
        <v>62</v>
      </c>
      <c r="P59" s="1" t="s">
        <v>62</v>
      </c>
      <c r="Q59" s="1" t="s">
        <v>62</v>
      </c>
      <c r="R59" s="1" t="s">
        <v>62</v>
      </c>
      <c r="S59" s="1" t="s">
        <v>62</v>
      </c>
      <c r="T59" t="s">
        <v>62</v>
      </c>
      <c r="U59" t="s">
        <v>62</v>
      </c>
      <c r="V59" t="s">
        <v>91</v>
      </c>
      <c r="W59" t="s">
        <v>91</v>
      </c>
      <c r="X59" t="s">
        <v>91</v>
      </c>
      <c r="Y59" t="s">
        <v>100</v>
      </c>
    </row>
    <row r="60" spans="1:33" hidden="1" x14ac:dyDescent="0.25">
      <c r="A60" t="b">
        <f t="shared" si="2"/>
        <v>0</v>
      </c>
      <c r="B60" s="2"/>
      <c r="C60" s="2"/>
      <c r="D60" s="2"/>
      <c r="E60" s="2"/>
      <c r="F60" s="2"/>
      <c r="G60" s="2"/>
      <c r="H60" s="2"/>
      <c r="I60" s="2"/>
      <c r="J60" s="2"/>
      <c r="K60" s="1" t="s">
        <v>58</v>
      </c>
      <c r="L60" s="1" t="s">
        <v>58</v>
      </c>
      <c r="M60" s="1" t="s">
        <v>58</v>
      </c>
      <c r="N60" s="1" t="s">
        <v>58</v>
      </c>
      <c r="O60" s="1" t="s">
        <v>58</v>
      </c>
      <c r="P60" s="1" t="s">
        <v>58</v>
      </c>
      <c r="Q60" s="1" t="s">
        <v>58</v>
      </c>
      <c r="R60" s="1" t="s">
        <v>58</v>
      </c>
      <c r="S60" s="1" t="s">
        <v>58</v>
      </c>
      <c r="T60" t="s">
        <v>58</v>
      </c>
      <c r="U60" t="s">
        <v>58</v>
      </c>
      <c r="V60" t="s">
        <v>90</v>
      </c>
      <c r="W60" t="s">
        <v>90</v>
      </c>
      <c r="X60" t="s">
        <v>90</v>
      </c>
      <c r="Y60" t="s">
        <v>100</v>
      </c>
    </row>
    <row r="61" spans="1:33" hidden="1" x14ac:dyDescent="0.25">
      <c r="A61" t="b">
        <f t="shared" si="2"/>
        <v>0</v>
      </c>
      <c r="B61" s="2"/>
      <c r="C61" s="2"/>
      <c r="D61" s="2"/>
      <c r="E61" s="2"/>
      <c r="F61" s="2"/>
      <c r="G61" s="2"/>
      <c r="H61" s="2"/>
      <c r="I61" s="2"/>
      <c r="J61" s="2"/>
      <c r="K61" s="1" t="s">
        <v>61</v>
      </c>
      <c r="L61" s="1" t="s">
        <v>61</v>
      </c>
      <c r="M61" s="1" t="s">
        <v>61</v>
      </c>
      <c r="N61" s="1" t="s">
        <v>61</v>
      </c>
      <c r="O61" s="1" t="s">
        <v>61</v>
      </c>
      <c r="P61" s="1" t="s">
        <v>61</v>
      </c>
      <c r="Q61" s="1" t="s">
        <v>61</v>
      </c>
      <c r="R61" s="1" t="s">
        <v>61</v>
      </c>
      <c r="S61" s="1" t="s">
        <v>61</v>
      </c>
      <c r="T61" t="s">
        <v>61</v>
      </c>
      <c r="U61" t="s">
        <v>61</v>
      </c>
      <c r="V61" t="s">
        <v>95</v>
      </c>
      <c r="W61" t="s">
        <v>95</v>
      </c>
      <c r="X61" t="s">
        <v>95</v>
      </c>
      <c r="Y61" t="s">
        <v>100</v>
      </c>
    </row>
    <row r="62" spans="1:33" hidden="1" x14ac:dyDescent="0.25">
      <c r="A62" t="b">
        <f t="shared" si="2"/>
        <v>0</v>
      </c>
      <c r="B62" s="2"/>
      <c r="C62" s="2"/>
      <c r="D62" s="2"/>
      <c r="E62" s="2"/>
      <c r="F62" s="2"/>
      <c r="G62" s="2"/>
      <c r="H62" s="2"/>
      <c r="I62" s="2"/>
      <c r="J62" s="2"/>
      <c r="K62" s="1" t="s">
        <v>65</v>
      </c>
      <c r="L62" s="1" t="s">
        <v>65</v>
      </c>
      <c r="M62" s="1" t="s">
        <v>65</v>
      </c>
      <c r="N62" s="1" t="s">
        <v>65</v>
      </c>
      <c r="O62" s="1" t="s">
        <v>65</v>
      </c>
      <c r="P62" s="1" t="s">
        <v>65</v>
      </c>
      <c r="Q62" s="1" t="s">
        <v>65</v>
      </c>
      <c r="R62" s="1" t="s">
        <v>65</v>
      </c>
      <c r="S62" s="1" t="s">
        <v>65</v>
      </c>
      <c r="T62" t="s">
        <v>65</v>
      </c>
      <c r="U62" t="s">
        <v>65</v>
      </c>
      <c r="V62" t="s">
        <v>86</v>
      </c>
      <c r="W62" t="s">
        <v>86</v>
      </c>
      <c r="X62" t="s">
        <v>86</v>
      </c>
      <c r="Y62" t="s">
        <v>100</v>
      </c>
    </row>
    <row r="63" spans="1:33" hidden="1" x14ac:dyDescent="0.25">
      <c r="A63" t="b">
        <f t="shared" si="2"/>
        <v>0</v>
      </c>
      <c r="B63" s="2"/>
      <c r="C63" s="2"/>
      <c r="D63" s="2"/>
      <c r="E63" s="2"/>
      <c r="F63" s="2"/>
      <c r="G63" s="2"/>
      <c r="H63" s="2"/>
      <c r="I63" s="2"/>
      <c r="J63" s="2"/>
      <c r="K63" s="1" t="s">
        <v>60</v>
      </c>
      <c r="L63" s="1" t="s">
        <v>60</v>
      </c>
      <c r="M63" s="1" t="s">
        <v>60</v>
      </c>
      <c r="N63" s="1" t="s">
        <v>60</v>
      </c>
      <c r="O63" s="1" t="s">
        <v>60</v>
      </c>
      <c r="P63" s="1" t="s">
        <v>60</v>
      </c>
      <c r="Q63" s="1" t="s">
        <v>60</v>
      </c>
      <c r="R63" s="1" t="s">
        <v>60</v>
      </c>
      <c r="S63" s="1" t="s">
        <v>60</v>
      </c>
      <c r="T63" t="s">
        <v>60</v>
      </c>
      <c r="U63" t="s">
        <v>60</v>
      </c>
      <c r="V63" t="s">
        <v>88</v>
      </c>
      <c r="W63" t="s">
        <v>88</v>
      </c>
      <c r="X63" t="s">
        <v>88</v>
      </c>
      <c r="Y63" t="s">
        <v>100</v>
      </c>
    </row>
    <row r="64" spans="1:33" hidden="1" x14ac:dyDescent="0.25">
      <c r="A64" t="b">
        <f t="shared" si="2"/>
        <v>0</v>
      </c>
      <c r="B64" s="2"/>
      <c r="C64" s="2"/>
      <c r="D64" s="2"/>
      <c r="E64" s="2"/>
      <c r="F64" s="2"/>
      <c r="G64" s="2"/>
      <c r="H64" s="2"/>
      <c r="I64" s="2"/>
      <c r="J64" s="2"/>
      <c r="K64" s="1" t="s">
        <v>63</v>
      </c>
      <c r="L64" s="1" t="s">
        <v>63</v>
      </c>
      <c r="M64" s="1" t="s">
        <v>63</v>
      </c>
      <c r="N64" s="1" t="s">
        <v>63</v>
      </c>
      <c r="O64" s="1" t="s">
        <v>63</v>
      </c>
      <c r="P64" s="1" t="s">
        <v>63</v>
      </c>
      <c r="Q64" s="1" t="s">
        <v>63</v>
      </c>
      <c r="R64" s="1" t="s">
        <v>63</v>
      </c>
      <c r="S64" s="1" t="s">
        <v>63</v>
      </c>
      <c r="T64" t="s">
        <v>63</v>
      </c>
      <c r="U64" t="s">
        <v>63</v>
      </c>
      <c r="V64" t="s">
        <v>94</v>
      </c>
      <c r="W64" t="s">
        <v>94</v>
      </c>
      <c r="X64" t="s">
        <v>94</v>
      </c>
      <c r="Y64" t="s">
        <v>100</v>
      </c>
    </row>
    <row r="65" spans="1:29" hidden="1" x14ac:dyDescent="0.25">
      <c r="A65" t="b">
        <f t="shared" si="2"/>
        <v>0</v>
      </c>
      <c r="B65" s="2"/>
      <c r="C65" s="2"/>
      <c r="D65" s="2"/>
      <c r="E65" s="2"/>
      <c r="F65" s="2"/>
      <c r="G65" s="2"/>
      <c r="H65" s="2"/>
      <c r="I65" s="2"/>
      <c r="J65" s="2"/>
      <c r="K65" s="1" t="s">
        <v>66</v>
      </c>
      <c r="L65" s="1" t="s">
        <v>66</v>
      </c>
      <c r="M65" s="1" t="s">
        <v>66</v>
      </c>
      <c r="N65" s="1" t="s">
        <v>66</v>
      </c>
      <c r="O65" s="1" t="s">
        <v>66</v>
      </c>
      <c r="P65" s="1" t="s">
        <v>66</v>
      </c>
      <c r="Q65" s="1" t="s">
        <v>66</v>
      </c>
      <c r="R65" s="1" t="s">
        <v>66</v>
      </c>
      <c r="S65" s="1" t="s">
        <v>66</v>
      </c>
      <c r="T65" t="s">
        <v>66</v>
      </c>
      <c r="U65" t="s">
        <v>66</v>
      </c>
      <c r="V65" t="s">
        <v>93</v>
      </c>
      <c r="W65" t="s">
        <v>93</v>
      </c>
      <c r="X65" t="s">
        <v>93</v>
      </c>
      <c r="Y65" t="s">
        <v>100</v>
      </c>
    </row>
    <row r="66" spans="1:29" x14ac:dyDescent="0.25">
      <c r="B66" t="s">
        <v>45</v>
      </c>
      <c r="C66" t="s">
        <v>49</v>
      </c>
      <c r="D66" t="s">
        <v>50</v>
      </c>
      <c r="E66" t="s">
        <v>52</v>
      </c>
      <c r="F66" t="s">
        <v>53</v>
      </c>
      <c r="G66" t="s">
        <v>54</v>
      </c>
      <c r="H66" t="s">
        <v>55</v>
      </c>
      <c r="I66" t="s">
        <v>56</v>
      </c>
      <c r="J66" t="s">
        <v>57</v>
      </c>
      <c r="K66" t="s">
        <v>70</v>
      </c>
      <c r="L66" t="s">
        <v>71</v>
      </c>
      <c r="M66" t="s">
        <v>72</v>
      </c>
      <c r="N66" t="s">
        <v>74</v>
      </c>
      <c r="O66" t="s">
        <v>75</v>
      </c>
      <c r="P66" t="s">
        <v>76</v>
      </c>
      <c r="Q66" t="s">
        <v>79</v>
      </c>
      <c r="R66" t="s">
        <v>80</v>
      </c>
      <c r="S66" t="s">
        <v>81</v>
      </c>
      <c r="T66" t="s">
        <v>84</v>
      </c>
      <c r="U66" t="s">
        <v>85</v>
      </c>
      <c r="V66" t="s">
        <v>97</v>
      </c>
      <c r="W66" t="s">
        <v>169</v>
      </c>
      <c r="X66" t="s">
        <v>399</v>
      </c>
      <c r="AC66" t="s">
        <v>524</v>
      </c>
    </row>
    <row r="67" spans="1:29" x14ac:dyDescent="0.25">
      <c r="AC67" t="s">
        <v>520</v>
      </c>
    </row>
    <row r="68" spans="1:29" x14ac:dyDescent="0.25">
      <c r="AC68" t="s">
        <v>522</v>
      </c>
    </row>
    <row r="69" spans="1:29" x14ac:dyDescent="0.25">
      <c r="AC69" t="s">
        <v>523</v>
      </c>
    </row>
    <row r="98" spans="2:3" x14ac:dyDescent="0.25">
      <c r="B98" t="s">
        <v>46</v>
      </c>
      <c r="C98" t="s">
        <v>46</v>
      </c>
    </row>
    <row r="284" spans="2:2" x14ac:dyDescent="0.25">
      <c r="B284" t="s">
        <v>46</v>
      </c>
    </row>
    <row r="331" spans="2:2" x14ac:dyDescent="0.25">
      <c r="B331" t="s">
        <v>46</v>
      </c>
    </row>
    <row r="378" spans="2:2" x14ac:dyDescent="0.25">
      <c r="B378" t="s">
        <v>46</v>
      </c>
    </row>
    <row r="425" spans="2:2" x14ac:dyDescent="0.25">
      <c r="B425" t="s">
        <v>46</v>
      </c>
    </row>
    <row r="484" spans="2:2" x14ac:dyDescent="0.25">
      <c r="B484" t="s">
        <v>46</v>
      </c>
    </row>
    <row r="543" spans="2:2" x14ac:dyDescent="0.25">
      <c r="B543" t="s">
        <v>46</v>
      </c>
    </row>
    <row r="602" spans="2:2" x14ac:dyDescent="0.25">
      <c r="B602" t="s">
        <v>46</v>
      </c>
    </row>
    <row r="662" spans="2:2" x14ac:dyDescent="0.25">
      <c r="B662" t="s">
        <v>46</v>
      </c>
    </row>
    <row r="722" spans="2:2" x14ac:dyDescent="0.25">
      <c r="B722" t="s">
        <v>46</v>
      </c>
    </row>
    <row r="723" spans="2:2" x14ac:dyDescent="0.25">
      <c r="B723" t="s">
        <v>46</v>
      </c>
    </row>
    <row r="783" spans="2:2" x14ac:dyDescent="0.25">
      <c r="B783" t="s">
        <v>46</v>
      </c>
    </row>
    <row r="845" spans="2:2" x14ac:dyDescent="0.25">
      <c r="B845" t="s">
        <v>46</v>
      </c>
    </row>
    <row r="907" spans="2:2" x14ac:dyDescent="0.25">
      <c r="B907" t="s">
        <v>46</v>
      </c>
    </row>
    <row r="969" spans="2:2" x14ac:dyDescent="0.25">
      <c r="B969" t="s">
        <v>46</v>
      </c>
    </row>
    <row r="970" spans="2:2" x14ac:dyDescent="0.25">
      <c r="B970" t="s">
        <v>46</v>
      </c>
    </row>
  </sheetData>
  <autoFilter ref="A1:AG66" xr:uid="{34F7956A-3BD3-4DF1-8846-59FBDAC954DE}">
    <filterColumn colId="24">
      <filters>
        <filter val="s"/>
      </filters>
    </filterColumn>
  </autoFilter>
  <sortState xmlns:xlrd2="http://schemas.microsoft.com/office/spreadsheetml/2017/richdata2" ref="X4:X63">
    <sortCondition ref="X4:X6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5D25-185B-42A0-B0F6-1841787E5EBB}">
  <dimension ref="A1:D16"/>
  <sheetViews>
    <sheetView workbookViewId="0">
      <selection activeCell="D1" sqref="D1:D16"/>
    </sheetView>
  </sheetViews>
  <sheetFormatPr defaultRowHeight="15" x14ac:dyDescent="0.25"/>
  <cols>
    <col min="2" max="2" width="23.140625" customWidth="1"/>
    <col min="3" max="3" width="25.42578125" customWidth="1"/>
    <col min="4" max="4" width="44.85546875" customWidth="1"/>
  </cols>
  <sheetData>
    <row r="1" spans="1:4" x14ac:dyDescent="0.25">
      <c r="A1" t="s">
        <v>386</v>
      </c>
      <c r="B1" t="s">
        <v>387</v>
      </c>
      <c r="C1" t="s">
        <v>464</v>
      </c>
      <c r="D1" s="1" t="str">
        <f>"("&amp;A1&amp;","&amp;"'"&amp;B1&amp;"'"&amp;","&amp;"'"&amp;C1&amp;"'"&amp;")"</f>
        <v>(COD_TIPO_ADMISSAO,'TIPO_ADMISSAO','DESCRICAO')</v>
      </c>
    </row>
    <row r="2" spans="1:4" x14ac:dyDescent="0.25">
      <c r="A2" t="s">
        <v>491</v>
      </c>
      <c r="B2" t="s">
        <v>467</v>
      </c>
      <c r="C2" t="s">
        <v>467</v>
      </c>
      <c r="D2" s="1" t="str">
        <f>"("&amp;A2&amp;","&amp;"'"&amp;B2&amp;"'"&amp;","&amp;"'"&amp;C2&amp;"'"&amp;"),"</f>
        <v>(0,'Não Admitido no Ano','Não Admitido no Ano'),</v>
      </c>
    </row>
    <row r="3" spans="1:4" x14ac:dyDescent="0.25">
      <c r="A3" t="s">
        <v>492</v>
      </c>
      <c r="B3" t="s">
        <v>373</v>
      </c>
      <c r="C3" t="s">
        <v>469</v>
      </c>
      <c r="D3" s="1" t="str">
        <f t="shared" ref="D3:D16" si="0">"("&amp;A3&amp;","&amp;"'"&amp;B3&amp;"'"&amp;","&amp;"'"&amp;C3&amp;"'"&amp;"),"</f>
        <v>(1,'Primeiro Emprego','Admissão de empregado no primeiro emprego ou nomeação de servidor em caráter efetivo ou em comissão, no primeiro emprego.'),</v>
      </c>
    </row>
    <row r="4" spans="1:4" x14ac:dyDescent="0.25">
      <c r="A4" t="s">
        <v>493</v>
      </c>
      <c r="B4" t="s">
        <v>374</v>
      </c>
      <c r="C4" t="s">
        <v>494</v>
      </c>
      <c r="D4" s="1" t="str">
        <f t="shared" si="0"/>
        <v>(2,'Reemprego','Admissão de empregado com emprego anterior (reemprego) ou nomeação de servidor em caráter efetivo ou em comissão, com emprego anterior (reemprego).'),</v>
      </c>
    </row>
    <row r="5" spans="1:4" x14ac:dyDescent="0.25">
      <c r="A5" t="s">
        <v>495</v>
      </c>
      <c r="B5" t="s">
        <v>375</v>
      </c>
      <c r="C5" t="s">
        <v>496</v>
      </c>
      <c r="D5" s="1" t="str">
        <f t="shared" si="0"/>
        <v>(3,'Transferência com Ônus','Transferência de empregado oriundo de estabelecimento da mesma empresa ou de outra empresa com ônus para a cedente.'),</v>
      </c>
    </row>
    <row r="6" spans="1:4" x14ac:dyDescent="0.25">
      <c r="A6" t="s">
        <v>497</v>
      </c>
      <c r="B6" t="s">
        <v>376</v>
      </c>
      <c r="C6" t="s">
        <v>498</v>
      </c>
      <c r="D6" s="1" t="str">
        <f t="shared" si="0"/>
        <v>(4,'Transferência sem Ônus','Transferência de empregado oriundo de estabelecimento da mesma empresa ou de outra empresa sem ônus para a cedente.'),</v>
      </c>
    </row>
    <row r="7" spans="1:4" x14ac:dyDescent="0.25">
      <c r="A7" t="s">
        <v>499</v>
      </c>
      <c r="B7" t="s">
        <v>377</v>
      </c>
      <c r="C7" t="s">
        <v>500</v>
      </c>
      <c r="D7" s="1" t="str">
        <f t="shared" si="0"/>
        <v>(6,'Reintegração','Reintegração (data relativa aos efeitos financeiros da reintegração)'),</v>
      </c>
    </row>
    <row r="8" spans="1:4" x14ac:dyDescent="0.25">
      <c r="A8" t="s">
        <v>501</v>
      </c>
      <c r="B8" t="s">
        <v>378</v>
      </c>
      <c r="C8" t="s">
        <v>502</v>
      </c>
      <c r="D8" s="1" t="str">
        <f t="shared" si="0"/>
        <v>(7,'Recondução','Recondução (específico para servidor público).'),</v>
      </c>
    </row>
    <row r="9" spans="1:4" x14ac:dyDescent="0.25">
      <c r="A9" t="s">
        <v>503</v>
      </c>
      <c r="B9" t="s">
        <v>379</v>
      </c>
      <c r="C9" t="s">
        <v>504</v>
      </c>
      <c r="D9" s="1" t="str">
        <f t="shared" si="0"/>
        <v>(8,'Reversão','Reversão, (específico para servidor público).'),</v>
      </c>
    </row>
    <row r="10" spans="1:4" x14ac:dyDescent="0.25">
      <c r="A10" t="s">
        <v>505</v>
      </c>
      <c r="B10" t="s">
        <v>380</v>
      </c>
      <c r="C10" t="s">
        <v>380</v>
      </c>
      <c r="D10" s="1" t="str">
        <f t="shared" si="0"/>
        <v>(9,'Requisição','Requisição'),</v>
      </c>
    </row>
    <row r="11" spans="1:4" x14ac:dyDescent="0.25">
      <c r="A11" t="s">
        <v>154</v>
      </c>
      <c r="B11" t="s">
        <v>381</v>
      </c>
      <c r="C11" t="s">
        <v>506</v>
      </c>
      <c r="D11" s="1" t="str">
        <f t="shared" si="0"/>
        <v>(10,'Exercício provisório ou exercício descentralizado de servidor oriundo do mesmo órgão/entidade ou de outro órgão/entidade','Exercício provisório de servidor oriundo do mesmo órgão/entidade ou de outro órgão/entidade.'),</v>
      </c>
    </row>
    <row r="12" spans="1:4" x14ac:dyDescent="0.25">
      <c r="A12" t="s">
        <v>156</v>
      </c>
      <c r="B12" t="s">
        <v>382</v>
      </c>
      <c r="C12" t="s">
        <v>382</v>
      </c>
      <c r="D12" s="1" t="str">
        <f t="shared" si="0"/>
        <v>(11,'Readaptação (específico para servidor público)','Readaptação (específico para servidor público)'),</v>
      </c>
    </row>
    <row r="13" spans="1:4" x14ac:dyDescent="0.25">
      <c r="A13" t="s">
        <v>158</v>
      </c>
      <c r="B13" t="s">
        <v>383</v>
      </c>
      <c r="C13" t="s">
        <v>507</v>
      </c>
      <c r="D13" s="1" t="str">
        <f t="shared" si="0"/>
        <v>(12,'Redistribuição (específico para servidor público)','Redistribuição (específico para servidor público).'),</v>
      </c>
    </row>
    <row r="14" spans="1:4" x14ac:dyDescent="0.25">
      <c r="A14" t="s">
        <v>508</v>
      </c>
      <c r="B14" t="s">
        <v>384</v>
      </c>
      <c r="C14" t="s">
        <v>470</v>
      </c>
      <c r="D14" s="1" t="str">
        <f t="shared" si="0"/>
        <v>(13,'Exercício descentralizado de servidor oriundo do mesmo órgão/entidade ou de outro órgão/entidade','Exercício descentralizado de servidor oriundo do mesmo órgão/entidade ou de outro órgão/entidade.'),</v>
      </c>
    </row>
    <row r="15" spans="1:4" x14ac:dyDescent="0.25">
      <c r="A15" t="s">
        <v>509</v>
      </c>
      <c r="B15" t="s">
        <v>385</v>
      </c>
      <c r="C15" t="s">
        <v>385</v>
      </c>
      <c r="D15" s="1" t="str">
        <f t="shared" si="0"/>
        <v>(14,'Remoção (específico para servidor público)','Remoção (específico para servidor público)'),</v>
      </c>
    </row>
    <row r="16" spans="1:4" x14ac:dyDescent="0.25">
      <c r="A16" t="s">
        <v>192</v>
      </c>
      <c r="B16" t="s">
        <v>354</v>
      </c>
      <c r="C16" t="s">
        <v>354</v>
      </c>
      <c r="D16" s="1" t="str">
        <f t="shared" si="0"/>
        <v>(-1,'Não Informado','Não Informado'),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0C2DE-985A-4B77-91A2-4BFCE8716413}">
  <dimension ref="A1:C12"/>
  <sheetViews>
    <sheetView workbookViewId="0">
      <selection activeCell="J24" sqref="J24"/>
    </sheetView>
  </sheetViews>
  <sheetFormatPr defaultRowHeight="15" x14ac:dyDescent="0.25"/>
  <cols>
    <col min="1" max="1" width="32.5703125" bestFit="1" customWidth="1"/>
    <col min="2" max="2" width="27.7109375" bestFit="1" customWidth="1"/>
    <col min="4" max="4" width="12.85546875" bestFit="1" customWidth="1"/>
    <col min="5" max="5" width="3" bestFit="1" customWidth="1"/>
  </cols>
  <sheetData>
    <row r="1" spans="1:3" x14ac:dyDescent="0.25">
      <c r="A1" t="s">
        <v>370</v>
      </c>
      <c r="B1" t="s">
        <v>371</v>
      </c>
      <c r="C1" s="1" t="str">
        <f>"("&amp;A1&amp;","&amp;"'"&amp;B1&amp;"'"&amp;")"</f>
        <v>(COD_TAMANHO_ESTABELECIMENTO,'TAMANHO_ESTABELECIMENTO')</v>
      </c>
    </row>
    <row r="2" spans="1:3" x14ac:dyDescent="0.25">
      <c r="A2">
        <v>1</v>
      </c>
      <c r="B2" t="s">
        <v>445</v>
      </c>
      <c r="C2" s="1" t="str">
        <f t="shared" ref="C2:C12" si="0">"("&amp;A2&amp;","&amp;"'"&amp;B2&amp;"'"&amp;")"</f>
        <v>(1,'Zero')</v>
      </c>
    </row>
    <row r="3" spans="1:3" x14ac:dyDescent="0.25">
      <c r="A3">
        <v>2</v>
      </c>
      <c r="B3" t="s">
        <v>446</v>
      </c>
      <c r="C3" s="1" t="str">
        <f t="shared" si="0"/>
        <v>(2,'Ate 4')</v>
      </c>
    </row>
    <row r="4" spans="1:3" x14ac:dyDescent="0.25">
      <c r="A4">
        <v>3</v>
      </c>
      <c r="B4" t="s">
        <v>447</v>
      </c>
      <c r="C4" s="1" t="str">
        <f t="shared" si="0"/>
        <v>(3,'De 5 a 9')</v>
      </c>
    </row>
    <row r="5" spans="1:3" x14ac:dyDescent="0.25">
      <c r="A5">
        <v>4</v>
      </c>
      <c r="B5" t="s">
        <v>448</v>
      </c>
      <c r="C5" s="1" t="str">
        <f t="shared" si="0"/>
        <v>(4,'De 10 a 19')</v>
      </c>
    </row>
    <row r="6" spans="1:3" x14ac:dyDescent="0.25">
      <c r="A6">
        <v>5</v>
      </c>
      <c r="B6" t="s">
        <v>449</v>
      </c>
      <c r="C6" s="1" t="str">
        <f t="shared" si="0"/>
        <v>(5,'De 20 a 49')</v>
      </c>
    </row>
    <row r="7" spans="1:3" x14ac:dyDescent="0.25">
      <c r="A7">
        <v>6</v>
      </c>
      <c r="B7" t="s">
        <v>450</v>
      </c>
      <c r="C7" s="1" t="str">
        <f t="shared" si="0"/>
        <v>(6,'De 50 a 99')</v>
      </c>
    </row>
    <row r="8" spans="1:3" x14ac:dyDescent="0.25">
      <c r="A8">
        <v>7</v>
      </c>
      <c r="B8" t="s">
        <v>451</v>
      </c>
      <c r="C8" s="1" t="str">
        <f t="shared" si="0"/>
        <v>(7,'De 100 a 249')</v>
      </c>
    </row>
    <row r="9" spans="1:3" x14ac:dyDescent="0.25">
      <c r="A9">
        <v>8</v>
      </c>
      <c r="B9" t="s">
        <v>452</v>
      </c>
      <c r="C9" s="1" t="str">
        <f t="shared" si="0"/>
        <v>(8,'De 250 a 499')</v>
      </c>
    </row>
    <row r="10" spans="1:3" x14ac:dyDescent="0.25">
      <c r="A10">
        <v>9</v>
      </c>
      <c r="B10" t="s">
        <v>453</v>
      </c>
      <c r="C10" s="1" t="str">
        <f t="shared" si="0"/>
        <v>(9,'De 500 a 999')</v>
      </c>
    </row>
    <row r="11" spans="1:3" x14ac:dyDescent="0.25">
      <c r="A11">
        <v>10</v>
      </c>
      <c r="B11" t="s">
        <v>454</v>
      </c>
      <c r="C11" s="1" t="str">
        <f t="shared" si="0"/>
        <v>(10,'1000 ou mais')</v>
      </c>
    </row>
    <row r="12" spans="1:3" x14ac:dyDescent="0.25">
      <c r="A12">
        <v>-1</v>
      </c>
      <c r="B12" t="s">
        <v>354</v>
      </c>
      <c r="C12" s="1" t="str">
        <f t="shared" si="0"/>
        <v>(-1,'Não Informado')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4A2B-AD58-420B-B40C-3DBB251F51E7}">
  <dimension ref="A1:C4"/>
  <sheetViews>
    <sheetView workbookViewId="0">
      <selection activeCell="C1" sqref="C1:C4"/>
    </sheetView>
  </sheetViews>
  <sheetFormatPr defaultRowHeight="15" x14ac:dyDescent="0.25"/>
  <cols>
    <col min="2" max="2" width="15.85546875" bestFit="1" customWidth="1"/>
  </cols>
  <sheetData>
    <row r="1" spans="1:3" x14ac:dyDescent="0.25">
      <c r="A1" t="s">
        <v>368</v>
      </c>
      <c r="B1" t="s">
        <v>369</v>
      </c>
      <c r="C1" s="1" t="str">
        <f>"("&amp;A1&amp;","&amp;"'"&amp;B1&amp;"'"&amp;")"</f>
        <v>(COD_SEXO_TRABALHADOR,'SEXO_TRABALHADOR')</v>
      </c>
    </row>
    <row r="2" spans="1:3" x14ac:dyDescent="0.25">
      <c r="A2">
        <v>1</v>
      </c>
      <c r="B2" t="s">
        <v>365</v>
      </c>
      <c r="C2" s="1" t="str">
        <f t="shared" ref="C2:C4" si="0">"("&amp;A2&amp;","&amp;"'"&amp;B2&amp;"'"&amp;")"</f>
        <v>(1,'Masculino')</v>
      </c>
    </row>
    <row r="3" spans="1:3" x14ac:dyDescent="0.25">
      <c r="A3">
        <v>2</v>
      </c>
      <c r="B3" t="s">
        <v>366</v>
      </c>
      <c r="C3" s="1" t="str">
        <f t="shared" si="0"/>
        <v>(2,'Feminino')</v>
      </c>
    </row>
    <row r="4" spans="1:3" x14ac:dyDescent="0.25">
      <c r="A4">
        <v>-1</v>
      </c>
      <c r="B4" t="s">
        <v>367</v>
      </c>
      <c r="C4" s="1" t="str">
        <f t="shared" si="0"/>
        <v>(-1,'Não identificado')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EF88-B3FF-4291-8755-84E1B5F1BD95}">
  <dimension ref="A1:C8"/>
  <sheetViews>
    <sheetView workbookViewId="0">
      <selection activeCell="C1" sqref="C1:C8"/>
    </sheetView>
  </sheetViews>
  <sheetFormatPr defaultRowHeight="15" x14ac:dyDescent="0.25"/>
  <cols>
    <col min="1" max="1" width="15" bestFit="1" customWidth="1"/>
    <col min="2" max="2" width="15.85546875" bestFit="1" customWidth="1"/>
  </cols>
  <sheetData>
    <row r="1" spans="1:3" x14ac:dyDescent="0.25">
      <c r="A1" t="s">
        <v>361</v>
      </c>
      <c r="B1" t="s">
        <v>362</v>
      </c>
      <c r="C1" s="1" t="str">
        <f>"("&amp;A1&amp;","&amp;"'"&amp;B1&amp;"'"&amp;")"</f>
        <v>(COD_RACA_COR,'RACA_COR')</v>
      </c>
    </row>
    <row r="2" spans="1:3" x14ac:dyDescent="0.25">
      <c r="A2">
        <v>1</v>
      </c>
      <c r="B2" t="s">
        <v>359</v>
      </c>
      <c r="C2" s="1" t="str">
        <f t="shared" ref="C2:C8" si="0">"("&amp;A2&amp;","&amp;"'"&amp;B2&amp;"'"&amp;")"</f>
        <v>(1,'Indígena')</v>
      </c>
    </row>
    <row r="3" spans="1:3" x14ac:dyDescent="0.25">
      <c r="A3">
        <v>2</v>
      </c>
      <c r="B3" t="s">
        <v>355</v>
      </c>
      <c r="C3" s="1" t="str">
        <f t="shared" si="0"/>
        <v>(2,'Branca')</v>
      </c>
    </row>
    <row r="4" spans="1:3" x14ac:dyDescent="0.25">
      <c r="A4">
        <v>4</v>
      </c>
      <c r="B4" t="s">
        <v>356</v>
      </c>
      <c r="C4" s="1" t="str">
        <f t="shared" si="0"/>
        <v>(4,'Preta')</v>
      </c>
    </row>
    <row r="5" spans="1:3" x14ac:dyDescent="0.25">
      <c r="A5">
        <v>6</v>
      </c>
      <c r="B5" t="s">
        <v>358</v>
      </c>
      <c r="C5" s="1" t="str">
        <f t="shared" si="0"/>
        <v>(6,'Amarela')</v>
      </c>
    </row>
    <row r="6" spans="1:3" x14ac:dyDescent="0.25">
      <c r="A6">
        <v>8</v>
      </c>
      <c r="B6" t="s">
        <v>357</v>
      </c>
      <c r="C6" s="1" t="str">
        <f t="shared" si="0"/>
        <v>(8,'Parda')</v>
      </c>
    </row>
    <row r="7" spans="1:3" x14ac:dyDescent="0.25">
      <c r="A7">
        <v>9</v>
      </c>
      <c r="B7" t="s">
        <v>360</v>
      </c>
      <c r="C7" s="1" t="str">
        <f t="shared" si="0"/>
        <v>(9,'Não Identificado')</v>
      </c>
    </row>
    <row r="8" spans="1:3" x14ac:dyDescent="0.25">
      <c r="A8">
        <v>-1</v>
      </c>
      <c r="B8" t="s">
        <v>354</v>
      </c>
      <c r="C8" s="1" t="str">
        <f t="shared" si="0"/>
        <v>(-1,'Não Informado')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6482-A658-462A-9EDF-A495234ACF72}">
  <dimension ref="A1:C31"/>
  <sheetViews>
    <sheetView workbookViewId="0">
      <selection activeCell="C1" sqref="C1:C31"/>
    </sheetView>
  </sheetViews>
  <sheetFormatPr defaultRowHeight="15" x14ac:dyDescent="0.25"/>
  <cols>
    <col min="2" max="2" width="121.5703125" bestFit="1" customWidth="1"/>
  </cols>
  <sheetData>
    <row r="1" spans="1:3" x14ac:dyDescent="0.25">
      <c r="A1" t="s">
        <v>319</v>
      </c>
      <c r="B1" t="s">
        <v>320</v>
      </c>
      <c r="C1" s="1" t="str">
        <f>"("&amp;A1&amp;","&amp;"'"&amp;B1&amp;"'"&amp;")"</f>
        <v>(COD_MOTIVO_DESLIGAMENTO,'MOTIVO_DESLIGAMENTO')</v>
      </c>
    </row>
    <row r="2" spans="1:3" x14ac:dyDescent="0.25">
      <c r="A2">
        <v>10</v>
      </c>
      <c r="B2" t="s">
        <v>321</v>
      </c>
      <c r="C2" s="1" t="str">
        <f t="shared" ref="C2:C31" si="0">"("&amp;A2&amp;","&amp;"'"&amp;B2&amp;"'"&amp;")"</f>
        <v>(10,'Rescisão com justa causa por iniciativa do empregador ou servidor demitido')</v>
      </c>
    </row>
    <row r="3" spans="1:3" x14ac:dyDescent="0.25">
      <c r="A3">
        <v>11</v>
      </c>
      <c r="B3" t="s">
        <v>322</v>
      </c>
      <c r="C3" s="1" t="str">
        <f t="shared" si="0"/>
        <v>(11,'Rescisão sem justa causa por iniciativa do empregador.')</v>
      </c>
    </row>
    <row r="4" spans="1:3" x14ac:dyDescent="0.25">
      <c r="A4">
        <v>12</v>
      </c>
      <c r="B4" t="s">
        <v>323</v>
      </c>
      <c r="C4" s="1" t="str">
        <f t="shared" si="0"/>
        <v>(12,'Término do contrato de trabalho.')</v>
      </c>
    </row>
    <row r="5" spans="1:3" x14ac:dyDescent="0.25">
      <c r="A5">
        <v>20</v>
      </c>
      <c r="B5" t="s">
        <v>324</v>
      </c>
      <c r="C5" s="1" t="str">
        <f t="shared" si="0"/>
        <v>(20,'Rescisão com justa causa por iniciativa do empregado (rescisão indireta).')</v>
      </c>
    </row>
    <row r="6" spans="1:3" x14ac:dyDescent="0.25">
      <c r="A6">
        <v>21</v>
      </c>
      <c r="B6" t="s">
        <v>325</v>
      </c>
      <c r="C6" s="1" t="str">
        <f t="shared" si="0"/>
        <v>(21,'Rescisão sem justa causa por iniciativa do empregado ou exoneração a pedido')</v>
      </c>
    </row>
    <row r="7" spans="1:3" x14ac:dyDescent="0.25">
      <c r="A7">
        <v>22</v>
      </c>
      <c r="B7" t="s">
        <v>326</v>
      </c>
      <c r="C7" s="1" t="str">
        <f t="shared" si="0"/>
        <v>(22,'Posse em outro cargo inacumulável (específico para servidor público)')</v>
      </c>
    </row>
    <row r="8" spans="1:3" x14ac:dyDescent="0.25">
      <c r="A8">
        <v>30</v>
      </c>
      <c r="B8" t="s">
        <v>327</v>
      </c>
      <c r="C8" s="1" t="str">
        <f t="shared" si="0"/>
        <v>(30,'Transferência de empregado entre estabelecimentos da mesma empresa ou para outra empresa, com ônus para a cedente')</v>
      </c>
    </row>
    <row r="9" spans="1:3" x14ac:dyDescent="0.25">
      <c r="A9">
        <v>31</v>
      </c>
      <c r="B9" t="s">
        <v>328</v>
      </c>
      <c r="C9" s="1" t="str">
        <f t="shared" si="0"/>
        <v>(31,'Transferência de empregado entre estabelecimentos da mesma empresa ou para outra empresa, sem ônus para a cedente')</v>
      </c>
    </row>
    <row r="10" spans="1:3" x14ac:dyDescent="0.25">
      <c r="A10">
        <v>32</v>
      </c>
      <c r="B10" t="s">
        <v>329</v>
      </c>
      <c r="C10" s="1" t="str">
        <f t="shared" si="0"/>
        <v>(32,'Readaptação ou redistribuição (específico para servidor publico)')</v>
      </c>
    </row>
    <row r="11" spans="1:3" x14ac:dyDescent="0.25">
      <c r="A11">
        <v>33</v>
      </c>
      <c r="B11" t="s">
        <v>330</v>
      </c>
      <c r="C11" s="1" t="str">
        <f t="shared" si="0"/>
        <v>(33,'Cessão')</v>
      </c>
    </row>
    <row r="12" spans="1:3" x14ac:dyDescent="0.25">
      <c r="A12">
        <v>34</v>
      </c>
      <c r="B12" t="s">
        <v>331</v>
      </c>
      <c r="C12" s="1" t="str">
        <f t="shared" si="0"/>
        <v>(34,'Redistribuição (específico para servidor publico)')</v>
      </c>
    </row>
    <row r="13" spans="1:3" x14ac:dyDescent="0.25">
      <c r="A13">
        <v>40</v>
      </c>
      <c r="B13" t="s">
        <v>332</v>
      </c>
      <c r="C13" s="1" t="str">
        <f t="shared" si="0"/>
        <v>(40,'Mudança de regime trabalhista.')</v>
      </c>
    </row>
    <row r="14" spans="1:3" x14ac:dyDescent="0.25">
      <c r="A14">
        <v>50</v>
      </c>
      <c r="B14" t="s">
        <v>333</v>
      </c>
      <c r="C14" s="1" t="str">
        <f t="shared" si="0"/>
        <v>(50,'Reforma de militar para a reserva remunerada.')</v>
      </c>
    </row>
    <row r="15" spans="1:3" x14ac:dyDescent="0.25">
      <c r="A15">
        <v>60</v>
      </c>
      <c r="B15" t="s">
        <v>334</v>
      </c>
      <c r="C15" s="1" t="str">
        <f t="shared" si="0"/>
        <v>(60,'Falecimento.')</v>
      </c>
    </row>
    <row r="16" spans="1:3" x14ac:dyDescent="0.25">
      <c r="A16">
        <v>62</v>
      </c>
      <c r="B16" t="s">
        <v>335</v>
      </c>
      <c r="C16" s="1" t="str">
        <f t="shared" si="0"/>
        <v>(62,'Falecimento decorrente de acidente do trabalho típico (que ocorre no exercício de atividades profissionais a serviço da empresa)')</v>
      </c>
    </row>
    <row r="17" spans="1:3" x14ac:dyDescent="0.25">
      <c r="A17">
        <v>63</v>
      </c>
      <c r="B17" t="s">
        <v>349</v>
      </c>
      <c r="C17" s="1" t="str">
        <f t="shared" si="0"/>
        <v>(63,'Falecimento decorrente de acidente do trabalho de trajeto (ocorrido no trajeto residência-trabalho-residência)')</v>
      </c>
    </row>
    <row r="18" spans="1:3" x14ac:dyDescent="0.25">
      <c r="A18">
        <v>64</v>
      </c>
      <c r="B18" t="s">
        <v>336</v>
      </c>
      <c r="C18" s="1" t="str">
        <f t="shared" si="0"/>
        <v>(64,'Falecimento decorrente de doença profissional.')</v>
      </c>
    </row>
    <row r="19" spans="1:3" x14ac:dyDescent="0.25">
      <c r="A19">
        <v>70</v>
      </c>
      <c r="B19" t="s">
        <v>337</v>
      </c>
      <c r="C19" s="1" t="str">
        <f t="shared" si="0"/>
        <v>(70,'Aposentadoria por tempo de serviço, com rescisão contratual.')</v>
      </c>
    </row>
    <row r="20" spans="1:3" x14ac:dyDescent="0.25">
      <c r="A20">
        <v>71</v>
      </c>
      <c r="B20" t="s">
        <v>338</v>
      </c>
      <c r="C20" s="1" t="str">
        <f t="shared" si="0"/>
        <v>(71,'Aposentadoria por tempo de serviço, sem rescisão contratual.')</v>
      </c>
    </row>
    <row r="21" spans="1:3" x14ac:dyDescent="0.25">
      <c r="A21">
        <v>72</v>
      </c>
      <c r="B21" t="s">
        <v>339</v>
      </c>
      <c r="C21" s="1" t="str">
        <f t="shared" si="0"/>
        <v>(72,'Aposentadoria por idade, com rescisão contratual.')</v>
      </c>
    </row>
    <row r="22" spans="1:3" x14ac:dyDescent="0.25">
      <c r="A22">
        <v>73</v>
      </c>
      <c r="B22" t="s">
        <v>340</v>
      </c>
      <c r="C22" s="1" t="str">
        <f t="shared" si="0"/>
        <v>(73,'Aposentadoria por invalidez, decorrente de acidente do trabalho.')</v>
      </c>
    </row>
    <row r="23" spans="1:3" x14ac:dyDescent="0.25">
      <c r="A23">
        <v>74</v>
      </c>
      <c r="B23" t="s">
        <v>341</v>
      </c>
      <c r="C23" s="1" t="str">
        <f t="shared" si="0"/>
        <v>(74,'Aposentadoria por invalidez, decorrente de doença profissional.')</v>
      </c>
    </row>
    <row r="24" spans="1:3" x14ac:dyDescent="0.25">
      <c r="A24">
        <v>75</v>
      </c>
      <c r="B24" t="s">
        <v>342</v>
      </c>
      <c r="C24" s="1" t="str">
        <f t="shared" si="0"/>
        <v>(75,'Aposentadoria compulsória.')</v>
      </c>
    </row>
    <row r="25" spans="1:3" x14ac:dyDescent="0.25">
      <c r="A25">
        <v>76</v>
      </c>
      <c r="B25" t="s">
        <v>343</v>
      </c>
      <c r="C25" s="1" t="str">
        <f t="shared" si="0"/>
        <v>(76,'Aposentadoria por invalidez, exceto a decorrente de doença profissional ou acidente do trabalho.')</v>
      </c>
    </row>
    <row r="26" spans="1:3" x14ac:dyDescent="0.25">
      <c r="A26">
        <v>78</v>
      </c>
      <c r="B26" t="s">
        <v>344</v>
      </c>
      <c r="C26" s="1" t="str">
        <f t="shared" si="0"/>
        <v>(78,'Aposentadoria por idade, sem rescisão contratual.')</v>
      </c>
    </row>
    <row r="27" spans="1:3" x14ac:dyDescent="0.25">
      <c r="A27">
        <v>79</v>
      </c>
      <c r="B27" t="s">
        <v>345</v>
      </c>
      <c r="C27" s="1" t="str">
        <f t="shared" si="0"/>
        <v>(79,'Aposentadoria especial, com rescisão contratual.')</v>
      </c>
    </row>
    <row r="28" spans="1:3" x14ac:dyDescent="0.25">
      <c r="A28">
        <v>80</v>
      </c>
      <c r="B28" t="s">
        <v>346</v>
      </c>
      <c r="C28" s="1" t="str">
        <f t="shared" si="0"/>
        <v>(80,'Aposentadoria especial, sem rescisão contratual.')</v>
      </c>
    </row>
    <row r="29" spans="1:3" x14ac:dyDescent="0.25">
      <c r="A29">
        <v>90</v>
      </c>
      <c r="B29" t="s">
        <v>347</v>
      </c>
      <c r="C29" s="1" t="str">
        <f t="shared" si="0"/>
        <v>(90,'Desligamento por Acordo Empregado e Empregador')</v>
      </c>
    </row>
    <row r="30" spans="1:3" x14ac:dyDescent="0.25">
      <c r="A30">
        <v>0</v>
      </c>
      <c r="B30" t="s">
        <v>348</v>
      </c>
      <c r="C30" s="1" t="str">
        <f t="shared" si="0"/>
        <v>(0,'Não desligado no ano')</v>
      </c>
    </row>
    <row r="31" spans="1:3" x14ac:dyDescent="0.25">
      <c r="A31">
        <v>-1</v>
      </c>
      <c r="B31" t="s">
        <v>354</v>
      </c>
      <c r="C31" s="1" t="str">
        <f t="shared" si="0"/>
        <v>(-1,'Não Informado')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37F4-08AC-41F6-8B55-A7E3C51F8CC5}">
  <dimension ref="A1:E13"/>
  <sheetViews>
    <sheetView workbookViewId="0">
      <selection activeCell="E1" sqref="E1:E13"/>
    </sheetView>
  </sheetViews>
  <sheetFormatPr defaultRowHeight="15" x14ac:dyDescent="0.25"/>
  <cols>
    <col min="1" max="1" width="22" bestFit="1" customWidth="1"/>
    <col min="2" max="2" width="17" bestFit="1" customWidth="1"/>
    <col min="3" max="3" width="31.42578125" customWidth="1"/>
    <col min="5" max="5" width="160.42578125" bestFit="1" customWidth="1"/>
  </cols>
  <sheetData>
    <row r="1" spans="1:5" x14ac:dyDescent="0.25">
      <c r="A1" t="s">
        <v>118</v>
      </c>
      <c r="B1" t="s">
        <v>463</v>
      </c>
      <c r="C1" t="s">
        <v>313</v>
      </c>
      <c r="D1" t="s">
        <v>464</v>
      </c>
      <c r="E1" s="1" t="str">
        <f>"("&amp;A1&amp;","&amp;B1&amp;","&amp;"'"&amp;C1&amp;"'"&amp;","&amp;"'"&amp;D1&amp;"'"&amp;")"</f>
        <v>(COD_GRAU_INSTRUCAO,GRAU_INSTRUCAO_ORIGINAL,'GRAU_INSTRUCAO','DESCRICAO')</v>
      </c>
    </row>
    <row r="2" spans="1:5" x14ac:dyDescent="0.25">
      <c r="A2" t="s">
        <v>492</v>
      </c>
      <c r="B2" t="s">
        <v>302</v>
      </c>
      <c r="C2" t="s">
        <v>442</v>
      </c>
      <c r="D2" t="s">
        <v>510</v>
      </c>
      <c r="E2" s="1" t="str">
        <f t="shared" ref="E2:E13" si="0">"("&amp;A2&amp;","&amp;B2&amp;","&amp;"'"&amp;C2&amp;"'"&amp;","&amp;"'"&amp;D2&amp;"'"&amp;")"</f>
        <v>(1,ANALFABETO,'Analfabeto','Analfabeto, inclusive o que, embora tenha recebido instrução, não se alfabetizou')</v>
      </c>
    </row>
    <row r="3" spans="1:5" x14ac:dyDescent="0.25">
      <c r="A3" t="s">
        <v>493</v>
      </c>
      <c r="B3" t="s">
        <v>303</v>
      </c>
      <c r="C3" t="s">
        <v>465</v>
      </c>
      <c r="D3" t="s">
        <v>511</v>
      </c>
      <c r="E3" s="1" t="str">
        <f t="shared" si="0"/>
        <v>(2,ATE 5.A INC,'Até o 5º ano do fundamental','Até o 5º ano incompleto do Ensino Fundamental (antiga 4ª série) ou que se tenha alfabetizado sem ter frequentado escola regular')</v>
      </c>
    </row>
    <row r="4" spans="1:5" x14ac:dyDescent="0.25">
      <c r="A4" t="s">
        <v>495</v>
      </c>
      <c r="B4" t="s">
        <v>304</v>
      </c>
      <c r="C4" t="s">
        <v>512</v>
      </c>
      <c r="D4" t="s">
        <v>513</v>
      </c>
      <c r="E4" s="1" t="str">
        <f t="shared" si="0"/>
        <v>(3,5.A CO FUND,'5º ano do fundamental completo','5º ano completo do Ensino Fundamental')</v>
      </c>
    </row>
    <row r="5" spans="1:5" x14ac:dyDescent="0.25">
      <c r="A5" t="s">
        <v>497</v>
      </c>
      <c r="B5" t="s">
        <v>305</v>
      </c>
      <c r="C5" t="s">
        <v>466</v>
      </c>
      <c r="D5" t="s">
        <v>514</v>
      </c>
      <c r="E5" s="1" t="str">
        <f t="shared" si="0"/>
        <v>(4,6. A 9. FUND,'6º a 9º ano do fundamental','Do 6º ao 9º ano do Ensino Fundamental incompleto (antiga 5ª à 8ª série)')</v>
      </c>
    </row>
    <row r="6" spans="1:5" x14ac:dyDescent="0.25">
      <c r="A6" t="s">
        <v>515</v>
      </c>
      <c r="B6" t="s">
        <v>306</v>
      </c>
      <c r="C6" t="s">
        <v>459</v>
      </c>
      <c r="D6" t="s">
        <v>461</v>
      </c>
      <c r="E6" s="1" t="str">
        <f t="shared" si="0"/>
        <v>(5,FUND COMPL,'Fundamental completo','Ensino Fundamental completo')</v>
      </c>
    </row>
    <row r="7" spans="1:5" x14ac:dyDescent="0.25">
      <c r="A7" t="s">
        <v>499</v>
      </c>
      <c r="B7" t="s">
        <v>307</v>
      </c>
      <c r="C7" t="s">
        <v>457</v>
      </c>
      <c r="D7" t="s">
        <v>462</v>
      </c>
      <c r="E7" s="1" t="str">
        <f t="shared" si="0"/>
        <v>(6,MEDIO INCOMP,'Médio incompleto','Ensino Médio incompleto')</v>
      </c>
    </row>
    <row r="8" spans="1:5" x14ac:dyDescent="0.25">
      <c r="A8" t="s">
        <v>501</v>
      </c>
      <c r="B8" t="s">
        <v>308</v>
      </c>
      <c r="C8" t="s">
        <v>458</v>
      </c>
      <c r="D8" t="s">
        <v>516</v>
      </c>
      <c r="E8" s="1" t="str">
        <f t="shared" si="0"/>
        <v>(7,MEDIO COMPL,'Médio completo','Ensino Médio completo')</v>
      </c>
    </row>
    <row r="9" spans="1:5" x14ac:dyDescent="0.25">
      <c r="A9" t="s">
        <v>503</v>
      </c>
      <c r="B9" t="s">
        <v>309</v>
      </c>
      <c r="C9" t="s">
        <v>455</v>
      </c>
      <c r="D9" t="s">
        <v>517</v>
      </c>
      <c r="E9" s="1" t="str">
        <f t="shared" si="0"/>
        <v>(8,SUP. INCOMP,'Superior incompleto','Educação Superior incompleta')</v>
      </c>
    </row>
    <row r="10" spans="1:5" x14ac:dyDescent="0.25">
      <c r="A10" t="s">
        <v>505</v>
      </c>
      <c r="B10" t="s">
        <v>310</v>
      </c>
      <c r="C10" t="s">
        <v>456</v>
      </c>
      <c r="D10" t="s">
        <v>518</v>
      </c>
      <c r="E10" s="1" t="str">
        <f t="shared" si="0"/>
        <v>(9,SUP. COMP,'Superior completo','Educação Superior completa')</v>
      </c>
    </row>
    <row r="11" spans="1:5" x14ac:dyDescent="0.25">
      <c r="A11" t="s">
        <v>154</v>
      </c>
      <c r="B11" t="s">
        <v>311</v>
      </c>
      <c r="C11" t="s">
        <v>443</v>
      </c>
      <c r="D11" t="s">
        <v>519</v>
      </c>
      <c r="E11" s="1" t="str">
        <f t="shared" si="0"/>
        <v>(10,MESTRADO,'Mestrado','Mestrado completo')</v>
      </c>
    </row>
    <row r="12" spans="1:5" x14ac:dyDescent="0.25">
      <c r="A12" t="s">
        <v>156</v>
      </c>
      <c r="B12" t="s">
        <v>312</v>
      </c>
      <c r="C12" t="s">
        <v>444</v>
      </c>
      <c r="D12" t="s">
        <v>460</v>
      </c>
      <c r="E12" s="1" t="str">
        <f t="shared" si="0"/>
        <v>(11,DOUTORADO,'Doutorado','Doutorado completo')</v>
      </c>
    </row>
    <row r="13" spans="1:5" x14ac:dyDescent="0.25">
      <c r="A13" t="s">
        <v>192</v>
      </c>
      <c r="B13" t="s">
        <v>354</v>
      </c>
      <c r="C13" t="s">
        <v>354</v>
      </c>
      <c r="D13" t="s">
        <v>354</v>
      </c>
      <c r="E13" s="1" t="str">
        <f t="shared" si="0"/>
        <v>(-1,Não Informado,'Não Informado','Não Informado')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4C8E-9868-47C1-9116-A1B200624E9F}">
  <dimension ref="A1:C9"/>
  <sheetViews>
    <sheetView workbookViewId="0">
      <selection activeCell="C1" sqref="C1:C9"/>
    </sheetView>
  </sheetViews>
  <sheetFormatPr defaultRowHeight="15" x14ac:dyDescent="0.25"/>
  <cols>
    <col min="2" max="2" width="30.85546875" customWidth="1"/>
  </cols>
  <sheetData>
    <row r="1" spans="1:3" x14ac:dyDescent="0.25">
      <c r="A1" t="s">
        <v>298</v>
      </c>
      <c r="B1" t="s">
        <v>297</v>
      </c>
      <c r="C1" s="1" t="str">
        <f>"("&amp;A1&amp;","&amp;"'"&amp;B1&amp;"'"&amp;")"</f>
        <v>(COD_TIPO_DEFICIENCIA,'TIPO_DEFICIENCIA')</v>
      </c>
    </row>
    <row r="2" spans="1:3" x14ac:dyDescent="0.25">
      <c r="A2">
        <v>1</v>
      </c>
      <c r="B2" t="s">
        <v>436</v>
      </c>
      <c r="C2" s="1" t="str">
        <f t="shared" ref="C2:C9" si="0">"("&amp;A2&amp;","&amp;"'"&amp;B2&amp;"'"&amp;")"</f>
        <v>(1,'Física')</v>
      </c>
    </row>
    <row r="3" spans="1:3" x14ac:dyDescent="0.25">
      <c r="A3">
        <v>2</v>
      </c>
      <c r="B3" t="s">
        <v>437</v>
      </c>
      <c r="C3" s="1" t="str">
        <f t="shared" si="0"/>
        <v>(2,'Auditiva')</v>
      </c>
    </row>
    <row r="4" spans="1:3" x14ac:dyDescent="0.25">
      <c r="A4">
        <v>3</v>
      </c>
      <c r="B4" t="s">
        <v>438</v>
      </c>
      <c r="C4" s="1" t="str">
        <f t="shared" si="0"/>
        <v>(3,'Visual')</v>
      </c>
    </row>
    <row r="5" spans="1:3" x14ac:dyDescent="0.25">
      <c r="A5">
        <v>4</v>
      </c>
      <c r="B5" t="s">
        <v>468</v>
      </c>
      <c r="C5" s="1" t="str">
        <f t="shared" si="0"/>
        <v>(4,'Intelectual')</v>
      </c>
    </row>
    <row r="6" spans="1:3" x14ac:dyDescent="0.25">
      <c r="A6">
        <v>5</v>
      </c>
      <c r="B6" t="s">
        <v>439</v>
      </c>
      <c r="C6" s="1" t="str">
        <f t="shared" si="0"/>
        <v>(5,'Multipla')</v>
      </c>
    </row>
    <row r="7" spans="1:3" x14ac:dyDescent="0.25">
      <c r="A7">
        <v>6</v>
      </c>
      <c r="B7" t="s">
        <v>440</v>
      </c>
      <c r="C7" s="1" t="str">
        <f t="shared" si="0"/>
        <v>(6,'Reabilitado')</v>
      </c>
    </row>
    <row r="8" spans="1:3" x14ac:dyDescent="0.25">
      <c r="A8">
        <v>0</v>
      </c>
      <c r="B8" t="s">
        <v>441</v>
      </c>
      <c r="C8" s="1" t="str">
        <f t="shared" si="0"/>
        <v>(0,'Não deficiente')</v>
      </c>
    </row>
    <row r="9" spans="1:3" x14ac:dyDescent="0.25">
      <c r="A9">
        <v>-1</v>
      </c>
      <c r="B9" t="s">
        <v>354</v>
      </c>
      <c r="C9" s="1" t="str">
        <f t="shared" si="0"/>
        <v>(-1,'Não Informado')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LEIA-ME</vt:lpstr>
      <vt:lpstr>RAIS_FatoMovimentacaoTrabalhado</vt:lpstr>
      <vt:lpstr>DimTipoAdmissao</vt:lpstr>
      <vt:lpstr>DimTamanhoEstabelecimento</vt:lpstr>
      <vt:lpstr>DimSexoTrabalhador</vt:lpstr>
      <vt:lpstr>DimRacaCor</vt:lpstr>
      <vt:lpstr>DimMotivoDesligamento</vt:lpstr>
      <vt:lpstr>DimGrauInstrucao</vt:lpstr>
      <vt:lpstr>DimTipoDeficiencia</vt:lpstr>
      <vt:lpstr>DimTipoEmpregaticio</vt:lpstr>
      <vt:lpstr>DimNacionalidade</vt:lpstr>
      <vt:lpstr>DimFaixaEtaria</vt:lpstr>
      <vt:lpstr>DimFaixaSalarialMediaDezembro</vt:lpstr>
      <vt:lpstr>DimFaixaSalarialMediaAno</vt:lpstr>
      <vt:lpstr>DimFaixaHoraContratual</vt:lpstr>
      <vt:lpstr>DimFaixaTempoEmprego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de Souza Matos</dc:creator>
  <cp:lastModifiedBy>Andre de Souza Matos</cp:lastModifiedBy>
  <dcterms:created xsi:type="dcterms:W3CDTF">2024-04-25T14:17:40Z</dcterms:created>
  <dcterms:modified xsi:type="dcterms:W3CDTF">2024-04-26T19:46:40Z</dcterms:modified>
</cp:coreProperties>
</file>