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/>
  <mc:AlternateContent xmlns:mc="http://schemas.openxmlformats.org/markup-compatibility/2006">
    <mc:Choice Requires="x15">
      <x15ac:absPath xmlns:x15ac="http://schemas.microsoft.com/office/spreadsheetml/2010/11/ac" url="/Users/marcmiquel/Desktop/manual assessment/"/>
    </mc:Choice>
  </mc:AlternateContent>
  <xr:revisionPtr revIDLastSave="0" documentId="13_ncr:1_{9B2A2A99-9AC1-CB41-AC7D-C8CCFF3B379B}" xr6:coauthVersionLast="36" xr6:coauthVersionMax="36" xr10:uidLastSave="{00000000-0000-0000-0000-000000000000}"/>
  <bookViews>
    <workbookView xWindow="-33060" yWindow="-8220" windowWidth="33060" windowHeight="21140" tabRatio="500" xr2:uid="{00000000-000D-0000-FFFF-FFFF00000000}"/>
  </bookViews>
  <sheets>
    <sheet name="Sheet1" sheetId="1" r:id="rId1"/>
    <sheet name="Sheet2" sheetId="2" r:id="rId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9" i="1" l="1"/>
  <c r="W18" i="1"/>
  <c r="M18" i="1" s="1"/>
  <c r="W17" i="1"/>
  <c r="M17" i="1" s="1"/>
  <c r="W16" i="1"/>
  <c r="W15" i="1"/>
  <c r="W14" i="1"/>
  <c r="R14" i="1"/>
  <c r="Q14" i="1"/>
  <c r="Q15" i="1"/>
  <c r="Q16" i="1"/>
  <c r="G16" i="1" s="1"/>
  <c r="Q17" i="1"/>
  <c r="G17" i="1" s="1"/>
  <c r="Q18" i="1"/>
  <c r="G18" i="1" s="1"/>
  <c r="Q19" i="1"/>
  <c r="M15" i="1"/>
  <c r="M16" i="1"/>
  <c r="M19" i="1"/>
  <c r="M14" i="1"/>
  <c r="Z19" i="1"/>
  <c r="Z16" i="1"/>
  <c r="Z15" i="1"/>
  <c r="G15" i="1"/>
  <c r="G19" i="1"/>
  <c r="G14" i="1"/>
  <c r="T15" i="1"/>
  <c r="T16" i="1"/>
  <c r="T17" i="1"/>
  <c r="T18" i="1"/>
  <c r="T19" i="1"/>
  <c r="T14" i="1"/>
  <c r="P15" i="1"/>
  <c r="P16" i="1"/>
  <c r="P17" i="1"/>
  <c r="P18" i="1"/>
  <c r="P19" i="1"/>
  <c r="V15" i="1"/>
  <c r="Y15" i="1"/>
  <c r="V16" i="1"/>
  <c r="X16" i="1"/>
  <c r="Y16" i="1"/>
  <c r="V17" i="1"/>
  <c r="V18" i="1"/>
  <c r="V19" i="1"/>
  <c r="X19" i="1"/>
  <c r="Y19" i="1"/>
  <c r="V14" i="1"/>
  <c r="Y14" i="1" s="1"/>
  <c r="S14" i="1"/>
  <c r="P14" i="1"/>
  <c r="N19" i="1"/>
  <c r="H19" i="1"/>
  <c r="N18" i="1"/>
  <c r="H18" i="1"/>
  <c r="N17" i="1"/>
  <c r="H17" i="1"/>
  <c r="N16" i="1"/>
  <c r="H16" i="1"/>
  <c r="N15" i="1"/>
  <c r="H15" i="1"/>
  <c r="N14" i="1"/>
  <c r="H14" i="1"/>
  <c r="Y18" i="1" l="1"/>
  <c r="X18" i="1"/>
  <c r="Z18" i="1" s="1"/>
  <c r="Y17" i="1"/>
  <c r="X17" i="1"/>
  <c r="Z17" i="1" s="1"/>
  <c r="R15" i="1"/>
  <c r="S19" i="1"/>
  <c r="S18" i="1"/>
  <c r="S17" i="1"/>
  <c r="S16" i="1"/>
  <c r="S15" i="1"/>
  <c r="R19" i="1"/>
  <c r="R18" i="1"/>
  <c r="R17" i="1"/>
  <c r="R16" i="1"/>
  <c r="X15" i="1"/>
  <c r="X14" i="1"/>
  <c r="Z14" i="1" s="1"/>
  <c r="N9" i="1"/>
  <c r="N8" i="1"/>
  <c r="N7" i="1"/>
  <c r="N6" i="1"/>
  <c r="N5" i="1"/>
  <c r="N4" i="1"/>
  <c r="H5" i="1"/>
  <c r="H6" i="1"/>
  <c r="H7" i="1"/>
  <c r="H8" i="1"/>
  <c r="H9" i="1"/>
  <c r="H4" i="1"/>
</calcChain>
</file>

<file path=xl/sharedStrings.xml><?xml version="1.0" encoding="utf-8"?>
<sst xmlns="http://schemas.openxmlformats.org/spreadsheetml/2006/main" count="107" uniqueCount="73">
  <si>
    <t>rater1-rater2</t>
  </si>
  <si>
    <t>rater1-rater3</t>
  </si>
  <si>
    <t>rater2-rater3</t>
  </si>
  <si>
    <t>A</t>
  </si>
  <si>
    <t>B</t>
  </si>
  <si>
    <t>C</t>
  </si>
  <si>
    <t>D</t>
  </si>
  <si>
    <t>K</t>
  </si>
  <si>
    <t>Japanese</t>
  </si>
  <si>
    <t>German</t>
  </si>
  <si>
    <t>rater1 = Marc</t>
  </si>
  <si>
    <t>rater2 = David</t>
  </si>
  <si>
    <t>rater3 = Laura</t>
  </si>
  <si>
    <t>algo.-rater1</t>
  </si>
  <si>
    <t>algo.-rater2</t>
  </si>
  <si>
    <t>algo.-rater3</t>
  </si>
  <si>
    <t>Interreliability</t>
  </si>
  <si>
    <t>coinc.</t>
  </si>
  <si>
    <t>A_algo_rater1)</t>
  </si>
  <si>
    <t>B_algo_rater1)</t>
  </si>
  <si>
    <t>C_algo_rater1)</t>
  </si>
  <si>
    <t>D_algo_rater1)</t>
  </si>
  <si>
    <t>A_algo_rater2)</t>
  </si>
  <si>
    <t>B_algo_rater2)</t>
  </si>
  <si>
    <t>C_algo_rater2)</t>
  </si>
  <si>
    <t>D_algo_rater2)</t>
  </si>
  <si>
    <t>A_algo_rater3)</t>
  </si>
  <si>
    <t>B_algo_rater3)</t>
  </si>
  <si>
    <t>C_algo_rater3)</t>
  </si>
  <si>
    <t>D_algo_rater3)</t>
  </si>
  <si>
    <t>A_rater1_rater2)</t>
  </si>
  <si>
    <t>B_rater1_rater2)</t>
  </si>
  <si>
    <t>C_rater1_rater2)</t>
  </si>
  <si>
    <t>D_rater1_rater2)</t>
  </si>
  <si>
    <t>A_rater1_rater3)</t>
  </si>
  <si>
    <t>B_rater1_rater3)</t>
  </si>
  <si>
    <t>C_rater1_rater3)</t>
  </si>
  <si>
    <t>D_rater1_rater3)</t>
  </si>
  <si>
    <t>A_rater2_rater3)</t>
  </si>
  <si>
    <t>B_rater2_rater3)</t>
  </si>
  <si>
    <t>C_rater2_rater3)</t>
  </si>
  <si>
    <t>D_rater2_rater3)</t>
  </si>
  <si>
    <t>A_algo_rater1 = str(</t>
  </si>
  <si>
    <t>B_algo_rater1 = str(</t>
  </si>
  <si>
    <t>C_algo_rater1 = str(</t>
  </si>
  <si>
    <t>D_algo_rater1 = str(</t>
  </si>
  <si>
    <t>A_algo_rater2 = str(</t>
  </si>
  <si>
    <t>B_algo_rater2 = str(</t>
  </si>
  <si>
    <t>C_algo_rater2 = str(</t>
  </si>
  <si>
    <t>D_algo_rater2 = str(</t>
  </si>
  <si>
    <t>A_algo_rater3 = str(</t>
  </si>
  <si>
    <t>B_algo_rater3 = str(</t>
  </si>
  <si>
    <t>C_algo_rater3 = str(</t>
  </si>
  <si>
    <t>D_algo_rater3 = str(</t>
  </si>
  <si>
    <t>A_rater1_rater2 = str(</t>
  </si>
  <si>
    <t>B_rater1_rater2 = str(</t>
  </si>
  <si>
    <t>C_rater1_rater2 = str(</t>
  </si>
  <si>
    <t>D_rater1_rater2 = str(</t>
  </si>
  <si>
    <t>A_rater1_rater3 = str(</t>
  </si>
  <si>
    <t>B_rater1_rater3 = str(</t>
  </si>
  <si>
    <t>C_rater1_rater3 = str(</t>
  </si>
  <si>
    <t>D_rater1_rater3 = str(</t>
  </si>
  <si>
    <t>A_rater2_rater3 = str(</t>
  </si>
  <si>
    <t>B_rater2_rater3 = str(</t>
  </si>
  <si>
    <t>C_rater2_rater3 = str(</t>
  </si>
  <si>
    <t>D_rater2_rater3 = str(</t>
  </si>
  <si>
    <t>versió 2019</t>
  </si>
  <si>
    <t>Pyes</t>
  </si>
  <si>
    <t>Pno</t>
  </si>
  <si>
    <t>Pe</t>
  </si>
  <si>
    <t>a+b+c+d</t>
  </si>
  <si>
    <t>P0</t>
  </si>
  <si>
    <t>versió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</si>
</sst>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2" borderId="1" xfId="0" applyNumberFormat="1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5"/>
  <sheetViews>
    <sheetView tabSelected="1" workbookViewId="0">
      <selection activeCell="O27" sqref="O27"/>
    </sheetView>
  </sheetViews>
  <sheetFormatPr baseColWidth="10" defaultRowHeight="16" x14ac:dyDescent="0.2"/>
  <cols>
    <col min="1" max="1" width="12.6640625" bestFit="1" customWidth="1"/>
    <col min="2" max="2" width="13" bestFit="1" customWidth="1"/>
    <col min="3" max="3" width="5.1640625" customWidth="1"/>
    <col min="4" max="6" width="3.1640625" bestFit="1" customWidth="1"/>
    <col min="7" max="7" width="5.1640625" bestFit="1" customWidth="1"/>
    <col min="8" max="8" width="6" bestFit="1" customWidth="1"/>
    <col min="9" max="9" width="3.83203125" customWidth="1"/>
    <col min="10" max="12" width="3.1640625" bestFit="1" customWidth="1"/>
    <col min="13" max="13" width="5.1640625" bestFit="1" customWidth="1"/>
    <col min="14" max="14" width="6" bestFit="1" customWidth="1"/>
  </cols>
  <sheetData>
    <row r="2" spans="2:26" x14ac:dyDescent="0.2">
      <c r="B2" s="12" t="s">
        <v>72</v>
      </c>
      <c r="C2" s="5"/>
      <c r="D2" s="7"/>
      <c r="E2" s="7"/>
      <c r="F2" s="6" t="s">
        <v>8</v>
      </c>
      <c r="G2" s="7"/>
      <c r="H2" s="8"/>
      <c r="I2" s="7"/>
      <c r="J2" s="7"/>
      <c r="K2" s="7"/>
      <c r="L2" s="1" t="s">
        <v>9</v>
      </c>
      <c r="M2" s="7"/>
      <c r="N2" s="8"/>
    </row>
    <row r="3" spans="2:26" x14ac:dyDescent="0.2">
      <c r="B3" s="1" t="s">
        <v>16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3" t="s">
        <v>17</v>
      </c>
      <c r="I3" s="1" t="s">
        <v>3</v>
      </c>
      <c r="J3" s="1" t="s">
        <v>4</v>
      </c>
      <c r="K3" s="1" t="s">
        <v>5</v>
      </c>
      <c r="L3" s="1" t="s">
        <v>6</v>
      </c>
      <c r="M3" s="1" t="s">
        <v>7</v>
      </c>
      <c r="N3" s="3" t="s">
        <v>17</v>
      </c>
    </row>
    <row r="4" spans="2:26" x14ac:dyDescent="0.2">
      <c r="B4" s="1" t="s">
        <v>13</v>
      </c>
      <c r="C4" s="2">
        <v>96</v>
      </c>
      <c r="D4" s="2">
        <v>4</v>
      </c>
      <c r="E4" s="2">
        <v>25</v>
      </c>
      <c r="F4" s="2">
        <v>75</v>
      </c>
      <c r="G4" s="2">
        <v>0.71</v>
      </c>
      <c r="H4" s="4">
        <f>(C4+F4)/200</f>
        <v>0.85499999999999998</v>
      </c>
      <c r="I4" s="2">
        <v>90</v>
      </c>
      <c r="J4" s="2">
        <v>10</v>
      </c>
      <c r="K4" s="2">
        <v>10</v>
      </c>
      <c r="L4" s="2">
        <v>90</v>
      </c>
      <c r="M4" s="2">
        <v>0.8</v>
      </c>
      <c r="N4" s="4">
        <f>(I4+L4)/200</f>
        <v>0.9</v>
      </c>
    </row>
    <row r="5" spans="2:26" x14ac:dyDescent="0.2">
      <c r="B5" s="1" t="s">
        <v>14</v>
      </c>
      <c r="C5" s="2">
        <v>98</v>
      </c>
      <c r="D5" s="2">
        <v>2</v>
      </c>
      <c r="E5" s="2">
        <v>21</v>
      </c>
      <c r="F5" s="2">
        <v>79</v>
      </c>
      <c r="G5" s="2">
        <v>0.77</v>
      </c>
      <c r="H5" s="4">
        <f t="shared" ref="H5:H9" si="0">(C5+F5)/200</f>
        <v>0.88500000000000001</v>
      </c>
      <c r="I5" s="2">
        <v>90</v>
      </c>
      <c r="J5" s="2">
        <v>10</v>
      </c>
      <c r="K5" s="2">
        <v>8</v>
      </c>
      <c r="L5" s="2">
        <v>92</v>
      </c>
      <c r="M5" s="2">
        <v>0.82</v>
      </c>
      <c r="N5" s="4">
        <f t="shared" ref="N5:N9" si="1">(I5+L5)/200</f>
        <v>0.91</v>
      </c>
    </row>
    <row r="6" spans="2:26" x14ac:dyDescent="0.2">
      <c r="B6" s="1" t="s">
        <v>15</v>
      </c>
      <c r="C6" s="2">
        <v>94</v>
      </c>
      <c r="D6" s="2">
        <v>6</v>
      </c>
      <c r="E6" s="2">
        <v>22</v>
      </c>
      <c r="F6" s="2">
        <v>78</v>
      </c>
      <c r="G6" s="2">
        <v>0.72</v>
      </c>
      <c r="H6" s="4">
        <f t="shared" si="0"/>
        <v>0.86</v>
      </c>
      <c r="I6" s="2">
        <v>89</v>
      </c>
      <c r="J6" s="2">
        <v>11</v>
      </c>
      <c r="K6" s="2">
        <v>12</v>
      </c>
      <c r="L6" s="2">
        <v>88</v>
      </c>
      <c r="M6" s="2">
        <v>0.77</v>
      </c>
      <c r="N6" s="4">
        <f t="shared" si="1"/>
        <v>0.88500000000000001</v>
      </c>
    </row>
    <row r="7" spans="2:26" x14ac:dyDescent="0.2">
      <c r="B7" s="1" t="s">
        <v>0</v>
      </c>
      <c r="C7" s="2">
        <v>117</v>
      </c>
      <c r="D7" s="2">
        <v>4</v>
      </c>
      <c r="E7" s="2">
        <v>2</v>
      </c>
      <c r="F7" s="2">
        <v>77</v>
      </c>
      <c r="G7" s="2">
        <v>0.94</v>
      </c>
      <c r="H7" s="4">
        <f t="shared" si="0"/>
        <v>0.97</v>
      </c>
      <c r="I7" s="2">
        <v>95</v>
      </c>
      <c r="J7" s="2">
        <v>4</v>
      </c>
      <c r="K7" s="2">
        <v>3</v>
      </c>
      <c r="L7" s="2">
        <v>97</v>
      </c>
      <c r="M7" s="2">
        <v>0.93</v>
      </c>
      <c r="N7" s="4">
        <f t="shared" si="1"/>
        <v>0.96</v>
      </c>
    </row>
    <row r="8" spans="2:26" x14ac:dyDescent="0.2">
      <c r="B8" s="1" t="s">
        <v>1</v>
      </c>
      <c r="C8" s="2">
        <v>115</v>
      </c>
      <c r="D8" s="2">
        <v>6</v>
      </c>
      <c r="E8" s="2">
        <v>1</v>
      </c>
      <c r="F8" s="2">
        <v>78</v>
      </c>
      <c r="G8" s="2">
        <v>0.93</v>
      </c>
      <c r="H8" s="4">
        <f t="shared" si="0"/>
        <v>0.96499999999999997</v>
      </c>
      <c r="I8" s="2">
        <v>95</v>
      </c>
      <c r="J8" s="2">
        <v>4</v>
      </c>
      <c r="K8" s="2">
        <v>6</v>
      </c>
      <c r="L8" s="2">
        <v>94</v>
      </c>
      <c r="M8" s="2">
        <v>0.9</v>
      </c>
      <c r="N8" s="4">
        <f t="shared" si="1"/>
        <v>0.94499999999999995</v>
      </c>
    </row>
    <row r="9" spans="2:26" x14ac:dyDescent="0.2">
      <c r="B9" s="1" t="s">
        <v>2</v>
      </c>
      <c r="C9" s="2">
        <v>113</v>
      </c>
      <c r="D9" s="2">
        <v>6</v>
      </c>
      <c r="E9" s="2">
        <v>3</v>
      </c>
      <c r="F9" s="2">
        <v>78</v>
      </c>
      <c r="G9" s="2">
        <v>0.91</v>
      </c>
      <c r="H9" s="4">
        <f t="shared" si="0"/>
        <v>0.95499999999999996</v>
      </c>
      <c r="I9" s="2">
        <v>97</v>
      </c>
      <c r="J9" s="2">
        <v>1</v>
      </c>
      <c r="K9" s="2">
        <v>4</v>
      </c>
      <c r="L9" s="2">
        <v>98</v>
      </c>
      <c r="M9" s="2">
        <v>0.95</v>
      </c>
      <c r="N9" s="4">
        <f t="shared" si="1"/>
        <v>0.97499999999999998</v>
      </c>
    </row>
    <row r="11" spans="2:26" x14ac:dyDescent="0.2">
      <c r="B11" s="9"/>
    </row>
    <row r="12" spans="2:26" x14ac:dyDescent="0.2">
      <c r="B12" s="9" t="s">
        <v>66</v>
      </c>
      <c r="C12" s="5"/>
      <c r="D12" s="7"/>
      <c r="E12" s="7"/>
      <c r="F12" s="6" t="s">
        <v>8</v>
      </c>
      <c r="G12" s="7"/>
      <c r="H12" s="8"/>
      <c r="I12" s="7"/>
      <c r="J12" s="7"/>
      <c r="K12" s="7"/>
      <c r="L12" s="1" t="s">
        <v>9</v>
      </c>
      <c r="M12" s="7"/>
      <c r="N12" s="8"/>
      <c r="R12" t="s">
        <v>8</v>
      </c>
      <c r="X12" t="s">
        <v>9</v>
      </c>
    </row>
    <row r="13" spans="2:26" x14ac:dyDescent="0.2">
      <c r="B13" s="1" t="s">
        <v>16</v>
      </c>
      <c r="C13" s="1" t="s">
        <v>3</v>
      </c>
      <c r="D13" s="1" t="s">
        <v>4</v>
      </c>
      <c r="E13" s="1" t="s">
        <v>5</v>
      </c>
      <c r="F13" s="1" t="s">
        <v>6</v>
      </c>
      <c r="G13" s="1" t="s">
        <v>7</v>
      </c>
      <c r="H13" s="3" t="s">
        <v>17</v>
      </c>
      <c r="I13" s="1" t="s">
        <v>3</v>
      </c>
      <c r="J13" s="1" t="s">
        <v>4</v>
      </c>
      <c r="K13" s="1" t="s">
        <v>5</v>
      </c>
      <c r="L13" s="1" t="s">
        <v>6</v>
      </c>
      <c r="M13" s="1" t="s">
        <v>7</v>
      </c>
      <c r="N13" s="3" t="s">
        <v>17</v>
      </c>
      <c r="P13" s="10" t="s">
        <v>70</v>
      </c>
      <c r="Q13" s="10" t="s">
        <v>71</v>
      </c>
      <c r="R13" s="10" t="s">
        <v>67</v>
      </c>
      <c r="S13" s="10" t="s">
        <v>68</v>
      </c>
      <c r="T13" s="10" t="s">
        <v>69</v>
      </c>
      <c r="V13" s="10" t="s">
        <v>70</v>
      </c>
      <c r="W13" s="10" t="s">
        <v>71</v>
      </c>
      <c r="X13" s="10" t="s">
        <v>67</v>
      </c>
      <c r="Y13" s="10" t="s">
        <v>68</v>
      </c>
      <c r="Z13" s="10" t="s">
        <v>69</v>
      </c>
    </row>
    <row r="14" spans="2:26" x14ac:dyDescent="0.2">
      <c r="B14" s="1" t="s">
        <v>13</v>
      </c>
      <c r="C14" s="2">
        <v>114</v>
      </c>
      <c r="D14" s="2">
        <v>3</v>
      </c>
      <c r="E14" s="2">
        <v>7</v>
      </c>
      <c r="F14" s="2">
        <v>76</v>
      </c>
      <c r="G14" s="2">
        <f>(Q14-T14)/(1-T14)</f>
        <v>0.89629783262470175</v>
      </c>
      <c r="H14" s="4">
        <f>(C14+F14)/200</f>
        <v>0.95</v>
      </c>
      <c r="I14" s="2">
        <v>93</v>
      </c>
      <c r="J14" s="2">
        <v>3</v>
      </c>
      <c r="K14" s="2">
        <v>6</v>
      </c>
      <c r="L14" s="2">
        <v>98</v>
      </c>
      <c r="M14" s="2">
        <f>(W14-Z14)/(1-Z14)</f>
        <v>0.90996398559423763</v>
      </c>
      <c r="N14" s="4">
        <f>(I14+L14)/200</f>
        <v>0.95499999999999996</v>
      </c>
      <c r="P14">
        <f>SUM(C14:F14)</f>
        <v>200</v>
      </c>
      <c r="Q14" s="11">
        <f>(C14+F14)/P14</f>
        <v>0.95</v>
      </c>
      <c r="R14" s="11">
        <f>((C14+D14)/P14)*((C14+E14)/P14)</f>
        <v>0.35392499999999999</v>
      </c>
      <c r="S14" s="11">
        <f>((E14+F14)/P14)*((D14+F14)/P14)</f>
        <v>0.16392499999999999</v>
      </c>
      <c r="T14" s="11">
        <f>R14+S14</f>
        <v>0.51784999999999992</v>
      </c>
      <c r="V14">
        <f>SUM(I14:L14)</f>
        <v>200</v>
      </c>
      <c r="W14" s="11">
        <f>(I14+L14)/V14</f>
        <v>0.95499999999999996</v>
      </c>
      <c r="X14" s="11">
        <f>((I14+J14)/V14)*((I14+K14)/V14)</f>
        <v>0.23759999999999998</v>
      </c>
      <c r="Y14" s="11">
        <f>((K14+L14)/V14)*((J14+L14)/V14)</f>
        <v>0.2626</v>
      </c>
      <c r="Z14" s="11">
        <f>X14+Y14</f>
        <v>0.50019999999999998</v>
      </c>
    </row>
    <row r="15" spans="2:26" x14ac:dyDescent="0.2">
      <c r="B15" s="1" t="s">
        <v>14</v>
      </c>
      <c r="C15" s="2">
        <v>111</v>
      </c>
      <c r="D15" s="2">
        <v>6</v>
      </c>
      <c r="E15" s="2">
        <v>8</v>
      </c>
      <c r="F15" s="2">
        <v>75</v>
      </c>
      <c r="G15" s="2">
        <f t="shared" ref="G15:G19" si="2">(Q15-T15)/(1-T15)</f>
        <v>0.85532706417278093</v>
      </c>
      <c r="H15" s="4">
        <f t="shared" ref="H15:H19" si="3">(C15+F15)/200</f>
        <v>0.93</v>
      </c>
      <c r="I15" s="2">
        <v>93</v>
      </c>
      <c r="J15" s="2">
        <v>3</v>
      </c>
      <c r="K15" s="2">
        <v>5</v>
      </c>
      <c r="L15" s="2">
        <v>99</v>
      </c>
      <c r="M15" s="2">
        <f t="shared" ref="M15:M19" si="4">(W15-Z15)/(1-Z15)</f>
        <v>0.91993594875900719</v>
      </c>
      <c r="N15" s="4">
        <f t="shared" ref="N15:N19" si="5">(I15+L15)/200</f>
        <v>0.96</v>
      </c>
      <c r="P15">
        <f t="shared" ref="P15:P19" si="6">SUM(C15:F15)</f>
        <v>200</v>
      </c>
      <c r="Q15" s="11">
        <f t="shared" ref="Q15:Q19" si="7">(C15+F15)/P15</f>
        <v>0.93</v>
      </c>
      <c r="R15" s="11">
        <f t="shared" ref="R15:R19" si="8">((C15+D15)/P15)*((C15+E15)/P15)</f>
        <v>0.34807499999999997</v>
      </c>
      <c r="S15" s="11">
        <f t="shared" ref="S15:S19" si="9">((E15+F15)/P15)*((D15+F15)/P15)</f>
        <v>0.168075</v>
      </c>
      <c r="T15" s="11">
        <f t="shared" ref="T15:T19" si="10">R15+S15</f>
        <v>0.51615</v>
      </c>
      <c r="V15">
        <f t="shared" ref="V15:V20" si="11">SUM(I15:L15)</f>
        <v>200</v>
      </c>
      <c r="W15" s="11">
        <f t="shared" ref="W15:W19" si="12">(I15+L15)/V15</f>
        <v>0.96</v>
      </c>
      <c r="X15" s="11">
        <f t="shared" ref="X15:X20" si="13">((I15+J15)/V15)*((I15+K15)/V15)</f>
        <v>0.23519999999999999</v>
      </c>
      <c r="Y15" s="11">
        <f t="shared" ref="Y15:Y20" si="14">((K15+L15)/V15)*((J15+L15)/V15)</f>
        <v>0.26519999999999999</v>
      </c>
      <c r="Z15" s="11">
        <f t="shared" ref="Z15:Z19" si="15">X15+Y15</f>
        <v>0.50039999999999996</v>
      </c>
    </row>
    <row r="16" spans="2:26" x14ac:dyDescent="0.2">
      <c r="B16" s="1" t="s">
        <v>15</v>
      </c>
      <c r="C16" s="2">
        <v>110</v>
      </c>
      <c r="D16" s="2">
        <v>7</v>
      </c>
      <c r="E16" s="2">
        <v>6</v>
      </c>
      <c r="F16" s="2">
        <v>77</v>
      </c>
      <c r="G16" s="2">
        <f t="shared" si="2"/>
        <v>0.86636513157894746</v>
      </c>
      <c r="H16" s="4">
        <f t="shared" si="3"/>
        <v>0.93500000000000005</v>
      </c>
      <c r="I16" s="2">
        <v>92</v>
      </c>
      <c r="J16" s="2">
        <v>4</v>
      </c>
      <c r="K16" s="2">
        <v>9</v>
      </c>
      <c r="L16" s="2">
        <v>95</v>
      </c>
      <c r="M16" s="2">
        <f t="shared" si="4"/>
        <v>0.87005197920831678</v>
      </c>
      <c r="N16" s="4">
        <f t="shared" si="5"/>
        <v>0.93500000000000005</v>
      </c>
      <c r="P16">
        <f t="shared" si="6"/>
        <v>200</v>
      </c>
      <c r="Q16" s="11">
        <f t="shared" si="7"/>
        <v>0.93500000000000005</v>
      </c>
      <c r="R16" s="11">
        <f t="shared" si="8"/>
        <v>0.33929999999999993</v>
      </c>
      <c r="S16" s="11">
        <f t="shared" si="9"/>
        <v>0.17429999999999998</v>
      </c>
      <c r="T16" s="11">
        <f t="shared" si="10"/>
        <v>0.51359999999999995</v>
      </c>
      <c r="V16">
        <f t="shared" si="11"/>
        <v>200</v>
      </c>
      <c r="W16" s="11">
        <f t="shared" si="12"/>
        <v>0.93500000000000005</v>
      </c>
      <c r="X16" s="11">
        <f t="shared" si="13"/>
        <v>0.2424</v>
      </c>
      <c r="Y16" s="11">
        <f t="shared" si="14"/>
        <v>0.25740000000000002</v>
      </c>
      <c r="Z16" s="11">
        <f t="shared" si="15"/>
        <v>0.49980000000000002</v>
      </c>
    </row>
    <row r="17" spans="1:26" x14ac:dyDescent="0.2">
      <c r="B17" s="1" t="s">
        <v>0</v>
      </c>
      <c r="C17" s="2">
        <v>117</v>
      </c>
      <c r="D17" s="2">
        <v>4</v>
      </c>
      <c r="E17" s="2">
        <v>2</v>
      </c>
      <c r="F17" s="2">
        <v>77</v>
      </c>
      <c r="G17" s="2">
        <f t="shared" si="2"/>
        <v>0.93750650973856886</v>
      </c>
      <c r="H17" s="4">
        <f t="shared" si="3"/>
        <v>0.97</v>
      </c>
      <c r="I17" s="2">
        <v>95</v>
      </c>
      <c r="J17" s="2">
        <v>4</v>
      </c>
      <c r="K17" s="2">
        <v>3</v>
      </c>
      <c r="L17" s="2">
        <v>98</v>
      </c>
      <c r="M17" s="2">
        <f>(W17-Z17)/(1-Z17)</f>
        <v>0.92998599719943986</v>
      </c>
      <c r="N17" s="4">
        <f t="shared" si="5"/>
        <v>0.96499999999999997</v>
      </c>
      <c r="P17">
        <f t="shared" si="6"/>
        <v>200</v>
      </c>
      <c r="Q17" s="11">
        <f t="shared" si="7"/>
        <v>0.97</v>
      </c>
      <c r="R17" s="11">
        <f t="shared" si="8"/>
        <v>0.35997499999999999</v>
      </c>
      <c r="S17" s="11">
        <f t="shared" si="9"/>
        <v>0.15997500000000001</v>
      </c>
      <c r="T17" s="11">
        <f t="shared" si="10"/>
        <v>0.51995000000000002</v>
      </c>
      <c r="V17">
        <f t="shared" si="11"/>
        <v>200</v>
      </c>
      <c r="W17" s="11">
        <f t="shared" si="12"/>
        <v>0.96499999999999997</v>
      </c>
      <c r="X17" s="11">
        <f t="shared" si="13"/>
        <v>0.24254999999999999</v>
      </c>
      <c r="Y17" s="11">
        <f t="shared" si="14"/>
        <v>0.25755</v>
      </c>
      <c r="Z17" s="11">
        <f t="shared" si="15"/>
        <v>0.50009999999999999</v>
      </c>
    </row>
    <row r="18" spans="1:26" x14ac:dyDescent="0.2">
      <c r="B18" s="1" t="s">
        <v>1</v>
      </c>
      <c r="C18" s="2">
        <v>115</v>
      </c>
      <c r="D18" s="2">
        <v>6</v>
      </c>
      <c r="E18" s="2">
        <v>1</v>
      </c>
      <c r="F18" s="2">
        <v>78</v>
      </c>
      <c r="G18" s="2">
        <f t="shared" si="2"/>
        <v>0.92756622516556286</v>
      </c>
      <c r="H18" s="4">
        <f t="shared" si="3"/>
        <v>0.96499999999999997</v>
      </c>
      <c r="I18" s="2">
        <v>95</v>
      </c>
      <c r="J18" s="2">
        <v>4</v>
      </c>
      <c r="K18" s="2">
        <v>6</v>
      </c>
      <c r="L18" s="2">
        <v>95</v>
      </c>
      <c r="M18" s="2">
        <f t="shared" si="4"/>
        <v>0.90000999900009993</v>
      </c>
      <c r="N18" s="4">
        <f t="shared" si="5"/>
        <v>0.95</v>
      </c>
      <c r="P18">
        <f t="shared" si="6"/>
        <v>200</v>
      </c>
      <c r="Q18" s="11">
        <f t="shared" si="7"/>
        <v>0.96499999999999997</v>
      </c>
      <c r="R18" s="11">
        <f t="shared" si="8"/>
        <v>0.35089999999999999</v>
      </c>
      <c r="S18" s="11">
        <f t="shared" si="9"/>
        <v>0.16589999999999999</v>
      </c>
      <c r="T18" s="11">
        <f t="shared" si="10"/>
        <v>0.51679999999999993</v>
      </c>
      <c r="V18">
        <f t="shared" si="11"/>
        <v>200</v>
      </c>
      <c r="W18" s="11">
        <f t="shared" si="12"/>
        <v>0.95</v>
      </c>
      <c r="X18" s="11">
        <f t="shared" si="13"/>
        <v>0.249975</v>
      </c>
      <c r="Y18" s="11">
        <f t="shared" si="14"/>
        <v>0.249975</v>
      </c>
      <c r="Z18" s="11">
        <f t="shared" si="15"/>
        <v>0.49995000000000001</v>
      </c>
    </row>
    <row r="19" spans="1:26" x14ac:dyDescent="0.2">
      <c r="B19" s="1" t="s">
        <v>2</v>
      </c>
      <c r="C19" s="2">
        <v>113</v>
      </c>
      <c r="D19" s="2">
        <v>6</v>
      </c>
      <c r="E19" s="2">
        <v>3</v>
      </c>
      <c r="F19" s="2">
        <v>78</v>
      </c>
      <c r="G19" s="2">
        <f t="shared" si="2"/>
        <v>0.9071782178217821</v>
      </c>
      <c r="H19" s="4">
        <f t="shared" si="3"/>
        <v>0.95499999999999996</v>
      </c>
      <c r="I19" s="2">
        <v>97</v>
      </c>
      <c r="J19" s="2">
        <v>1</v>
      </c>
      <c r="K19" s="2">
        <v>4</v>
      </c>
      <c r="L19" s="2">
        <v>98</v>
      </c>
      <c r="M19" s="2">
        <f t="shared" si="4"/>
        <v>0.95000999800039987</v>
      </c>
      <c r="N19" s="4">
        <f t="shared" si="5"/>
        <v>0.97499999999999998</v>
      </c>
      <c r="P19">
        <f t="shared" si="6"/>
        <v>200</v>
      </c>
      <c r="Q19" s="11">
        <f t="shared" si="7"/>
        <v>0.95499999999999996</v>
      </c>
      <c r="R19" s="11">
        <f t="shared" si="8"/>
        <v>0.34509999999999996</v>
      </c>
      <c r="S19" s="11">
        <f t="shared" si="9"/>
        <v>0.1701</v>
      </c>
      <c r="T19" s="11">
        <f t="shared" si="10"/>
        <v>0.51519999999999999</v>
      </c>
      <c r="V19">
        <f t="shared" si="11"/>
        <v>200</v>
      </c>
      <c r="W19" s="11">
        <f t="shared" si="12"/>
        <v>0.97499999999999998</v>
      </c>
      <c r="X19" s="11">
        <f t="shared" si="13"/>
        <v>0.24745</v>
      </c>
      <c r="Y19" s="11">
        <f t="shared" si="14"/>
        <v>0.25245000000000001</v>
      </c>
      <c r="Z19" s="11">
        <f t="shared" si="15"/>
        <v>0.49990000000000001</v>
      </c>
    </row>
    <row r="23" spans="1:26" x14ac:dyDescent="0.2">
      <c r="A23" t="s">
        <v>10</v>
      </c>
    </row>
    <row r="24" spans="1:26" x14ac:dyDescent="0.2">
      <c r="A24" t="s">
        <v>11</v>
      </c>
    </row>
    <row r="25" spans="1:26" x14ac:dyDescent="0.2">
      <c r="A25" t="s">
        <v>12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017BA-9787-FD49-9ED1-9FDC9ED4BBA7}">
  <dimension ref="A1:B29"/>
  <sheetViews>
    <sheetView workbookViewId="0">
      <selection activeCell="E12" sqref="E12"/>
    </sheetView>
  </sheetViews>
  <sheetFormatPr baseColWidth="10" defaultRowHeight="16" x14ac:dyDescent="0.2"/>
  <cols>
    <col min="1" max="1" width="18.5" customWidth="1"/>
  </cols>
  <sheetData>
    <row r="1" spans="1:2" x14ac:dyDescent="0.2">
      <c r="A1" t="s">
        <v>42</v>
      </c>
      <c r="B1" t="s">
        <v>18</v>
      </c>
    </row>
    <row r="2" spans="1:2" x14ac:dyDescent="0.2">
      <c r="A2" t="s">
        <v>43</v>
      </c>
      <c r="B2" t="s">
        <v>19</v>
      </c>
    </row>
    <row r="3" spans="1:2" x14ac:dyDescent="0.2">
      <c r="A3" t="s">
        <v>44</v>
      </c>
      <c r="B3" t="s">
        <v>20</v>
      </c>
    </row>
    <row r="4" spans="1:2" x14ac:dyDescent="0.2">
      <c r="A4" t="s">
        <v>45</v>
      </c>
      <c r="B4" t="s">
        <v>21</v>
      </c>
    </row>
    <row r="6" spans="1:2" x14ac:dyDescent="0.2">
      <c r="A6" t="s">
        <v>46</v>
      </c>
      <c r="B6" t="s">
        <v>22</v>
      </c>
    </row>
    <row r="7" spans="1:2" x14ac:dyDescent="0.2">
      <c r="A7" t="s">
        <v>47</v>
      </c>
      <c r="B7" t="s">
        <v>23</v>
      </c>
    </row>
    <row r="8" spans="1:2" x14ac:dyDescent="0.2">
      <c r="A8" t="s">
        <v>48</v>
      </c>
      <c r="B8" t="s">
        <v>24</v>
      </c>
    </row>
    <row r="9" spans="1:2" x14ac:dyDescent="0.2">
      <c r="A9" t="s">
        <v>49</v>
      </c>
      <c r="B9" t="s">
        <v>25</v>
      </c>
    </row>
    <row r="11" spans="1:2" x14ac:dyDescent="0.2">
      <c r="A11" t="s">
        <v>50</v>
      </c>
      <c r="B11" t="s">
        <v>26</v>
      </c>
    </row>
    <row r="12" spans="1:2" x14ac:dyDescent="0.2">
      <c r="A12" t="s">
        <v>51</v>
      </c>
      <c r="B12" t="s">
        <v>27</v>
      </c>
    </row>
    <row r="13" spans="1:2" x14ac:dyDescent="0.2">
      <c r="A13" t="s">
        <v>52</v>
      </c>
      <c r="B13" t="s">
        <v>28</v>
      </c>
    </row>
    <row r="14" spans="1:2" x14ac:dyDescent="0.2">
      <c r="A14" t="s">
        <v>53</v>
      </c>
      <c r="B14" t="s">
        <v>29</v>
      </c>
    </row>
    <row r="16" spans="1:2" x14ac:dyDescent="0.2">
      <c r="A16" t="s">
        <v>54</v>
      </c>
      <c r="B16" t="s">
        <v>30</v>
      </c>
    </row>
    <row r="17" spans="1:2" x14ac:dyDescent="0.2">
      <c r="A17" t="s">
        <v>55</v>
      </c>
      <c r="B17" t="s">
        <v>31</v>
      </c>
    </row>
    <row r="18" spans="1:2" x14ac:dyDescent="0.2">
      <c r="A18" t="s">
        <v>56</v>
      </c>
      <c r="B18" t="s">
        <v>32</v>
      </c>
    </row>
    <row r="19" spans="1:2" x14ac:dyDescent="0.2">
      <c r="A19" t="s">
        <v>57</v>
      </c>
      <c r="B19" t="s">
        <v>33</v>
      </c>
    </row>
    <row r="21" spans="1:2" x14ac:dyDescent="0.2">
      <c r="A21" t="s">
        <v>58</v>
      </c>
      <c r="B21" t="s">
        <v>34</v>
      </c>
    </row>
    <row r="22" spans="1:2" x14ac:dyDescent="0.2">
      <c r="A22" t="s">
        <v>59</v>
      </c>
      <c r="B22" t="s">
        <v>35</v>
      </c>
    </row>
    <row r="23" spans="1:2" x14ac:dyDescent="0.2">
      <c r="A23" t="s">
        <v>60</v>
      </c>
      <c r="B23" t="s">
        <v>36</v>
      </c>
    </row>
    <row r="24" spans="1:2" x14ac:dyDescent="0.2">
      <c r="A24" t="s">
        <v>61</v>
      </c>
      <c r="B24" t="s">
        <v>37</v>
      </c>
    </row>
    <row r="26" spans="1:2" x14ac:dyDescent="0.2">
      <c r="A26" t="s">
        <v>62</v>
      </c>
      <c r="B26" t="s">
        <v>38</v>
      </c>
    </row>
    <row r="27" spans="1:2" x14ac:dyDescent="0.2">
      <c r="A27" t="s">
        <v>63</v>
      </c>
      <c r="B27" t="s">
        <v>39</v>
      </c>
    </row>
    <row r="28" spans="1:2" x14ac:dyDescent="0.2">
      <c r="A28" t="s">
        <v>64</v>
      </c>
      <c r="B28" t="s">
        <v>40</v>
      </c>
    </row>
    <row r="29" spans="1:2" x14ac:dyDescent="0.2">
      <c r="A29" t="s">
        <v>65</v>
      </c>
      <c r="B2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Miquel</dc:creator>
  <cp:lastModifiedBy>Marc Miquel</cp:lastModifiedBy>
  <dcterms:created xsi:type="dcterms:W3CDTF">2017-10-25T17:16:53Z</dcterms:created>
  <dcterms:modified xsi:type="dcterms:W3CDTF">2019-01-03T18:23:38Z</dcterms:modified>
</cp:coreProperties>
</file>