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Desktop/dataset paper/manual assessment/nou/"/>
    </mc:Choice>
  </mc:AlternateContent>
  <xr:revisionPtr revIDLastSave="0" documentId="13_ncr:1_{891E8B86-2D7A-DF47-BB95-597154659D92}" xr6:coauthVersionLast="36" xr6:coauthVersionMax="36" xr10:uidLastSave="{00000000-0000-0000-0000-000000000000}"/>
  <bookViews>
    <workbookView xWindow="0" yWindow="460" windowWidth="25600" windowHeight="15540" activeTab="1" xr2:uid="{63680216-DC63-6248-95B9-EDD81A71E515}"/>
  </bookViews>
  <sheets>
    <sheet name="Sheet1" sheetId="1" r:id="rId1"/>
    <sheet name="F1 nou - gen 2019" sheetId="3" r:id="rId2"/>
    <sheet name="F1 vell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B12" i="3"/>
  <c r="D11" i="3" l="1"/>
  <c r="E11" i="3" s="1"/>
  <c r="C24" i="3"/>
  <c r="B24" i="3"/>
  <c r="F11" i="3" l="1"/>
  <c r="G11" i="3" l="1"/>
  <c r="K2" i="4"/>
  <c r="L2" i="4"/>
  <c r="M2" i="4"/>
  <c r="N2" i="4"/>
  <c r="K3" i="4"/>
  <c r="L3" i="4"/>
  <c r="M3" i="4"/>
  <c r="N3" i="4"/>
  <c r="E4" i="4"/>
  <c r="K4" i="4"/>
  <c r="L4" i="4"/>
  <c r="N4" i="4" s="1"/>
  <c r="M4" i="4"/>
  <c r="K5" i="4"/>
  <c r="L5" i="4"/>
  <c r="N5" i="4" s="1"/>
  <c r="M5" i="4"/>
  <c r="D6" i="4"/>
  <c r="K6" i="4"/>
  <c r="M6" i="4" s="1"/>
  <c r="L6" i="4"/>
  <c r="K7" i="4"/>
  <c r="M7" i="4" s="1"/>
  <c r="L7" i="4"/>
  <c r="N7" i="4" s="1"/>
  <c r="K8" i="4"/>
  <c r="M8" i="4" s="1"/>
  <c r="L8" i="4"/>
  <c r="K9" i="4"/>
  <c r="M9" i="4" s="1"/>
  <c r="L9" i="4"/>
  <c r="N9" i="4" s="1"/>
  <c r="K10" i="4"/>
  <c r="M10" i="4" s="1"/>
  <c r="L10" i="4"/>
  <c r="K11" i="4"/>
  <c r="M11" i="4" s="1"/>
  <c r="L11" i="4"/>
  <c r="N11" i="4" s="1"/>
  <c r="K12" i="4"/>
  <c r="M12" i="4" s="1"/>
  <c r="L12" i="4"/>
  <c r="K13" i="4"/>
  <c r="M13" i="4" s="1"/>
  <c r="L13" i="4"/>
  <c r="N13" i="4" s="1"/>
  <c r="K14" i="4"/>
  <c r="M14" i="4" s="1"/>
  <c r="L14" i="4"/>
  <c r="K15" i="4"/>
  <c r="M15" i="4" s="1"/>
  <c r="L15" i="4"/>
  <c r="N15" i="4" s="1"/>
  <c r="K16" i="4"/>
  <c r="M16" i="4" s="1"/>
  <c r="L16" i="4"/>
  <c r="K17" i="4"/>
  <c r="M17" i="4" s="1"/>
  <c r="L17" i="4"/>
  <c r="N17" i="4" s="1"/>
  <c r="K18" i="4"/>
  <c r="M18" i="4" s="1"/>
  <c r="L18" i="4"/>
  <c r="K19" i="4"/>
  <c r="M19" i="4" s="1"/>
  <c r="L19" i="4"/>
  <c r="N19" i="4" s="1"/>
  <c r="K20" i="4"/>
  <c r="M20" i="4" s="1"/>
  <c r="L20" i="4"/>
  <c r="K21" i="4"/>
  <c r="M21" i="4" s="1"/>
  <c r="L21" i="4"/>
  <c r="N21" i="4" s="1"/>
  <c r="K22" i="4"/>
  <c r="M22" i="4" s="1"/>
  <c r="L22" i="4"/>
  <c r="K23" i="4"/>
  <c r="M23" i="4" s="1"/>
  <c r="L23" i="4"/>
  <c r="N23" i="4" s="1"/>
  <c r="K24" i="4"/>
  <c r="M24" i="4" s="1"/>
  <c r="L24" i="4"/>
  <c r="K25" i="4"/>
  <c r="M25" i="4" s="1"/>
  <c r="L25" i="4"/>
  <c r="N25" i="4" s="1"/>
  <c r="K26" i="4"/>
  <c r="M26" i="4" s="1"/>
  <c r="L26" i="4"/>
  <c r="K27" i="4"/>
  <c r="M27" i="4" s="1"/>
  <c r="L27" i="4"/>
  <c r="N27" i="4" s="1"/>
  <c r="K28" i="4"/>
  <c r="M28" i="4" s="1"/>
  <c r="L28" i="4"/>
  <c r="K29" i="4"/>
  <c r="M29" i="4" s="1"/>
  <c r="L29" i="4"/>
  <c r="N29" i="4" s="1"/>
  <c r="K30" i="4"/>
  <c r="M30" i="4" s="1"/>
  <c r="L30" i="4"/>
  <c r="K31" i="4"/>
  <c r="M31" i="4" s="1"/>
  <c r="L31" i="4"/>
  <c r="N31" i="4" s="1"/>
  <c r="K32" i="4"/>
  <c r="M32" i="4" s="1"/>
  <c r="L32" i="4"/>
  <c r="K33" i="4"/>
  <c r="M33" i="4" s="1"/>
  <c r="L33" i="4"/>
  <c r="N33" i="4" s="1"/>
  <c r="K34" i="4"/>
  <c r="M34" i="4" s="1"/>
  <c r="L34" i="4"/>
  <c r="K35" i="4"/>
  <c r="M35" i="4" s="1"/>
  <c r="L35" i="4"/>
  <c r="N35" i="4" s="1"/>
  <c r="K36" i="4"/>
  <c r="M36" i="4" s="1"/>
  <c r="L36" i="4"/>
  <c r="K37" i="4"/>
  <c r="M37" i="4" s="1"/>
  <c r="L37" i="4"/>
  <c r="N37" i="4" s="1"/>
  <c r="K38" i="4"/>
  <c r="M38" i="4" s="1"/>
  <c r="L38" i="4"/>
  <c r="K39" i="4"/>
  <c r="M39" i="4" s="1"/>
  <c r="L39" i="4"/>
  <c r="N39" i="4" s="1"/>
  <c r="K40" i="4"/>
  <c r="M40" i="4" s="1"/>
  <c r="L40" i="4"/>
  <c r="K41" i="4"/>
  <c r="M41" i="4" s="1"/>
  <c r="L41" i="4"/>
  <c r="N41" i="4" s="1"/>
  <c r="I43" i="4"/>
  <c r="J43" i="4"/>
  <c r="M43" i="4" l="1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N8" i="4"/>
  <c r="N6" i="4"/>
  <c r="N43" i="4" s="1"/>
  <c r="L43" i="4"/>
  <c r="D10" i="3"/>
  <c r="F10" i="3" s="1"/>
  <c r="D9" i="3"/>
  <c r="E9" i="3" s="1"/>
  <c r="D8" i="3"/>
  <c r="F8" i="3" s="1"/>
  <c r="D7" i="3"/>
  <c r="E7" i="3" s="1"/>
  <c r="D6" i="3"/>
  <c r="F6" i="3" s="1"/>
  <c r="D5" i="3"/>
  <c r="E5" i="3" s="1"/>
  <c r="D4" i="3"/>
  <c r="F4" i="3" s="1"/>
  <c r="D3" i="3"/>
  <c r="E3" i="3" s="1"/>
  <c r="D2" i="3"/>
  <c r="E2" i="3" s="1"/>
  <c r="F3" i="3" l="1"/>
  <c r="F2" i="3"/>
  <c r="G2" i="3" s="1"/>
  <c r="E4" i="3"/>
  <c r="G4" i="3" s="1"/>
  <c r="F5" i="3"/>
  <c r="G3" i="3"/>
  <c r="E6" i="3"/>
  <c r="G6" i="3" s="1"/>
  <c r="E8" i="3"/>
  <c r="G8" i="3" s="1"/>
  <c r="E10" i="3"/>
  <c r="G10" i="3" s="1"/>
  <c r="F7" i="3"/>
  <c r="F9" i="3"/>
  <c r="G9" i="3" s="1"/>
  <c r="E24" i="3" l="1"/>
  <c r="G5" i="3"/>
  <c r="G24" i="3" s="1"/>
  <c r="F24" i="3"/>
  <c r="G7" i="3"/>
</calcChain>
</file>

<file path=xl/sharedStrings.xml><?xml version="1.0" encoding="utf-8"?>
<sst xmlns="http://schemas.openxmlformats.org/spreadsheetml/2006/main" count="157" uniqueCount="113">
  <si>
    <t>language</t>
  </si>
  <si>
    <t>classifier</t>
  </si>
  <si>
    <t>ca</t>
  </si>
  <si>
    <t>random forest</t>
  </si>
  <si>
    <t>training sample</t>
  </si>
  <si>
    <t>testing data</t>
  </si>
  <si>
    <t>all</t>
  </si>
  <si>
    <t>tot el què no sigui sí x 10 vegades la mida de CCC confirmat</t>
  </si>
  <si>
    <t>it</t>
  </si>
  <si>
    <t>tot el què no sigui sí x 20 vegades la mida de CCC confirmat</t>
  </si>
  <si>
    <t>gn</t>
  </si>
  <si>
    <t>potential ccc</t>
  </si>
  <si>
    <t>eu</t>
  </si>
  <si>
    <t>ru</t>
  </si>
  <si>
    <t>ko</t>
  </si>
  <si>
    <t>ar</t>
  </si>
  <si>
    <t>uk</t>
  </si>
  <si>
    <t>percentatge ccc</t>
  </si>
  <si>
    <t>bar</t>
  </si>
  <si>
    <t>vec</t>
  </si>
  <si>
    <t>war</t>
  </si>
  <si>
    <t>% false positive</t>
  </si>
  <si>
    <t>% false negative</t>
  </si>
  <si>
    <t>en</t>
  </si>
  <si>
    <t>scn</t>
  </si>
  <si>
    <t>ceb</t>
  </si>
  <si>
    <t>fa</t>
  </si>
  <si>
    <t>de</t>
  </si>
  <si>
    <t>ja</t>
  </si>
  <si>
    <t>ms</t>
  </si>
  <si>
    <t>sw</t>
  </si>
  <si>
    <t>zu</t>
  </si>
  <si>
    <t>ISO code</t>
  </si>
  <si>
    <t>Language</t>
  </si>
  <si>
    <t>WP</t>
  </si>
  <si>
    <t>CIRA %</t>
  </si>
  <si>
    <t>GL %</t>
  </si>
  <si>
    <t>KW %</t>
  </si>
  <si>
    <t>CC %</t>
  </si>
  <si>
    <t>CIRA Feat. %</t>
  </si>
  <si>
    <t>FP %</t>
  </si>
  <si>
    <t>FN %</t>
  </si>
  <si>
    <t>true positive</t>
  </si>
  <si>
    <t>precision</t>
  </si>
  <si>
    <t>recall</t>
  </si>
  <si>
    <t>F1</t>
  </si>
  <si>
    <t>af</t>
  </si>
  <si>
    <t>Afrikaans</t>
  </si>
  <si>
    <t>Arabic</t>
  </si>
  <si>
    <t>Basque</t>
  </si>
  <si>
    <t>Catalan</t>
  </si>
  <si>
    <t>Cebuano</t>
  </si>
  <si>
    <t>zh</t>
  </si>
  <si>
    <t>Chinese</t>
  </si>
  <si>
    <t>cs</t>
  </si>
  <si>
    <t>Czech</t>
  </si>
  <si>
    <t>da</t>
  </si>
  <si>
    <t>Danish</t>
  </si>
  <si>
    <t>nl</t>
  </si>
  <si>
    <t>Dutch</t>
  </si>
  <si>
    <t>English</t>
  </si>
  <si>
    <t>et</t>
  </si>
  <si>
    <t>Estonian</t>
  </si>
  <si>
    <t>fi</t>
  </si>
  <si>
    <t>Finnish</t>
  </si>
  <si>
    <t>fr</t>
  </si>
  <si>
    <t>French</t>
  </si>
  <si>
    <t>German</t>
  </si>
  <si>
    <t>el</t>
  </si>
  <si>
    <t>Greek</t>
  </si>
  <si>
    <t>Guarani</t>
  </si>
  <si>
    <t>-</t>
  </si>
  <si>
    <t>he</t>
  </si>
  <si>
    <t>Hebrew</t>
  </si>
  <si>
    <t>hu</t>
  </si>
  <si>
    <t>Hungarian</t>
  </si>
  <si>
    <t>is</t>
  </si>
  <si>
    <t>Icelandic</t>
  </si>
  <si>
    <t>id</t>
  </si>
  <si>
    <t>Indonesian</t>
  </si>
  <si>
    <t>Italian</t>
  </si>
  <si>
    <t>Japanese</t>
  </si>
  <si>
    <t>Korean</t>
  </si>
  <si>
    <t>mk</t>
  </si>
  <si>
    <t>Macedonian</t>
  </si>
  <si>
    <t>Malay</t>
  </si>
  <si>
    <t>ne</t>
  </si>
  <si>
    <t>Nepali</t>
  </si>
  <si>
    <t>no</t>
  </si>
  <si>
    <t>Norwegian</t>
  </si>
  <si>
    <t>Persian</t>
  </si>
  <si>
    <t>pl</t>
  </si>
  <si>
    <t>Polish</t>
  </si>
  <si>
    <t>pt</t>
  </si>
  <si>
    <t>Portuguese</t>
  </si>
  <si>
    <t>ro</t>
  </si>
  <si>
    <t>Romanian</t>
  </si>
  <si>
    <t>Russian</t>
  </si>
  <si>
    <t>sr</t>
  </si>
  <si>
    <t>Serbian</t>
  </si>
  <si>
    <t>es</t>
  </si>
  <si>
    <t>Spanish</t>
  </si>
  <si>
    <t>Swahili</t>
  </si>
  <si>
    <t>sv</t>
  </si>
  <si>
    <t>Swedish</t>
  </si>
  <si>
    <t>tr</t>
  </si>
  <si>
    <t>Turkish</t>
  </si>
  <si>
    <t>Ukranian</t>
  </si>
  <si>
    <t>vi</t>
  </si>
  <si>
    <t>Viatnamese</t>
  </si>
  <si>
    <t>Waray-Waray</t>
  </si>
  <si>
    <t>https://en.wikipedia.org/wiki/F1_score</t>
  </si>
  <si>
    <t>https://stats.stackexchange.com/questions/51296/how-do-you-calculate-precision-and-recall-for-multiclass-classification-using-co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</si>
</sst>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" fontId="3" fillId="2" borderId="1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4" fontId="3" fillId="2" borderId="3" xfId="0" applyNumberFormat="1" applyFont="1" applyFill="1" applyBorder="1" applyAlignment="1">
      <alignment vertical="center"/>
    </xf>
    <xf numFmtId="4" fontId="3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Border="1"/>
    <xf numFmtId="0" fontId="0" fillId="0" borderId="5" xfId="0" applyFont="1" applyBorder="1"/>
    <xf numFmtId="4" fontId="4" fillId="0" borderId="6" xfId="0" applyNumberFormat="1" applyFont="1" applyBorder="1" applyAlignment="1">
      <alignment vertical="center"/>
    </xf>
    <xf numFmtId="0" fontId="0" fillId="0" borderId="7" xfId="0" applyFont="1" applyBorder="1"/>
    <xf numFmtId="4" fontId="5" fillId="0" borderId="7" xfId="0" applyNumberFormat="1" applyFont="1" applyBorder="1" applyAlignment="1">
      <alignment horizontal="right" vertical="center"/>
    </xf>
    <xf numFmtId="4" fontId="5" fillId="0" borderId="0" xfId="0" applyNumberFormat="1" applyFont="1" applyFill="1" applyBorder="1" applyAlignment="1">
      <alignment horizontal="right" vertical="center"/>
    </xf>
    <xf numFmtId="4" fontId="5" fillId="0" borderId="8" xfId="0" applyNumberFormat="1" applyFont="1" applyFill="1" applyBorder="1" applyAlignment="1">
      <alignment horizontal="right" vertical="center"/>
    </xf>
    <xf numFmtId="4" fontId="0" fillId="0" borderId="7" xfId="0" applyNumberFormat="1" applyFont="1" applyBorder="1"/>
    <xf numFmtId="3" fontId="5" fillId="3" borderId="0" xfId="0" applyNumberFormat="1" applyFont="1" applyFill="1" applyBorder="1" applyAlignment="1">
      <alignment horizontal="right" vertical="center"/>
    </xf>
    <xf numFmtId="4" fontId="5" fillId="0" borderId="0" xfId="0" applyNumberFormat="1" applyFont="1" applyBorder="1"/>
    <xf numFmtId="164" fontId="5" fillId="0" borderId="0" xfId="0" applyNumberFormat="1" applyFont="1"/>
    <xf numFmtId="2" fontId="5" fillId="3" borderId="0" xfId="0" applyNumberFormat="1" applyFont="1" applyFill="1"/>
    <xf numFmtId="0" fontId="5" fillId="0" borderId="0" xfId="0" applyFont="1"/>
    <xf numFmtId="0" fontId="0" fillId="0" borderId="9" xfId="0" applyFont="1" applyBorder="1"/>
    <xf numFmtId="4" fontId="4" fillId="0" borderId="10" xfId="0" applyNumberFormat="1" applyFont="1" applyBorder="1" applyAlignment="1">
      <alignment vertical="center"/>
    </xf>
    <xf numFmtId="0" fontId="0" fillId="0" borderId="10" xfId="0" applyFont="1" applyBorder="1"/>
    <xf numFmtId="4" fontId="5" fillId="0" borderId="11" xfId="0" applyNumberFormat="1" applyFont="1" applyBorder="1" applyAlignment="1">
      <alignment horizontal="right" vertical="center"/>
    </xf>
    <xf numFmtId="4" fontId="5" fillId="0" borderId="3" xfId="0" applyNumberFormat="1" applyFont="1" applyFill="1" applyBorder="1" applyAlignment="1">
      <alignment horizontal="right" vertical="center"/>
    </xf>
    <xf numFmtId="4" fontId="5" fillId="0" borderId="4" xfId="0" applyNumberFormat="1" applyFont="1" applyFill="1" applyBorder="1" applyAlignment="1">
      <alignment horizontal="right" vertical="center"/>
    </xf>
    <xf numFmtId="4" fontId="0" fillId="0" borderId="12" xfId="0" applyNumberFormat="1" applyFont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2" formatCode="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B96E4-84A1-6340-9BC6-2B3F1CF674F7}" name="Table15" displayName="Table15" ref="A1:G10" totalsRowShown="0" dataDxfId="24" tableBorderDxfId="23">
  <autoFilter ref="A1:G10" xr:uid="{F30F2EED-9E14-F640-BDBD-5C598DE6EDFE}"/>
  <tableColumns count="7">
    <tableColumn id="1" xr3:uid="{4480629F-1A23-F24A-9499-928722D2F810}" name="ISO code" dataDxfId="22"/>
    <tableColumn id="17" xr3:uid="{BD92D042-2581-5245-B501-09EB67DAB252}" name="FP %" dataDxfId="21"/>
    <tableColumn id="16" xr3:uid="{7D06488D-9EE1-0D4C-B290-0AEA7AB99089}" name="FN %" dataDxfId="20"/>
    <tableColumn id="18" xr3:uid="{69EDAA85-A052-9943-ABD8-CCF4E7D3899C}" name="true positive" dataDxfId="19">
      <calculatedColumnFormula>100-B2</calculatedColumnFormula>
    </tableColumn>
    <tableColumn id="19" xr3:uid="{36D3813A-C92D-5D42-A6B1-AD33C6C07622}" name="precision" dataDxfId="18">
      <calculatedColumnFormula>D2/(D2+B2)</calculatedColumnFormula>
    </tableColumn>
    <tableColumn id="20" xr3:uid="{CFFE8A38-1920-A946-A01F-7B79F625A62F}" name="recall" dataDxfId="17">
      <calculatedColumnFormula>(D2)/(D2+C2)</calculatedColumnFormula>
    </tableColumn>
    <tableColumn id="21" xr3:uid="{58B01929-4021-4540-BE32-DF002BA89876}" name="F1" dataDxfId="16">
      <calculatedColumnFormula>2*((E2*F2)/(E2+F2))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726284-3AB3-2848-AAEE-C4BEACA1779C}" name="Table153" displayName="Table153" ref="A1:N41" totalsRowShown="0" dataDxfId="15" tableBorderDxfId="14">
  <autoFilter ref="A1:N41" xr:uid="{00000000-0009-0000-0100-000001000000}"/>
  <sortState ref="A2:O41">
    <sortCondition ref="B1:B41"/>
  </sortState>
  <tableColumns count="14">
    <tableColumn id="1" xr3:uid="{00000000-0010-0000-0000-000001000000}" name="ISO code" dataDxfId="13"/>
    <tableColumn id="2" xr3:uid="{00000000-0010-0000-0000-000002000000}" name="Language" dataDxfId="12"/>
    <tableColumn id="3" xr3:uid="{00000000-0010-0000-0000-000003000000}" name="WP" dataDxfId="11"/>
    <tableColumn id="4" xr3:uid="{00000000-0010-0000-0000-000004000000}" name="CIRA %" dataDxfId="10"/>
    <tableColumn id="5" xr3:uid="{00000000-0010-0000-0000-000005000000}" name="GL %" dataDxfId="9"/>
    <tableColumn id="6" xr3:uid="{00000000-0010-0000-0000-000006000000}" name="KW %" dataDxfId="8"/>
    <tableColumn id="7" xr3:uid="{00000000-0010-0000-0000-000007000000}" name="CC %" dataDxfId="7"/>
    <tableColumn id="11" xr3:uid="{00000000-0010-0000-0000-00000B000000}" name="CIRA Feat. %" dataDxfId="6"/>
    <tableColumn id="17" xr3:uid="{00000000-0010-0000-0000-000011000000}" name="FP %" dataDxfId="5"/>
    <tableColumn id="16" xr3:uid="{00000000-0010-0000-0000-000010000000}" name="FN %" dataDxfId="4"/>
    <tableColumn id="18" xr3:uid="{00000000-0010-0000-0000-000012000000}" name="true positive" dataDxfId="3">
      <calculatedColumnFormula>100-I2</calculatedColumnFormula>
    </tableColumn>
    <tableColumn id="19" xr3:uid="{00000000-0010-0000-0000-000013000000}" name="precision" dataDxfId="2">
      <calculatedColumnFormula>K2/(K2+I2)</calculatedColumnFormula>
    </tableColumn>
    <tableColumn id="20" xr3:uid="{00000000-0010-0000-0000-000014000000}" name="recall" dataDxfId="1">
      <calculatedColumnFormula>(K2)/(K2+J2)</calculatedColumnFormula>
    </tableColumn>
    <tableColumn id="21" xr3:uid="{00000000-0010-0000-0000-000015000000}" name="F1" dataDxfId="0">
      <calculatedColumnFormula>2*((L2*M2)/(L2+M2))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E3D-26FC-7E4C-A3A1-7ECF31DC8FD4}">
  <dimension ref="A1:G29"/>
  <sheetViews>
    <sheetView workbookViewId="0">
      <selection activeCell="C38" sqref="C38"/>
    </sheetView>
  </sheetViews>
  <sheetFormatPr baseColWidth="10" defaultRowHeight="16" x14ac:dyDescent="0.2"/>
  <cols>
    <col min="1" max="1" width="51.5" bestFit="1" customWidth="1"/>
    <col min="2" max="2" width="12.1640625" bestFit="1" customWidth="1"/>
    <col min="3" max="3" width="12.83203125" bestFit="1" customWidth="1"/>
    <col min="4" max="4" width="50.33203125" bestFit="1" customWidth="1"/>
    <col min="5" max="5" width="14.1640625" bestFit="1" customWidth="1"/>
    <col min="6" max="6" width="12.83203125" bestFit="1" customWidth="1"/>
  </cols>
  <sheetData>
    <row r="1" spans="1:7" x14ac:dyDescent="0.2">
      <c r="A1" s="1" t="s">
        <v>0</v>
      </c>
      <c r="B1" s="1" t="s">
        <v>21</v>
      </c>
      <c r="C1" s="1" t="s">
        <v>22</v>
      </c>
      <c r="D1" s="1" t="s">
        <v>4</v>
      </c>
      <c r="E1" s="1" t="s">
        <v>5</v>
      </c>
      <c r="F1" s="1" t="s">
        <v>1</v>
      </c>
      <c r="G1" s="1" t="s">
        <v>17</v>
      </c>
    </row>
    <row r="2" spans="1:7" x14ac:dyDescent="0.2">
      <c r="A2" t="s">
        <v>2</v>
      </c>
      <c r="B2">
        <v>2</v>
      </c>
      <c r="C2">
        <v>0</v>
      </c>
      <c r="D2" t="s">
        <v>7</v>
      </c>
      <c r="E2" t="s">
        <v>6</v>
      </c>
      <c r="F2" t="s">
        <v>3</v>
      </c>
    </row>
    <row r="3" spans="1:7" x14ac:dyDescent="0.2">
      <c r="A3" t="s">
        <v>2</v>
      </c>
      <c r="B3">
        <v>0</v>
      </c>
      <c r="C3">
        <v>0</v>
      </c>
      <c r="D3" t="s">
        <v>7</v>
      </c>
      <c r="E3" t="s">
        <v>6</v>
      </c>
      <c r="F3" t="s">
        <v>3</v>
      </c>
    </row>
    <row r="4" spans="1:7" x14ac:dyDescent="0.2">
      <c r="A4" t="s">
        <v>8</v>
      </c>
      <c r="B4">
        <v>4</v>
      </c>
      <c r="C4">
        <v>1</v>
      </c>
      <c r="D4" t="s">
        <v>7</v>
      </c>
      <c r="E4" t="s">
        <v>6</v>
      </c>
      <c r="F4" t="s">
        <v>3</v>
      </c>
    </row>
    <row r="5" spans="1:7" x14ac:dyDescent="0.2">
      <c r="A5" t="s">
        <v>10</v>
      </c>
      <c r="B5">
        <v>4</v>
      </c>
      <c r="C5">
        <v>2</v>
      </c>
      <c r="D5" t="s">
        <v>9</v>
      </c>
      <c r="E5" t="s">
        <v>11</v>
      </c>
      <c r="F5" t="s">
        <v>3</v>
      </c>
    </row>
    <row r="6" spans="1:7" x14ac:dyDescent="0.2">
      <c r="A6" t="s">
        <v>12</v>
      </c>
      <c r="B6">
        <v>6</v>
      </c>
      <c r="C6">
        <v>0</v>
      </c>
      <c r="D6" t="s">
        <v>9</v>
      </c>
      <c r="E6" t="s">
        <v>11</v>
      </c>
      <c r="F6" t="s">
        <v>3</v>
      </c>
    </row>
    <row r="8" spans="1:7" x14ac:dyDescent="0.2">
      <c r="A8" t="s">
        <v>2</v>
      </c>
      <c r="B8">
        <v>4</v>
      </c>
      <c r="C8">
        <v>4</v>
      </c>
    </row>
    <row r="9" spans="1:7" x14ac:dyDescent="0.2">
      <c r="A9" t="s">
        <v>23</v>
      </c>
      <c r="B9">
        <v>4</v>
      </c>
      <c r="C9">
        <v>4</v>
      </c>
    </row>
    <row r="10" spans="1:7" x14ac:dyDescent="0.2">
      <c r="A10" t="s">
        <v>13</v>
      </c>
      <c r="B10">
        <v>0</v>
      </c>
      <c r="C10">
        <v>0</v>
      </c>
    </row>
    <row r="11" spans="1:7" x14ac:dyDescent="0.2">
      <c r="A11" t="s">
        <v>14</v>
      </c>
      <c r="B11">
        <v>6</v>
      </c>
      <c r="C11">
        <v>6</v>
      </c>
    </row>
    <row r="12" spans="1:7" x14ac:dyDescent="0.2">
      <c r="A12" t="s">
        <v>15</v>
      </c>
      <c r="B12">
        <v>7</v>
      </c>
      <c r="C12">
        <v>0</v>
      </c>
    </row>
    <row r="13" spans="1:7" x14ac:dyDescent="0.2">
      <c r="A13" t="s">
        <v>16</v>
      </c>
      <c r="B13">
        <v>6</v>
      </c>
      <c r="C13">
        <v>6</v>
      </c>
    </row>
    <row r="14" spans="1:7" x14ac:dyDescent="0.2">
      <c r="A14" t="s">
        <v>12</v>
      </c>
      <c r="B14">
        <v>8</v>
      </c>
      <c r="C14">
        <v>1</v>
      </c>
    </row>
    <row r="15" spans="1:7" x14ac:dyDescent="0.2">
      <c r="A15" t="s">
        <v>18</v>
      </c>
      <c r="B15">
        <v>2</v>
      </c>
      <c r="C15">
        <v>2</v>
      </c>
    </row>
    <row r="16" spans="1:7" x14ac:dyDescent="0.2">
      <c r="A16" t="s">
        <v>19</v>
      </c>
      <c r="B16">
        <v>0</v>
      </c>
      <c r="C16">
        <v>4</v>
      </c>
    </row>
    <row r="17" spans="1:3" x14ac:dyDescent="0.2">
      <c r="A17" t="s">
        <v>20</v>
      </c>
      <c r="B17">
        <v>100</v>
      </c>
      <c r="C17">
        <v>0</v>
      </c>
    </row>
    <row r="18" spans="1:3" x14ac:dyDescent="0.2">
      <c r="A18" t="s">
        <v>24</v>
      </c>
      <c r="B18">
        <v>6</v>
      </c>
      <c r="C18">
        <v>0</v>
      </c>
    </row>
    <row r="19" spans="1:3" x14ac:dyDescent="0.2">
      <c r="A19" t="s">
        <v>25</v>
      </c>
      <c r="B19">
        <v>2</v>
      </c>
      <c r="C19">
        <v>2</v>
      </c>
    </row>
    <row r="20" spans="1:3" x14ac:dyDescent="0.2">
      <c r="A20" t="s">
        <v>26</v>
      </c>
      <c r="B20">
        <v>2</v>
      </c>
      <c r="C20">
        <v>2</v>
      </c>
    </row>
    <row r="29" spans="1:3" x14ac:dyDescent="0.2">
      <c r="A29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0D8-E365-C045-A70F-47AF0E72689C}">
  <dimension ref="A1:G24"/>
  <sheetViews>
    <sheetView tabSelected="1" workbookViewId="0">
      <selection activeCell="B12" sqref="B12"/>
    </sheetView>
  </sheetViews>
  <sheetFormatPr baseColWidth="10" defaultRowHeight="16" x14ac:dyDescent="0.2"/>
  <cols>
    <col min="1" max="1" width="11" customWidth="1"/>
    <col min="5" max="5" width="14.33203125" bestFit="1" customWidth="1"/>
    <col min="7" max="7" width="9.33203125" bestFit="1" customWidth="1"/>
  </cols>
  <sheetData>
    <row r="1" spans="1:7" x14ac:dyDescent="0.2">
      <c r="A1" s="2" t="s">
        <v>32</v>
      </c>
      <c r="B1" s="6" t="s">
        <v>40</v>
      </c>
      <c r="C1" s="6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">
      <c r="A2" t="s">
        <v>23</v>
      </c>
      <c r="B2" s="14">
        <v>5</v>
      </c>
      <c r="C2" s="14">
        <v>5</v>
      </c>
      <c r="D2" s="15">
        <f t="shared" ref="D2:D10" si="0">100-B2</f>
        <v>95</v>
      </c>
      <c r="E2" s="16">
        <f t="shared" ref="E2:E10" si="1">D2/(D2+B2)</f>
        <v>0.95</v>
      </c>
      <c r="F2" s="16">
        <f t="shared" ref="F2:F10" si="2">(D2)/(D2+C2)</f>
        <v>0.95</v>
      </c>
      <c r="G2" s="17">
        <f t="shared" ref="G2:G10" si="3">2*((E2*F2)/(E2+F2))</f>
        <v>0.95000000000000007</v>
      </c>
    </row>
    <row r="3" spans="1:7" x14ac:dyDescent="0.2">
      <c r="A3" t="s">
        <v>27</v>
      </c>
      <c r="B3" s="14">
        <v>1</v>
      </c>
      <c r="C3" s="14">
        <v>2</v>
      </c>
      <c r="D3" s="15">
        <f t="shared" si="0"/>
        <v>99</v>
      </c>
      <c r="E3" s="16">
        <f t="shared" si="1"/>
        <v>0.99</v>
      </c>
      <c r="F3" s="16">
        <f t="shared" si="2"/>
        <v>0.98019801980198018</v>
      </c>
      <c r="G3" s="17">
        <f t="shared" si="3"/>
        <v>0.9850746268656716</v>
      </c>
    </row>
    <row r="4" spans="1:7" x14ac:dyDescent="0.2">
      <c r="A4" t="s">
        <v>13</v>
      </c>
      <c r="B4" s="14">
        <v>0</v>
      </c>
      <c r="C4" s="14">
        <v>3</v>
      </c>
      <c r="D4" s="15">
        <f t="shared" si="0"/>
        <v>100</v>
      </c>
      <c r="E4" s="16">
        <f t="shared" si="1"/>
        <v>1</v>
      </c>
      <c r="F4" s="16">
        <f t="shared" si="2"/>
        <v>0.970873786407767</v>
      </c>
      <c r="G4" s="17">
        <f t="shared" si="3"/>
        <v>0.98522167487684731</v>
      </c>
    </row>
    <row r="5" spans="1:7" x14ac:dyDescent="0.2">
      <c r="A5" t="s">
        <v>28</v>
      </c>
      <c r="B5" s="14">
        <v>1</v>
      </c>
      <c r="C5" s="14">
        <v>4</v>
      </c>
      <c r="D5" s="15">
        <f t="shared" si="0"/>
        <v>99</v>
      </c>
      <c r="E5" s="16">
        <f t="shared" si="1"/>
        <v>0.99</v>
      </c>
      <c r="F5" s="16">
        <f t="shared" si="2"/>
        <v>0.96116504854368934</v>
      </c>
      <c r="G5" s="17">
        <f t="shared" si="3"/>
        <v>0.97536945812807885</v>
      </c>
    </row>
    <row r="6" spans="1:7" x14ac:dyDescent="0.2">
      <c r="A6" t="s">
        <v>2</v>
      </c>
      <c r="B6" s="14">
        <v>2</v>
      </c>
      <c r="C6" s="14">
        <v>4</v>
      </c>
      <c r="D6" s="15">
        <f t="shared" si="0"/>
        <v>98</v>
      </c>
      <c r="E6" s="16">
        <f t="shared" si="1"/>
        <v>0.98</v>
      </c>
      <c r="F6" s="16">
        <f t="shared" si="2"/>
        <v>0.96078431372549022</v>
      </c>
      <c r="G6" s="17">
        <f t="shared" si="3"/>
        <v>0.97029702970297016</v>
      </c>
    </row>
    <row r="7" spans="1:7" x14ac:dyDescent="0.2">
      <c r="A7" t="s">
        <v>29</v>
      </c>
      <c r="B7" s="14">
        <v>1</v>
      </c>
      <c r="C7" s="14">
        <v>0</v>
      </c>
      <c r="D7" s="15">
        <f t="shared" si="0"/>
        <v>99</v>
      </c>
      <c r="E7" s="16">
        <f t="shared" si="1"/>
        <v>0.99</v>
      </c>
      <c r="F7" s="16">
        <f t="shared" si="2"/>
        <v>1</v>
      </c>
      <c r="G7" s="17">
        <f t="shared" si="3"/>
        <v>0.99497487437185927</v>
      </c>
    </row>
    <row r="8" spans="1:7" x14ac:dyDescent="0.2">
      <c r="A8" t="s">
        <v>26</v>
      </c>
      <c r="B8" s="14">
        <v>6</v>
      </c>
      <c r="C8" s="14">
        <v>1</v>
      </c>
      <c r="D8" s="15">
        <f t="shared" si="0"/>
        <v>94</v>
      </c>
      <c r="E8" s="16">
        <f t="shared" si="1"/>
        <v>0.94</v>
      </c>
      <c r="F8" s="16">
        <f t="shared" si="2"/>
        <v>0.98947368421052628</v>
      </c>
      <c r="G8" s="17">
        <f t="shared" si="3"/>
        <v>0.96410256410256401</v>
      </c>
    </row>
    <row r="9" spans="1:7" x14ac:dyDescent="0.2">
      <c r="A9" t="s">
        <v>30</v>
      </c>
      <c r="B9" s="14">
        <v>7</v>
      </c>
      <c r="C9" s="14">
        <v>5</v>
      </c>
      <c r="D9" s="15">
        <f t="shared" si="0"/>
        <v>93</v>
      </c>
      <c r="E9" s="16">
        <f t="shared" si="1"/>
        <v>0.93</v>
      </c>
      <c r="F9" s="16">
        <f t="shared" si="2"/>
        <v>0.94897959183673475</v>
      </c>
      <c r="G9" s="17">
        <f t="shared" si="3"/>
        <v>0.93939393939393934</v>
      </c>
    </row>
    <row r="10" spans="1:7" x14ac:dyDescent="0.2">
      <c r="A10" t="s">
        <v>10</v>
      </c>
      <c r="B10" s="14">
        <v>3</v>
      </c>
      <c r="C10" s="14">
        <v>6</v>
      </c>
      <c r="D10" s="15">
        <f t="shared" si="0"/>
        <v>97</v>
      </c>
      <c r="E10" s="16">
        <f t="shared" si="1"/>
        <v>0.97</v>
      </c>
      <c r="F10" s="16">
        <f t="shared" si="2"/>
        <v>0.94174757281553401</v>
      </c>
      <c r="G10" s="17">
        <f t="shared" si="3"/>
        <v>0.95566502463054182</v>
      </c>
    </row>
    <row r="11" spans="1:7" x14ac:dyDescent="0.2">
      <c r="A11" t="s">
        <v>31</v>
      </c>
      <c r="B11" s="14">
        <v>1</v>
      </c>
      <c r="C11" s="14">
        <v>3</v>
      </c>
      <c r="D11" s="15">
        <f t="shared" ref="D11" si="4">100-B11</f>
        <v>99</v>
      </c>
      <c r="E11" s="16">
        <f t="shared" ref="E11" si="5">D11/(D11+B11)</f>
        <v>0.99</v>
      </c>
      <c r="F11" s="16">
        <f t="shared" ref="F11" si="6">(D11)/(D11+C11)</f>
        <v>0.97058823529411764</v>
      </c>
      <c r="G11" s="17">
        <f t="shared" ref="G11" si="7">2*((E11*F11)/(E11+F11))</f>
        <v>0.98019801980198018</v>
      </c>
    </row>
    <row r="12" spans="1:7" x14ac:dyDescent="0.2">
      <c r="B12" s="26">
        <f>AVERAGE(B2:B11)</f>
        <v>2.7</v>
      </c>
      <c r="C12" s="26">
        <f t="shared" ref="C12:G12" si="8">AVERAGE(C2:C11)</f>
        <v>3.3</v>
      </c>
      <c r="D12" s="26">
        <f t="shared" si="8"/>
        <v>97.3</v>
      </c>
      <c r="E12" s="26">
        <f t="shared" si="8"/>
        <v>0.97300000000000009</v>
      </c>
      <c r="F12" s="26">
        <f t="shared" si="8"/>
        <v>0.96738102526358394</v>
      </c>
      <c r="G12" s="26">
        <f t="shared" si="8"/>
        <v>0.97002972118744535</v>
      </c>
    </row>
    <row r="24" spans="2:7" x14ac:dyDescent="0.2">
      <c r="B24" s="26">
        <f>AVERAGE(B3:B11)</f>
        <v>2.4444444444444446</v>
      </c>
      <c r="C24" s="26">
        <f>AVERAGE(C3:C11)</f>
        <v>3.1111111111111112</v>
      </c>
      <c r="E24" s="26">
        <f>AVERAGE(E3:E11)</f>
        <v>0.97555555555555551</v>
      </c>
      <c r="F24" s="26">
        <f>AVERAGE(F3:F11)</f>
        <v>0.96931225029287105</v>
      </c>
      <c r="G24" s="26">
        <f>AVERAGE(G3:G11)</f>
        <v>0.97225524576382816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B2AB-4757-9F4E-B129-33AF2F2B6865}">
  <dimension ref="A1:Q43"/>
  <sheetViews>
    <sheetView topLeftCell="A7" workbookViewId="0">
      <selection activeCell="R15" sqref="R15"/>
    </sheetView>
  </sheetViews>
  <sheetFormatPr baseColWidth="10" defaultRowHeight="16" x14ac:dyDescent="0.2"/>
  <cols>
    <col min="1" max="1" width="11" customWidth="1"/>
    <col min="2" max="2" width="11.5" customWidth="1"/>
    <col min="8" max="8" width="14.1640625" customWidth="1"/>
    <col min="12" max="12" width="14.33203125" bestFit="1" customWidth="1"/>
    <col min="14" max="14" width="9.33203125" bestFit="1" customWidth="1"/>
  </cols>
  <sheetData>
    <row r="1" spans="1:17" x14ac:dyDescent="0.2">
      <c r="A1" s="2" t="s">
        <v>32</v>
      </c>
      <c r="B1" s="2" t="s">
        <v>33</v>
      </c>
      <c r="C1" s="3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H1" s="4" t="s">
        <v>39</v>
      </c>
      <c r="I1" s="6" t="s">
        <v>40</v>
      </c>
      <c r="J1" s="6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7" x14ac:dyDescent="0.2">
      <c r="A2" s="7" t="s">
        <v>46</v>
      </c>
      <c r="B2" s="8" t="s">
        <v>47</v>
      </c>
      <c r="C2" s="9">
        <v>35966</v>
      </c>
      <c r="D2" s="10">
        <v>19.199000000000002</v>
      </c>
      <c r="E2" s="10">
        <v>5.9530000000000003</v>
      </c>
      <c r="F2" s="11">
        <v>0.91</v>
      </c>
      <c r="G2" s="12">
        <v>19.53</v>
      </c>
      <c r="H2" s="13">
        <v>13.75</v>
      </c>
      <c r="I2" s="14">
        <v>1</v>
      </c>
      <c r="J2" s="14">
        <v>2</v>
      </c>
      <c r="K2" s="15">
        <f t="shared" ref="K2:K41" si="0">100-I2</f>
        <v>99</v>
      </c>
      <c r="L2" s="16">
        <f t="shared" ref="L2:L41" si="1">K2/(K2+I2)</f>
        <v>0.99</v>
      </c>
      <c r="M2" s="16">
        <f t="shared" ref="M2:M41" si="2">(K2)/(K2+J2)</f>
        <v>0.98019801980198018</v>
      </c>
      <c r="N2" s="17">
        <f t="shared" ref="N2:N41" si="3">2*((L2*M2)/(L2+M2))</f>
        <v>0.9850746268656716</v>
      </c>
      <c r="Q2" t="s">
        <v>112</v>
      </c>
    </row>
    <row r="3" spans="1:17" x14ac:dyDescent="0.2">
      <c r="A3" s="7" t="s">
        <v>15</v>
      </c>
      <c r="B3" s="8" t="s">
        <v>48</v>
      </c>
      <c r="C3" s="9">
        <v>375282</v>
      </c>
      <c r="D3" s="10">
        <v>26.920999999999999</v>
      </c>
      <c r="E3" s="10">
        <v>3.214</v>
      </c>
      <c r="F3" s="11">
        <v>2.44</v>
      </c>
      <c r="G3" s="12">
        <v>35.880000000000003</v>
      </c>
      <c r="H3" s="13">
        <v>42.893999999999998</v>
      </c>
      <c r="I3" s="14">
        <v>2</v>
      </c>
      <c r="J3" s="14">
        <v>18</v>
      </c>
      <c r="K3" s="15">
        <f t="shared" si="0"/>
        <v>98</v>
      </c>
      <c r="L3" s="16">
        <f t="shared" si="1"/>
        <v>0.98</v>
      </c>
      <c r="M3" s="16">
        <f t="shared" si="2"/>
        <v>0.84482758620689657</v>
      </c>
      <c r="N3" s="17">
        <f t="shared" si="3"/>
        <v>0.90740740740740744</v>
      </c>
      <c r="Q3" t="s">
        <v>111</v>
      </c>
    </row>
    <row r="4" spans="1:17" x14ac:dyDescent="0.2">
      <c r="A4" s="7" t="s">
        <v>12</v>
      </c>
      <c r="B4" s="8" t="s">
        <v>49</v>
      </c>
      <c r="C4" s="9">
        <v>208630</v>
      </c>
      <c r="D4" s="13">
        <v>10.045999999999999</v>
      </c>
      <c r="E4" s="13">
        <f>0.01653158*100</f>
        <v>1.6531580000000001</v>
      </c>
      <c r="F4" s="11">
        <v>0.42</v>
      </c>
      <c r="G4" s="12">
        <v>16.25</v>
      </c>
      <c r="H4" s="13">
        <v>36.301000000000002</v>
      </c>
      <c r="I4" s="14">
        <v>4</v>
      </c>
      <c r="J4" s="14">
        <v>1</v>
      </c>
      <c r="K4" s="15">
        <f t="shared" si="0"/>
        <v>96</v>
      </c>
      <c r="L4" s="16">
        <f t="shared" si="1"/>
        <v>0.96</v>
      </c>
      <c r="M4" s="16">
        <f t="shared" si="2"/>
        <v>0.98969072164948457</v>
      </c>
      <c r="N4" s="17">
        <f t="shared" si="3"/>
        <v>0.97461928934010145</v>
      </c>
    </row>
    <row r="5" spans="1:17" x14ac:dyDescent="0.2">
      <c r="A5" s="7" t="s">
        <v>2</v>
      </c>
      <c r="B5" s="8" t="s">
        <v>50</v>
      </c>
      <c r="C5" s="9">
        <v>467486</v>
      </c>
      <c r="D5" s="10">
        <v>16.170000000000002</v>
      </c>
      <c r="E5" s="10">
        <v>7.9290000000000003</v>
      </c>
      <c r="F5" s="11">
        <v>0.83</v>
      </c>
      <c r="G5" s="12">
        <v>18.579999999999998</v>
      </c>
      <c r="H5" s="13">
        <v>17.91</v>
      </c>
      <c r="I5" s="14">
        <v>2</v>
      </c>
      <c r="J5" s="14">
        <v>3</v>
      </c>
      <c r="K5" s="15">
        <f t="shared" si="0"/>
        <v>98</v>
      </c>
      <c r="L5" s="16">
        <f t="shared" si="1"/>
        <v>0.98</v>
      </c>
      <c r="M5" s="16">
        <f t="shared" si="2"/>
        <v>0.97029702970297027</v>
      </c>
      <c r="N5" s="17">
        <f t="shared" si="3"/>
        <v>0.97512437810945274</v>
      </c>
    </row>
    <row r="6" spans="1:17" x14ac:dyDescent="0.2">
      <c r="A6" s="7" t="s">
        <v>25</v>
      </c>
      <c r="B6" s="8" t="s">
        <v>51</v>
      </c>
      <c r="C6" s="9">
        <v>1211531</v>
      </c>
      <c r="D6" s="10">
        <f>100*0.0003</f>
        <v>0.03</v>
      </c>
      <c r="E6" s="10">
        <v>0</v>
      </c>
      <c r="F6" s="11">
        <v>0.06</v>
      </c>
      <c r="G6" s="12">
        <v>0.06</v>
      </c>
      <c r="H6" s="13">
        <v>0</v>
      </c>
      <c r="I6" s="14">
        <v>12</v>
      </c>
      <c r="J6" s="14">
        <v>1</v>
      </c>
      <c r="K6" s="15">
        <f t="shared" si="0"/>
        <v>88</v>
      </c>
      <c r="L6" s="16">
        <f t="shared" si="1"/>
        <v>0.88</v>
      </c>
      <c r="M6" s="16">
        <f t="shared" si="2"/>
        <v>0.9887640449438202</v>
      </c>
      <c r="N6" s="17">
        <f t="shared" si="3"/>
        <v>0.93121693121693117</v>
      </c>
    </row>
    <row r="7" spans="1:17" x14ac:dyDescent="0.2">
      <c r="A7" s="7" t="s">
        <v>52</v>
      </c>
      <c r="B7" s="8" t="s">
        <v>53</v>
      </c>
      <c r="C7" s="9">
        <v>851670</v>
      </c>
      <c r="D7" s="10">
        <v>32.865000000000002</v>
      </c>
      <c r="E7" s="10">
        <v>6.2489999999999997</v>
      </c>
      <c r="F7" s="11">
        <v>1.17</v>
      </c>
      <c r="G7" s="12">
        <v>67.92</v>
      </c>
      <c r="H7" s="13">
        <v>12.433</v>
      </c>
      <c r="I7" s="14">
        <v>10</v>
      </c>
      <c r="J7" s="14">
        <v>11</v>
      </c>
      <c r="K7" s="15">
        <f t="shared" si="0"/>
        <v>90</v>
      </c>
      <c r="L7" s="16">
        <f t="shared" si="1"/>
        <v>0.9</v>
      </c>
      <c r="M7" s="16">
        <f t="shared" si="2"/>
        <v>0.8910891089108911</v>
      </c>
      <c r="N7" s="17">
        <f t="shared" si="3"/>
        <v>0.89552238805970152</v>
      </c>
    </row>
    <row r="8" spans="1:17" x14ac:dyDescent="0.2">
      <c r="A8" s="7" t="s">
        <v>54</v>
      </c>
      <c r="B8" s="8" t="s">
        <v>55</v>
      </c>
      <c r="C8" s="9">
        <v>326187</v>
      </c>
      <c r="D8" s="10">
        <v>25.972999999999999</v>
      </c>
      <c r="E8" s="10">
        <v>9.0389999999999997</v>
      </c>
      <c r="F8" s="11">
        <v>1.1499999999999999</v>
      </c>
      <c r="G8" s="12">
        <v>29.31</v>
      </c>
      <c r="H8" s="13">
        <v>20.134</v>
      </c>
      <c r="I8" s="14">
        <v>2</v>
      </c>
      <c r="J8" s="14">
        <v>3</v>
      </c>
      <c r="K8" s="15">
        <f t="shared" si="0"/>
        <v>98</v>
      </c>
      <c r="L8" s="16">
        <f t="shared" si="1"/>
        <v>0.98</v>
      </c>
      <c r="M8" s="16">
        <f t="shared" si="2"/>
        <v>0.97029702970297027</v>
      </c>
      <c r="N8" s="17">
        <f t="shared" si="3"/>
        <v>0.97512437810945274</v>
      </c>
    </row>
    <row r="9" spans="1:17" x14ac:dyDescent="0.2">
      <c r="A9" s="7" t="s">
        <v>56</v>
      </c>
      <c r="B9" s="8" t="s">
        <v>57</v>
      </c>
      <c r="C9" s="9">
        <v>205764</v>
      </c>
      <c r="D9" s="10">
        <v>31.696000000000002</v>
      </c>
      <c r="E9" s="10">
        <v>6.11</v>
      </c>
      <c r="F9" s="11">
        <v>1</v>
      </c>
      <c r="G9" s="12">
        <v>39.56</v>
      </c>
      <c r="H9" s="13">
        <v>30.768999999999998</v>
      </c>
      <c r="I9" s="14">
        <v>10</v>
      </c>
      <c r="J9" s="14">
        <v>2</v>
      </c>
      <c r="K9" s="15">
        <f t="shared" si="0"/>
        <v>90</v>
      </c>
      <c r="L9" s="16">
        <f t="shared" si="1"/>
        <v>0.9</v>
      </c>
      <c r="M9" s="16">
        <f t="shared" si="2"/>
        <v>0.97826086956521741</v>
      </c>
      <c r="N9" s="17">
        <f t="shared" si="3"/>
        <v>0.9375</v>
      </c>
    </row>
    <row r="10" spans="1:17" x14ac:dyDescent="0.2">
      <c r="A10" s="7" t="s">
        <v>58</v>
      </c>
      <c r="B10" s="8" t="s">
        <v>59</v>
      </c>
      <c r="C10" s="9">
        <v>1828148</v>
      </c>
      <c r="D10" s="10">
        <v>7.766</v>
      </c>
      <c r="E10" s="10">
        <v>1.6419999999999999</v>
      </c>
      <c r="F10" s="11">
        <v>0.33</v>
      </c>
      <c r="G10" s="12">
        <v>9.2899999999999991</v>
      </c>
      <c r="H10" s="13">
        <v>19.527000000000001</v>
      </c>
      <c r="I10" s="14">
        <v>1</v>
      </c>
      <c r="J10" s="14">
        <v>3</v>
      </c>
      <c r="K10" s="15">
        <f t="shared" si="0"/>
        <v>99</v>
      </c>
      <c r="L10" s="16">
        <f t="shared" si="1"/>
        <v>0.99</v>
      </c>
      <c r="M10" s="16">
        <f t="shared" si="2"/>
        <v>0.97058823529411764</v>
      </c>
      <c r="N10" s="17">
        <f t="shared" si="3"/>
        <v>0.98019801980198018</v>
      </c>
    </row>
    <row r="11" spans="1:17" x14ac:dyDescent="0.2">
      <c r="A11" s="7" t="s">
        <v>23</v>
      </c>
      <c r="B11" s="8" t="s">
        <v>60</v>
      </c>
      <c r="C11" s="9">
        <v>4917741</v>
      </c>
      <c r="D11" s="10">
        <v>46.838000000000001</v>
      </c>
      <c r="E11" s="10">
        <v>9.843</v>
      </c>
      <c r="F11" s="11">
        <v>2.75</v>
      </c>
      <c r="G11" s="12">
        <v>58.62</v>
      </c>
      <c r="H11" s="13">
        <v>75.066000000000003</v>
      </c>
      <c r="I11" s="14">
        <v>10</v>
      </c>
      <c r="J11" s="14">
        <v>16</v>
      </c>
      <c r="K11" s="15">
        <f t="shared" si="0"/>
        <v>90</v>
      </c>
      <c r="L11" s="16">
        <f t="shared" si="1"/>
        <v>0.9</v>
      </c>
      <c r="M11" s="16">
        <f t="shared" si="2"/>
        <v>0.84905660377358494</v>
      </c>
      <c r="N11" s="17">
        <f t="shared" si="3"/>
        <v>0.87378640776699035</v>
      </c>
    </row>
    <row r="12" spans="1:17" x14ac:dyDescent="0.2">
      <c r="A12" s="7" t="s">
        <v>61</v>
      </c>
      <c r="B12" s="8" t="s">
        <v>62</v>
      </c>
      <c r="C12" s="9">
        <v>136362</v>
      </c>
      <c r="D12" s="10">
        <v>31.055</v>
      </c>
      <c r="E12" s="10">
        <v>6.0629999999999997</v>
      </c>
      <c r="F12" s="11">
        <v>1.73</v>
      </c>
      <c r="G12" s="12">
        <v>33.51</v>
      </c>
      <c r="H12" s="13">
        <v>50</v>
      </c>
      <c r="I12" s="14">
        <v>2</v>
      </c>
      <c r="J12" s="14">
        <v>2</v>
      </c>
      <c r="K12" s="15">
        <f t="shared" si="0"/>
        <v>98</v>
      </c>
      <c r="L12" s="16">
        <f t="shared" si="1"/>
        <v>0.98</v>
      </c>
      <c r="M12" s="16">
        <f t="shared" si="2"/>
        <v>0.98</v>
      </c>
      <c r="N12" s="17">
        <f t="shared" si="3"/>
        <v>0.98</v>
      </c>
    </row>
    <row r="13" spans="1:17" x14ac:dyDescent="0.2">
      <c r="A13" s="7" t="s">
        <v>63</v>
      </c>
      <c r="B13" s="8" t="s">
        <v>64</v>
      </c>
      <c r="C13" s="9">
        <v>375347</v>
      </c>
      <c r="D13" s="10">
        <v>21.948</v>
      </c>
      <c r="E13" s="10">
        <v>2.3090000000000002</v>
      </c>
      <c r="F13" s="11">
        <v>1.03</v>
      </c>
      <c r="G13" s="12">
        <v>23.69</v>
      </c>
      <c r="H13" s="13">
        <v>18.338999999999999</v>
      </c>
      <c r="I13" s="14">
        <v>1</v>
      </c>
      <c r="J13" s="14">
        <v>4</v>
      </c>
      <c r="K13" s="15">
        <f t="shared" si="0"/>
        <v>99</v>
      </c>
      <c r="L13" s="16">
        <f t="shared" si="1"/>
        <v>0.99</v>
      </c>
      <c r="M13" s="16">
        <f t="shared" si="2"/>
        <v>0.96116504854368934</v>
      </c>
      <c r="N13" s="17">
        <f t="shared" si="3"/>
        <v>0.97536945812807885</v>
      </c>
    </row>
    <row r="14" spans="1:17" x14ac:dyDescent="0.2">
      <c r="A14" s="7" t="s">
        <v>65</v>
      </c>
      <c r="B14" s="8" t="s">
        <v>66</v>
      </c>
      <c r="C14" s="9">
        <v>1642276</v>
      </c>
      <c r="D14" s="10">
        <v>29.004000000000001</v>
      </c>
      <c r="E14" s="10">
        <v>6.875</v>
      </c>
      <c r="F14" s="11">
        <v>1.7</v>
      </c>
      <c r="G14" s="12">
        <v>31.25</v>
      </c>
      <c r="H14" s="13">
        <v>32.828000000000003</v>
      </c>
      <c r="I14" s="14">
        <v>10</v>
      </c>
      <c r="J14" s="14">
        <v>6</v>
      </c>
      <c r="K14" s="15">
        <f t="shared" si="0"/>
        <v>90</v>
      </c>
      <c r="L14" s="18">
        <f t="shared" si="1"/>
        <v>0.9</v>
      </c>
      <c r="M14" s="16">
        <f t="shared" si="2"/>
        <v>0.9375</v>
      </c>
      <c r="N14" s="17">
        <f t="shared" si="3"/>
        <v>0.91836734693877553</v>
      </c>
    </row>
    <row r="15" spans="1:17" x14ac:dyDescent="0.2">
      <c r="A15" s="7" t="s">
        <v>27</v>
      </c>
      <c r="B15" s="8" t="s">
        <v>67</v>
      </c>
      <c r="C15" s="9">
        <v>1834147</v>
      </c>
      <c r="D15" s="10">
        <v>36.771000000000001</v>
      </c>
      <c r="E15" s="10">
        <v>8.7590000000000003</v>
      </c>
      <c r="F15" s="11">
        <v>1.85</v>
      </c>
      <c r="G15" s="12">
        <v>37.89</v>
      </c>
      <c r="H15" s="13">
        <v>45.527000000000001</v>
      </c>
      <c r="I15" s="14">
        <v>10</v>
      </c>
      <c r="J15" s="14">
        <v>10</v>
      </c>
      <c r="K15" s="15">
        <f t="shared" si="0"/>
        <v>90</v>
      </c>
      <c r="L15" s="18">
        <f t="shared" si="1"/>
        <v>0.9</v>
      </c>
      <c r="M15" s="16">
        <f t="shared" si="2"/>
        <v>0.9</v>
      </c>
      <c r="N15" s="17">
        <f t="shared" si="3"/>
        <v>0.9</v>
      </c>
    </row>
    <row r="16" spans="1:17" x14ac:dyDescent="0.2">
      <c r="A16" s="7" t="s">
        <v>68</v>
      </c>
      <c r="B16" s="8" t="s">
        <v>69</v>
      </c>
      <c r="C16" s="9">
        <v>108090</v>
      </c>
      <c r="D16" s="10">
        <v>33.548000000000002</v>
      </c>
      <c r="E16" s="10">
        <v>6.44</v>
      </c>
      <c r="F16" s="11">
        <v>0.6</v>
      </c>
      <c r="G16" s="12">
        <v>35.97</v>
      </c>
      <c r="H16" s="13">
        <v>33.835000000000001</v>
      </c>
      <c r="I16" s="14">
        <v>9</v>
      </c>
      <c r="J16" s="14">
        <v>8</v>
      </c>
      <c r="K16" s="15">
        <f t="shared" si="0"/>
        <v>91</v>
      </c>
      <c r="L16" s="18">
        <f t="shared" si="1"/>
        <v>0.91</v>
      </c>
      <c r="M16" s="16">
        <f t="shared" si="2"/>
        <v>0.91919191919191923</v>
      </c>
      <c r="N16" s="17">
        <f t="shared" si="3"/>
        <v>0.91457286432160811</v>
      </c>
    </row>
    <row r="17" spans="1:14" x14ac:dyDescent="0.2">
      <c r="A17" s="7" t="s">
        <v>10</v>
      </c>
      <c r="B17" s="8" t="s">
        <v>70</v>
      </c>
      <c r="C17" s="9">
        <v>3031</v>
      </c>
      <c r="D17" s="10">
        <v>23.59</v>
      </c>
      <c r="E17" s="10">
        <v>13.956</v>
      </c>
      <c r="F17" s="11">
        <v>3.27</v>
      </c>
      <c r="G17" s="12">
        <v>24.05</v>
      </c>
      <c r="H17" s="13" t="s">
        <v>71</v>
      </c>
      <c r="I17" s="14">
        <v>2</v>
      </c>
      <c r="J17" s="14">
        <v>6</v>
      </c>
      <c r="K17" s="15">
        <f t="shared" si="0"/>
        <v>98</v>
      </c>
      <c r="L17" s="18">
        <f t="shared" si="1"/>
        <v>0.98</v>
      </c>
      <c r="M17" s="16">
        <f t="shared" si="2"/>
        <v>0.94230769230769229</v>
      </c>
      <c r="N17" s="17">
        <f t="shared" si="3"/>
        <v>0.96078431372549022</v>
      </c>
    </row>
    <row r="18" spans="1:14" x14ac:dyDescent="0.2">
      <c r="A18" s="7" t="s">
        <v>72</v>
      </c>
      <c r="B18" s="8" t="s">
        <v>73</v>
      </c>
      <c r="C18" s="9">
        <v>174667</v>
      </c>
      <c r="D18" s="10">
        <v>31.722000000000001</v>
      </c>
      <c r="E18" s="10">
        <v>2.06</v>
      </c>
      <c r="F18" s="11">
        <v>1.61</v>
      </c>
      <c r="G18" s="12">
        <v>34.53</v>
      </c>
      <c r="H18" s="13">
        <v>40.865000000000002</v>
      </c>
      <c r="I18" s="14">
        <v>14</v>
      </c>
      <c r="J18" s="14">
        <v>2</v>
      </c>
      <c r="K18" s="15">
        <f t="shared" si="0"/>
        <v>86</v>
      </c>
      <c r="L18" s="18">
        <f t="shared" si="1"/>
        <v>0.86</v>
      </c>
      <c r="M18" s="16">
        <f t="shared" si="2"/>
        <v>0.97727272727272729</v>
      </c>
      <c r="N18" s="17">
        <f t="shared" si="3"/>
        <v>0.91489361702127658</v>
      </c>
    </row>
    <row r="19" spans="1:14" x14ac:dyDescent="0.2">
      <c r="A19" s="7" t="s">
        <v>74</v>
      </c>
      <c r="B19" s="8" t="s">
        <v>75</v>
      </c>
      <c r="C19" s="9">
        <v>326146</v>
      </c>
      <c r="D19" s="10">
        <v>18.495999999999999</v>
      </c>
      <c r="E19" s="10">
        <v>1.9059999999999999</v>
      </c>
      <c r="F19" s="11">
        <v>1.45</v>
      </c>
      <c r="G19" s="12">
        <v>21.67</v>
      </c>
      <c r="H19" s="13">
        <v>16.244</v>
      </c>
      <c r="I19" s="14">
        <v>10</v>
      </c>
      <c r="J19" s="14">
        <v>4</v>
      </c>
      <c r="K19" s="15">
        <f t="shared" si="0"/>
        <v>90</v>
      </c>
      <c r="L19" s="18">
        <f t="shared" si="1"/>
        <v>0.9</v>
      </c>
      <c r="M19" s="16">
        <f t="shared" si="2"/>
        <v>0.95744680851063835</v>
      </c>
      <c r="N19" s="17">
        <f t="shared" si="3"/>
        <v>0.92783505154639179</v>
      </c>
    </row>
    <row r="20" spans="1:14" x14ac:dyDescent="0.2">
      <c r="A20" s="7" t="s">
        <v>76</v>
      </c>
      <c r="B20" s="8" t="s">
        <v>77</v>
      </c>
      <c r="C20" s="9">
        <v>39554</v>
      </c>
      <c r="D20" s="10">
        <v>30.702000000000002</v>
      </c>
      <c r="E20" s="10">
        <v>2.194</v>
      </c>
      <c r="F20" s="11">
        <v>1.49</v>
      </c>
      <c r="G20" s="12">
        <v>32.18</v>
      </c>
      <c r="H20" s="13">
        <v>20</v>
      </c>
      <c r="I20" s="14">
        <v>2</v>
      </c>
      <c r="J20" s="14">
        <v>10</v>
      </c>
      <c r="K20" s="15">
        <f t="shared" si="0"/>
        <v>98</v>
      </c>
      <c r="L20" s="18">
        <f t="shared" si="1"/>
        <v>0.98</v>
      </c>
      <c r="M20" s="16">
        <f t="shared" si="2"/>
        <v>0.90740740740740744</v>
      </c>
      <c r="N20" s="17">
        <f t="shared" si="3"/>
        <v>0.9423076923076924</v>
      </c>
    </row>
    <row r="21" spans="1:14" x14ac:dyDescent="0.2">
      <c r="A21" s="7" t="s">
        <v>78</v>
      </c>
      <c r="B21" s="8" t="s">
        <v>79</v>
      </c>
      <c r="C21" s="9">
        <v>363529</v>
      </c>
      <c r="D21" s="10">
        <v>27.015000000000001</v>
      </c>
      <c r="E21" s="10">
        <v>1.014</v>
      </c>
      <c r="F21" s="11">
        <v>0.57999999999999996</v>
      </c>
      <c r="G21" s="12">
        <v>32.76</v>
      </c>
      <c r="H21" s="13" t="s">
        <v>71</v>
      </c>
      <c r="I21" s="14">
        <v>7</v>
      </c>
      <c r="J21" s="14">
        <v>4</v>
      </c>
      <c r="K21" s="15">
        <f t="shared" si="0"/>
        <v>93</v>
      </c>
      <c r="L21" s="18">
        <f t="shared" si="1"/>
        <v>0.93</v>
      </c>
      <c r="M21" s="16">
        <f t="shared" si="2"/>
        <v>0.95876288659793818</v>
      </c>
      <c r="N21" s="17">
        <f t="shared" si="3"/>
        <v>0.94416243654822329</v>
      </c>
    </row>
    <row r="22" spans="1:14" x14ac:dyDescent="0.2">
      <c r="A22" s="7" t="s">
        <v>8</v>
      </c>
      <c r="B22" s="8" t="s">
        <v>80</v>
      </c>
      <c r="C22" s="9">
        <v>1210801</v>
      </c>
      <c r="D22" s="10">
        <v>19.242000000000001</v>
      </c>
      <c r="E22" s="10">
        <v>3.617</v>
      </c>
      <c r="F22" s="11">
        <v>0.65</v>
      </c>
      <c r="G22" s="12">
        <v>20.5</v>
      </c>
      <c r="H22" s="13">
        <v>36.756999999999998</v>
      </c>
      <c r="I22" s="14">
        <v>10</v>
      </c>
      <c r="J22" s="14">
        <v>5</v>
      </c>
      <c r="K22" s="15">
        <f t="shared" si="0"/>
        <v>90</v>
      </c>
      <c r="L22" s="18">
        <f t="shared" si="1"/>
        <v>0.9</v>
      </c>
      <c r="M22" s="16">
        <f t="shared" si="2"/>
        <v>0.94736842105263153</v>
      </c>
      <c r="N22" s="17">
        <f t="shared" si="3"/>
        <v>0.92307692307692313</v>
      </c>
    </row>
    <row r="23" spans="1:14" x14ac:dyDescent="0.2">
      <c r="A23" s="7" t="s">
        <v>28</v>
      </c>
      <c r="B23" s="8" t="s">
        <v>81</v>
      </c>
      <c r="C23" s="9">
        <v>973955</v>
      </c>
      <c r="D23" s="10">
        <v>49.237000000000002</v>
      </c>
      <c r="E23" s="10">
        <v>3.415</v>
      </c>
      <c r="F23" s="11">
        <v>1.01</v>
      </c>
      <c r="G23" s="12">
        <v>56.36</v>
      </c>
      <c r="H23" s="13">
        <v>38.823999999999998</v>
      </c>
      <c r="I23" s="14">
        <v>4</v>
      </c>
      <c r="J23" s="14">
        <v>10</v>
      </c>
      <c r="K23" s="15">
        <f t="shared" si="0"/>
        <v>96</v>
      </c>
      <c r="L23" s="18">
        <f t="shared" si="1"/>
        <v>0.96</v>
      </c>
      <c r="M23" s="16">
        <f t="shared" si="2"/>
        <v>0.90566037735849059</v>
      </c>
      <c r="N23" s="17">
        <f t="shared" si="3"/>
        <v>0.93203883495145634</v>
      </c>
    </row>
    <row r="24" spans="1:14" x14ac:dyDescent="0.2">
      <c r="A24" s="7" t="s">
        <v>14</v>
      </c>
      <c r="B24" s="8" t="s">
        <v>82</v>
      </c>
      <c r="C24" s="9">
        <v>320742</v>
      </c>
      <c r="D24" s="13">
        <v>32.601999999999997</v>
      </c>
      <c r="E24" s="10">
        <v>2.3690000000000002</v>
      </c>
      <c r="F24" s="11">
        <v>0.83</v>
      </c>
      <c r="G24" s="12">
        <v>99.88</v>
      </c>
      <c r="H24" s="13">
        <v>23.170999999999999</v>
      </c>
      <c r="I24" s="14">
        <v>19</v>
      </c>
      <c r="J24" s="14">
        <v>12</v>
      </c>
      <c r="K24" s="15">
        <f t="shared" si="0"/>
        <v>81</v>
      </c>
      <c r="L24" s="18">
        <f t="shared" si="1"/>
        <v>0.81</v>
      </c>
      <c r="M24" s="16">
        <f t="shared" si="2"/>
        <v>0.87096774193548387</v>
      </c>
      <c r="N24" s="17">
        <f t="shared" si="3"/>
        <v>0.8393782383419689</v>
      </c>
    </row>
    <row r="25" spans="1:14" x14ac:dyDescent="0.2">
      <c r="A25" s="7" t="s">
        <v>83</v>
      </c>
      <c r="B25" s="8" t="s">
        <v>84</v>
      </c>
      <c r="C25" s="9">
        <v>82743</v>
      </c>
      <c r="D25" s="10">
        <v>15.875999999999999</v>
      </c>
      <c r="E25" s="10">
        <v>2.4569999999999999</v>
      </c>
      <c r="F25" s="11">
        <v>1.33</v>
      </c>
      <c r="G25" s="12">
        <v>20.47</v>
      </c>
      <c r="H25" s="13">
        <v>12.881</v>
      </c>
      <c r="I25" s="14">
        <v>15</v>
      </c>
      <c r="J25" s="14">
        <v>4</v>
      </c>
      <c r="K25" s="15">
        <f t="shared" si="0"/>
        <v>85</v>
      </c>
      <c r="L25" s="18">
        <f t="shared" si="1"/>
        <v>0.85</v>
      </c>
      <c r="M25" s="16">
        <f t="shared" si="2"/>
        <v>0.9550561797752809</v>
      </c>
      <c r="N25" s="17">
        <f t="shared" si="3"/>
        <v>0.89947089947089942</v>
      </c>
    </row>
    <row r="26" spans="1:14" x14ac:dyDescent="0.2">
      <c r="A26" s="7" t="s">
        <v>29</v>
      </c>
      <c r="B26" s="8" t="s">
        <v>85</v>
      </c>
      <c r="C26" s="9">
        <v>275031</v>
      </c>
      <c r="D26" s="10">
        <v>19.469000000000001</v>
      </c>
      <c r="E26" s="10">
        <v>1.399</v>
      </c>
      <c r="F26" s="11">
        <v>0.75</v>
      </c>
      <c r="G26" s="12">
        <v>22.08</v>
      </c>
      <c r="H26" s="13">
        <v>32.432000000000002</v>
      </c>
      <c r="I26" s="14">
        <v>15</v>
      </c>
      <c r="J26" s="14">
        <v>2</v>
      </c>
      <c r="K26" s="15">
        <f t="shared" si="0"/>
        <v>85</v>
      </c>
      <c r="L26" s="18">
        <f t="shared" si="1"/>
        <v>0.85</v>
      </c>
      <c r="M26" s="16">
        <f t="shared" si="2"/>
        <v>0.97701149425287359</v>
      </c>
      <c r="N26" s="17">
        <f t="shared" si="3"/>
        <v>0.90909090909090917</v>
      </c>
    </row>
    <row r="27" spans="1:14" x14ac:dyDescent="0.2">
      <c r="A27" s="7" t="s">
        <v>86</v>
      </c>
      <c r="B27" s="8" t="s">
        <v>87</v>
      </c>
      <c r="C27" s="9">
        <v>29114</v>
      </c>
      <c r="D27" s="10">
        <v>29.693999999999999</v>
      </c>
      <c r="E27" s="10">
        <v>11.773999999999999</v>
      </c>
      <c r="F27" s="11">
        <v>2.16</v>
      </c>
      <c r="G27" s="12">
        <v>40.229999999999997</v>
      </c>
      <c r="H27" s="13" t="s">
        <v>71</v>
      </c>
      <c r="I27" s="14">
        <v>2</v>
      </c>
      <c r="J27" s="14">
        <v>19</v>
      </c>
      <c r="K27" s="15">
        <f t="shared" si="0"/>
        <v>98</v>
      </c>
      <c r="L27" s="18">
        <f t="shared" si="1"/>
        <v>0.98</v>
      </c>
      <c r="M27" s="16">
        <f t="shared" si="2"/>
        <v>0.83760683760683763</v>
      </c>
      <c r="N27" s="17">
        <f t="shared" si="3"/>
        <v>0.90322580645161288</v>
      </c>
    </row>
    <row r="28" spans="1:14" x14ac:dyDescent="0.2">
      <c r="A28" s="7" t="s">
        <v>88</v>
      </c>
      <c r="B28" s="8" t="s">
        <v>89</v>
      </c>
      <c r="C28" s="9">
        <v>415015</v>
      </c>
      <c r="D28" s="10">
        <v>26.817</v>
      </c>
      <c r="E28" s="10">
        <v>5.5069999999999997</v>
      </c>
      <c r="F28" s="11">
        <v>0.77</v>
      </c>
      <c r="G28" s="12">
        <v>29.55</v>
      </c>
      <c r="H28" s="13">
        <v>24.419</v>
      </c>
      <c r="I28" s="14">
        <v>12</v>
      </c>
      <c r="J28" s="14">
        <v>6</v>
      </c>
      <c r="K28" s="15">
        <f t="shared" si="0"/>
        <v>88</v>
      </c>
      <c r="L28" s="18">
        <f t="shared" si="1"/>
        <v>0.88</v>
      </c>
      <c r="M28" s="16">
        <f t="shared" si="2"/>
        <v>0.93617021276595747</v>
      </c>
      <c r="N28" s="17">
        <f t="shared" si="3"/>
        <v>0.90721649484536082</v>
      </c>
    </row>
    <row r="29" spans="1:14" x14ac:dyDescent="0.2">
      <c r="A29" s="7" t="s">
        <v>26</v>
      </c>
      <c r="B29" s="8" t="s">
        <v>90</v>
      </c>
      <c r="C29" s="9">
        <v>460523</v>
      </c>
      <c r="D29" s="10">
        <v>11.031000000000001</v>
      </c>
      <c r="E29" s="10">
        <v>10.334</v>
      </c>
      <c r="F29" s="11">
        <v>0.71</v>
      </c>
      <c r="G29" s="12">
        <v>30.86</v>
      </c>
      <c r="H29" s="13">
        <v>6.827</v>
      </c>
      <c r="I29" s="14">
        <v>3</v>
      </c>
      <c r="J29" s="14">
        <v>19</v>
      </c>
      <c r="K29" s="15">
        <f t="shared" si="0"/>
        <v>97</v>
      </c>
      <c r="L29" s="18">
        <f t="shared" si="1"/>
        <v>0.97</v>
      </c>
      <c r="M29" s="16">
        <f t="shared" si="2"/>
        <v>0.83620689655172409</v>
      </c>
      <c r="N29" s="17">
        <f t="shared" si="3"/>
        <v>0.89814814814814814</v>
      </c>
    </row>
    <row r="30" spans="1:14" x14ac:dyDescent="0.2">
      <c r="A30" s="7" t="s">
        <v>91</v>
      </c>
      <c r="B30" s="8" t="s">
        <v>92</v>
      </c>
      <c r="C30" s="9">
        <v>1122218</v>
      </c>
      <c r="D30" s="10">
        <v>23.152000000000001</v>
      </c>
      <c r="E30" s="10">
        <v>9.4149999999999991</v>
      </c>
      <c r="F30" s="11">
        <v>1.08</v>
      </c>
      <c r="G30" s="12">
        <v>23.91</v>
      </c>
      <c r="H30" s="13">
        <v>25.859000000000002</v>
      </c>
      <c r="I30" s="14">
        <v>9</v>
      </c>
      <c r="J30" s="14">
        <v>3</v>
      </c>
      <c r="K30" s="15">
        <f t="shared" si="0"/>
        <v>91</v>
      </c>
      <c r="L30" s="18">
        <f t="shared" si="1"/>
        <v>0.91</v>
      </c>
      <c r="M30" s="16">
        <f t="shared" si="2"/>
        <v>0.96808510638297873</v>
      </c>
      <c r="N30" s="17">
        <f t="shared" si="3"/>
        <v>0.9381443298969071</v>
      </c>
    </row>
    <row r="31" spans="1:14" x14ac:dyDescent="0.2">
      <c r="A31" s="7" t="s">
        <v>93</v>
      </c>
      <c r="B31" s="8" t="s">
        <v>94</v>
      </c>
      <c r="C31" s="9">
        <v>880529</v>
      </c>
      <c r="D31" s="10">
        <v>19.05</v>
      </c>
      <c r="E31" s="10">
        <v>1.994</v>
      </c>
      <c r="F31" s="11">
        <v>1.01</v>
      </c>
      <c r="G31" s="12">
        <v>24.24</v>
      </c>
      <c r="H31" s="13">
        <v>21.579000000000001</v>
      </c>
      <c r="I31" s="14">
        <v>6</v>
      </c>
      <c r="J31" s="14">
        <v>1</v>
      </c>
      <c r="K31" s="15">
        <f t="shared" si="0"/>
        <v>94</v>
      </c>
      <c r="L31" s="18">
        <f t="shared" si="1"/>
        <v>0.94</v>
      </c>
      <c r="M31" s="16">
        <f t="shared" si="2"/>
        <v>0.98947368421052628</v>
      </c>
      <c r="N31" s="17">
        <f t="shared" si="3"/>
        <v>0.96410256410256401</v>
      </c>
    </row>
    <row r="32" spans="1:14" x14ac:dyDescent="0.2">
      <c r="A32" s="7" t="s">
        <v>95</v>
      </c>
      <c r="B32" s="8" t="s">
        <v>96</v>
      </c>
      <c r="C32" s="9">
        <v>329925</v>
      </c>
      <c r="D32" s="10">
        <v>20.744</v>
      </c>
      <c r="E32" s="10">
        <v>7.2380000000000004</v>
      </c>
      <c r="F32" s="11">
        <v>1.1100000000000001</v>
      </c>
      <c r="G32" s="12">
        <v>24.11</v>
      </c>
      <c r="H32" s="13">
        <v>19.018000000000001</v>
      </c>
      <c r="I32" s="14">
        <v>13</v>
      </c>
      <c r="J32" s="14">
        <v>2</v>
      </c>
      <c r="K32" s="15">
        <f t="shared" si="0"/>
        <v>87</v>
      </c>
      <c r="L32" s="18">
        <f t="shared" si="1"/>
        <v>0.87</v>
      </c>
      <c r="M32" s="16">
        <f t="shared" si="2"/>
        <v>0.97752808988764039</v>
      </c>
      <c r="N32" s="17">
        <f t="shared" si="3"/>
        <v>0.92063492063492058</v>
      </c>
    </row>
    <row r="33" spans="1:15" x14ac:dyDescent="0.2">
      <c r="A33" s="7" t="s">
        <v>13</v>
      </c>
      <c r="B33" s="8" t="s">
        <v>97</v>
      </c>
      <c r="C33" s="9">
        <v>1237127</v>
      </c>
      <c r="D33" s="10">
        <v>31.231999999999999</v>
      </c>
      <c r="E33" s="10">
        <v>10.978999999999999</v>
      </c>
      <c r="F33" s="11">
        <v>1.1399999999999999</v>
      </c>
      <c r="G33" s="12">
        <v>33.68</v>
      </c>
      <c r="H33" s="13">
        <v>29.103999999999999</v>
      </c>
      <c r="I33" s="14">
        <v>14</v>
      </c>
      <c r="J33" s="14">
        <v>5</v>
      </c>
      <c r="K33" s="15">
        <f t="shared" si="0"/>
        <v>86</v>
      </c>
      <c r="L33" s="18">
        <f t="shared" si="1"/>
        <v>0.86</v>
      </c>
      <c r="M33" s="16">
        <f t="shared" si="2"/>
        <v>0.94505494505494503</v>
      </c>
      <c r="N33" s="17">
        <f t="shared" si="3"/>
        <v>0.90052356020942392</v>
      </c>
    </row>
    <row r="34" spans="1:15" x14ac:dyDescent="0.2">
      <c r="A34" s="7" t="s">
        <v>98</v>
      </c>
      <c r="B34" s="8" t="s">
        <v>99</v>
      </c>
      <c r="C34" s="9">
        <v>321912</v>
      </c>
      <c r="D34" s="10">
        <v>12.051</v>
      </c>
      <c r="E34" s="10">
        <v>3.2210000000000001</v>
      </c>
      <c r="F34" s="11">
        <v>0.14000000000000001</v>
      </c>
      <c r="G34" s="12">
        <v>13.04</v>
      </c>
      <c r="H34" s="13">
        <v>22.751000000000001</v>
      </c>
      <c r="I34" s="14">
        <v>23</v>
      </c>
      <c r="J34" s="14">
        <v>1</v>
      </c>
      <c r="K34" s="15">
        <f t="shared" si="0"/>
        <v>77</v>
      </c>
      <c r="L34" s="18">
        <f t="shared" si="1"/>
        <v>0.77</v>
      </c>
      <c r="M34" s="16">
        <f t="shared" si="2"/>
        <v>0.98717948717948723</v>
      </c>
      <c r="N34" s="17">
        <f t="shared" si="3"/>
        <v>0.86516853932584281</v>
      </c>
    </row>
    <row r="35" spans="1:15" x14ac:dyDescent="0.2">
      <c r="A35" s="7" t="s">
        <v>100</v>
      </c>
      <c r="B35" s="8" t="s">
        <v>101</v>
      </c>
      <c r="C35" s="9">
        <v>1147742</v>
      </c>
      <c r="D35" s="10">
        <v>27.652000000000001</v>
      </c>
      <c r="E35" s="10">
        <v>4.9550000000000001</v>
      </c>
      <c r="F35" s="11">
        <v>1.98</v>
      </c>
      <c r="G35" s="12">
        <v>30.33</v>
      </c>
      <c r="H35" s="13">
        <v>30.599</v>
      </c>
      <c r="I35" s="14">
        <v>13</v>
      </c>
      <c r="J35" s="14">
        <v>6</v>
      </c>
      <c r="K35" s="15">
        <f t="shared" si="0"/>
        <v>87</v>
      </c>
      <c r="L35" s="18">
        <f t="shared" si="1"/>
        <v>0.87</v>
      </c>
      <c r="M35" s="16">
        <f t="shared" si="2"/>
        <v>0.93548387096774188</v>
      </c>
      <c r="N35" s="17">
        <f t="shared" si="3"/>
        <v>0.9015544041450777</v>
      </c>
    </row>
    <row r="36" spans="1:15" x14ac:dyDescent="0.2">
      <c r="A36" s="7" t="s">
        <v>30</v>
      </c>
      <c r="B36" s="8" t="s">
        <v>102</v>
      </c>
      <c r="C36" s="9">
        <v>29168</v>
      </c>
      <c r="D36" s="10">
        <v>18.297000000000001</v>
      </c>
      <c r="E36" s="10">
        <v>3.5830000000000002</v>
      </c>
      <c r="F36" s="11">
        <v>0.99</v>
      </c>
      <c r="G36" s="12">
        <v>21.26</v>
      </c>
      <c r="H36" s="13">
        <v>31.841999999999999</v>
      </c>
      <c r="I36" s="14">
        <v>1</v>
      </c>
      <c r="J36" s="14">
        <v>6</v>
      </c>
      <c r="K36" s="15">
        <f t="shared" si="0"/>
        <v>99</v>
      </c>
      <c r="L36" s="18">
        <f t="shared" si="1"/>
        <v>0.99</v>
      </c>
      <c r="M36" s="16">
        <f t="shared" si="2"/>
        <v>0.94285714285714284</v>
      </c>
      <c r="N36" s="17">
        <f t="shared" si="3"/>
        <v>0.96585365853658534</v>
      </c>
    </row>
    <row r="37" spans="1:15" x14ac:dyDescent="0.2">
      <c r="A37" s="7" t="s">
        <v>103</v>
      </c>
      <c r="B37" s="8" t="s">
        <v>104</v>
      </c>
      <c r="C37" s="9">
        <v>1970808</v>
      </c>
      <c r="D37" s="10">
        <v>11.414999999999999</v>
      </c>
      <c r="E37" s="10">
        <v>4.3440000000000003</v>
      </c>
      <c r="F37" s="11">
        <v>0.42</v>
      </c>
      <c r="G37" s="12">
        <v>12.31</v>
      </c>
      <c r="H37" s="13">
        <v>13.635999999999999</v>
      </c>
      <c r="I37" s="14">
        <v>8</v>
      </c>
      <c r="J37" s="14">
        <v>4</v>
      </c>
      <c r="K37" s="15">
        <f t="shared" si="0"/>
        <v>92</v>
      </c>
      <c r="L37" s="18">
        <f t="shared" si="1"/>
        <v>0.92</v>
      </c>
      <c r="M37" s="16">
        <f t="shared" si="2"/>
        <v>0.95833333333333337</v>
      </c>
      <c r="N37" s="17">
        <f t="shared" si="3"/>
        <v>0.93877551020408168</v>
      </c>
    </row>
    <row r="38" spans="1:15" x14ac:dyDescent="0.2">
      <c r="A38" s="7" t="s">
        <v>105</v>
      </c>
      <c r="B38" s="8" t="s">
        <v>106</v>
      </c>
      <c r="C38" s="9">
        <v>249061</v>
      </c>
      <c r="D38" s="10">
        <v>33.896999999999998</v>
      </c>
      <c r="E38" s="10">
        <v>4.3879999999999999</v>
      </c>
      <c r="F38" s="11">
        <v>2.06</v>
      </c>
      <c r="G38" s="12">
        <v>44.79</v>
      </c>
      <c r="H38" s="13">
        <v>0</v>
      </c>
      <c r="I38" s="14">
        <v>6</v>
      </c>
      <c r="J38" s="14">
        <v>4</v>
      </c>
      <c r="K38" s="15">
        <f t="shared" si="0"/>
        <v>94</v>
      </c>
      <c r="L38" s="18">
        <f t="shared" si="1"/>
        <v>0.94</v>
      </c>
      <c r="M38" s="16">
        <f t="shared" si="2"/>
        <v>0.95918367346938771</v>
      </c>
      <c r="N38" s="17">
        <f t="shared" si="3"/>
        <v>0.9494949494949495</v>
      </c>
    </row>
    <row r="39" spans="1:15" x14ac:dyDescent="0.2">
      <c r="A39" s="7" t="s">
        <v>16</v>
      </c>
      <c r="B39" s="8" t="s">
        <v>107</v>
      </c>
      <c r="C39" s="9">
        <v>581735</v>
      </c>
      <c r="D39" s="10">
        <v>24.838000000000001</v>
      </c>
      <c r="E39" s="10">
        <v>6.7770000000000001</v>
      </c>
      <c r="F39" s="11">
        <v>1.01</v>
      </c>
      <c r="G39" s="12">
        <v>26.56</v>
      </c>
      <c r="H39" s="13">
        <v>32.203000000000003</v>
      </c>
      <c r="I39" s="14">
        <v>14</v>
      </c>
      <c r="J39" s="14">
        <v>2</v>
      </c>
      <c r="K39" s="15">
        <f t="shared" si="0"/>
        <v>86</v>
      </c>
      <c r="L39" s="18">
        <f t="shared" si="1"/>
        <v>0.86</v>
      </c>
      <c r="M39" s="16">
        <f t="shared" si="2"/>
        <v>0.97727272727272729</v>
      </c>
      <c r="N39" s="17">
        <f t="shared" si="3"/>
        <v>0.91489361702127658</v>
      </c>
    </row>
    <row r="40" spans="1:15" x14ac:dyDescent="0.2">
      <c r="A40" s="7" t="s">
        <v>108</v>
      </c>
      <c r="B40" s="8" t="s">
        <v>109</v>
      </c>
      <c r="C40" s="9">
        <v>1137180</v>
      </c>
      <c r="D40" s="10">
        <v>2.4660000000000002</v>
      </c>
      <c r="E40" s="10">
        <v>0.875</v>
      </c>
      <c r="F40" s="11">
        <v>0.23</v>
      </c>
      <c r="G40" s="12">
        <v>4.55</v>
      </c>
      <c r="H40" s="13">
        <v>8.3089999999999993</v>
      </c>
      <c r="I40" s="14">
        <v>5</v>
      </c>
      <c r="J40" s="14">
        <v>0</v>
      </c>
      <c r="K40" s="15">
        <f t="shared" si="0"/>
        <v>95</v>
      </c>
      <c r="L40" s="18">
        <f t="shared" si="1"/>
        <v>0.95</v>
      </c>
      <c r="M40" s="16">
        <f t="shared" si="2"/>
        <v>1</v>
      </c>
      <c r="N40" s="17">
        <f t="shared" si="3"/>
        <v>0.97435897435897434</v>
      </c>
    </row>
    <row r="41" spans="1:15" x14ac:dyDescent="0.2">
      <c r="A41" s="19" t="s">
        <v>20</v>
      </c>
      <c r="B41" s="20" t="s">
        <v>110</v>
      </c>
      <c r="C41" s="21">
        <v>1259278</v>
      </c>
      <c r="D41" s="22">
        <v>3.6999999999999998E-2</v>
      </c>
      <c r="E41" s="22">
        <v>0</v>
      </c>
      <c r="F41" s="23">
        <v>0.02</v>
      </c>
      <c r="G41" s="24">
        <v>0.05</v>
      </c>
      <c r="H41" s="25" t="s">
        <v>71</v>
      </c>
      <c r="I41" s="14">
        <v>23</v>
      </c>
      <c r="J41" s="14">
        <v>0</v>
      </c>
      <c r="K41" s="15">
        <f t="shared" si="0"/>
        <v>77</v>
      </c>
      <c r="L41" s="18">
        <f t="shared" si="1"/>
        <v>0.77</v>
      </c>
      <c r="M41" s="16">
        <f t="shared" si="2"/>
        <v>1</v>
      </c>
      <c r="N41" s="17">
        <f t="shared" si="3"/>
        <v>0.87005649717514122</v>
      </c>
    </row>
    <row r="42" spans="1:15" x14ac:dyDescent="0.2">
      <c r="O42" s="27"/>
    </row>
    <row r="43" spans="1:15" x14ac:dyDescent="0.2">
      <c r="I43" s="26">
        <f>AVERAGE(I2:I41)</f>
        <v>8.4</v>
      </c>
      <c r="J43" s="26">
        <f>AVERAGE(J2:J41)</f>
        <v>5.6749999999999998</v>
      </c>
      <c r="L43" s="26">
        <f>AVERAGE(L2:L41)</f>
        <v>0.91600000000000015</v>
      </c>
      <c r="M43" s="26">
        <f>AVERAGE(M2:M41)</f>
        <v>0.94451559903247839</v>
      </c>
      <c r="N43" s="26">
        <f>AVERAGE(N2:N41)</f>
        <v>0.92822685966745622</v>
      </c>
      <c r="O43" s="27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F1 nou - gen 2019</vt:lpstr>
      <vt:lpstr>F1 vell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2018-04-03T20:18:57Z</dcterms:created>
  <dcterms:modified xsi:type="dcterms:W3CDTF">2019-01-07T08:11:30Z</dcterms:modified>
</cp:coreProperties>
</file>