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dness of Fi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<sst xmlns="http://schemas.openxmlformats.org/spreadsheetml/2006/main" count="24" uniqueCount="24">
  <si>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lower range</t>
  </si>
  <si>
    <t xml:space="preserve">upper range</t>
  </si>
  <si>
    <t xml:space="preserve">observed frequency</t>
  </si>
  <si>
    <t xml:space="preserve">VALIDAZIONE DEI DATI</t>
  </si>
  <si>
    <t xml:space="preserve">classe</t>
  </si>
  <si>
    <t xml:space="preserve">fi</t>
  </si>
  <si>
    <t xml:space="preserve">Totale</t>
  </si>
  <si>
    <t xml:space="preserve">ris</t>
  </si>
  <si>
    <t xml:space="preserve">p(i)</t>
  </si>
  <si>
    <t xml:space="preserve">Fi</t>
  </si>
  <si>
    <t xml:space="preserve">Fi raggruppato</t>
  </si>
  <si>
    <t xml:space="preserve">fi raggruppato</t>
  </si>
  <si>
    <t xml:space="preserve">Gi</t>
  </si>
  <si>
    <t xml:space="preserve">Totale frequency</t>
  </si>
  <si>
    <t xml:space="preserve">Totale range</t>
  </si>
  <si>
    <t xml:space="preserve">V</t>
  </si>
  <si>
    <t xml:space="preserve">DF = 11-1-1</t>
  </si>
  <si>
    <t xml:space="preserve">SOMME</t>
  </si>
  <si>
    <t xml:space="preserve">Tra p10 e P90</t>
  </si>
  <si>
    <t xml:space="preserve">media</t>
  </si>
  <si>
    <t xml:space="preserve">varianza</t>
  </si>
  <si>
    <t xml:space="preserve">dev std</t>
  </si>
  <si>
    <t xml:space="preserve">v</t>
  </si>
  <si>
    <t xml:space="preserve">lamdda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</si>
</sst>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9D08E"/>
        <bgColor rgb="FF9BC2E6"/>
      </patternFill>
    </fill>
    <fill>
      <patternFill patternType="solid">
        <fgColor rgb="FFFFF2CC"/>
        <bgColor rgb="FFE2EFDA"/>
      </patternFill>
    </fill>
    <fill>
      <patternFill patternType="solid">
        <fgColor rgb="FFBDD7EE"/>
        <bgColor rgb="FFD9D9D9"/>
      </patternFill>
    </fill>
    <fill>
      <patternFill patternType="solid">
        <fgColor rgb="FFE2EFDA"/>
        <bgColor rgb="FFFFF2CC"/>
      </patternFill>
    </fill>
    <fill>
      <patternFill patternType="solid">
        <fgColor rgb="FF9BC2E6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BC2E6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OBSERVED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'Godness of Fit'!$C$7:$D$22</c:f>
              <c:multiLvlStrCache>
                <c:ptCount val="16"/>
                <c:lvl>
                  <c:pt idx="0">
                    <c:v>16:15</c:v>
                  </c:pt>
                  <c:pt idx="1">
                    <c:v>16:30</c:v>
                  </c:pt>
                  <c:pt idx="2">
                    <c:v>16:45</c:v>
                  </c:pt>
                  <c:pt idx="3">
                    <c:v>17:00</c:v>
                  </c:pt>
                  <c:pt idx="4">
                    <c:v>17:15</c:v>
                  </c:pt>
                  <c:pt idx="5">
                    <c:v>17:30</c:v>
                  </c:pt>
                  <c:pt idx="6">
                    <c:v>17:45</c:v>
                  </c:pt>
                  <c:pt idx="7">
                    <c:v>18:00</c:v>
                  </c:pt>
                  <c:pt idx="8">
                    <c:v>18:15</c:v>
                  </c:pt>
                  <c:pt idx="9">
                    <c:v>18:30</c:v>
                  </c:pt>
                  <c:pt idx="10">
                    <c:v>18:45</c:v>
                  </c:pt>
                  <c:pt idx="11">
                    <c:v>19:00</c:v>
                  </c:pt>
                  <c:pt idx="12">
                    <c:v>19:15</c:v>
                  </c:pt>
                  <c:pt idx="13">
                    <c:v>19:30</c:v>
                  </c:pt>
                  <c:pt idx="14">
                    <c:v>19:45</c:v>
                  </c:pt>
                  <c:pt idx="15">
                    <c:v>20:00</c:v>
                  </c:pt>
                </c:lvl>
                <c:lvl>
                  <c:pt idx="0">
                    <c:v>16:00</c:v>
                  </c:pt>
                  <c:pt idx="1">
                    <c:v>16:15</c:v>
                  </c:pt>
                  <c:pt idx="2">
                    <c:v>16:30</c:v>
                  </c:pt>
                  <c:pt idx="3">
                    <c:v>16:45</c:v>
                  </c:pt>
                  <c:pt idx="4">
                    <c:v>17:00</c:v>
                  </c:pt>
                  <c:pt idx="5">
                    <c:v>17:15</c:v>
                  </c:pt>
                  <c:pt idx="6">
                    <c:v>17:30</c:v>
                  </c:pt>
                  <c:pt idx="7">
                    <c:v>17:45</c:v>
                  </c:pt>
                  <c:pt idx="8">
                    <c:v>18:00</c:v>
                  </c:pt>
                  <c:pt idx="9">
                    <c:v>18:15</c:v>
                  </c:pt>
                  <c:pt idx="10">
                    <c:v>18:30</c:v>
                  </c:pt>
                  <c:pt idx="11">
                    <c:v>18:45</c:v>
                  </c:pt>
                  <c:pt idx="12">
                    <c:v>19:00</c:v>
                  </c:pt>
                  <c:pt idx="13">
                    <c:v>19:15</c:v>
                  </c:pt>
                  <c:pt idx="14">
                    <c:v>19:30</c:v>
                  </c:pt>
                  <c:pt idx="15">
                    <c:v>19:45</c:v>
                  </c:pt>
                </c:lvl>
              </c:multiLvlStrCache>
            </c:multiLvlStrRef>
          </c:cat>
          <c:val>
            <c:numRef>
              <c:f>'Godness of Fit'!$E$7:$E$22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gapWidth val="219"/>
        <c:overlap val="-27"/>
        <c:axId val="99774154"/>
        <c:axId val="69483214"/>
      </c:barChart>
      <c:catAx>
        <c:axId val="9977415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83214"/>
        <c:auto val="1"/>
        <c:lblAlgn val="ctr"/>
        <c:lblOffset val="100"/>
        <c:noMultiLvlLbl val="0"/>
      </c:catAx>
      <c:valAx>
        <c:axId val="69483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741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428760</xdr:colOff>
      <xdr:row>1</xdr:row>
      <xdr:rowOff>171360</xdr:rowOff>
    </xdr:from>
    <xdr:to>
      <xdr:col>30</xdr:col>
      <xdr:colOff>447480</xdr:colOff>
      <xdr:row>22</xdr:row>
      <xdr:rowOff>104400</xdr:rowOff>
    </xdr:to>
    <xdr:graphicFrame>
      <xdr:nvGraphicFramePr>
        <xdr:cNvPr id="0" name="Chart 4"/>
        <xdr:cNvGraphicFramePr/>
      </xdr:nvGraphicFramePr>
      <xdr:xfrm>
        <a:off x="12239280" y="361800"/>
        <a:ext cx="6752160" cy="393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S32"/>
  <sheetViews>
    <sheetView showFormulas="false" showGridLines="true" showRowColHeaders="true" showZeros="true" rightToLeft="false" tabSelected="true" showOutlineSymbols="true" defaultGridColor="true" view="normal" topLeftCell="Q1" colorId="64" zoomScale="140" zoomScaleNormal="140" zoomScalePageLayoutView="100" workbookViewId="0">
      <selection pane="topLeft" activeCell="C9" activeCellId="0" sqref="C9"/>
    </sheetView>
  </sheetViews>
  <sheetFormatPr defaultColWidth="8.6875" defaultRowHeight="15" zeroHeight="false" outlineLevelRow="0" outlineLevelCol="0"/>
  <cols>
    <col collapsed="false" customWidth="true" hidden="false" outlineLevel="0" max="5" min="5" style="0" width="18.14"/>
    <col collapsed="false" customWidth="true" hidden="false" outlineLevel="0" max="6" min="6" style="0" width="5.01"/>
    <col collapsed="false" customWidth="true" hidden="false" outlineLevel="0" max="7" min="7" style="0" width="5.43"/>
  </cols>
  <sheetData>
    <row r="6" customFormat="false" ht="15" hidden="false" customHeight="false" outlineLevel="0" collapsed="false">
      <c r="C6" s="1" t="s">
        <v>0</v>
      </c>
      <c r="D6" s="1" t="s">
        <v>1</v>
      </c>
      <c r="E6" s="1" t="s">
        <v>2</v>
      </c>
    </row>
    <row r="7" customFormat="false" ht="15" hidden="false" customHeight="false" outlineLevel="0" collapsed="false">
      <c r="C7" s="2" t="n">
        <v>0.666666666666667</v>
      </c>
      <c r="D7" s="2" t="n">
        <v>0.677083333333333</v>
      </c>
      <c r="E7" s="0" t="n">
        <v>0</v>
      </c>
      <c r="I7" s="3" t="s">
        <v>3</v>
      </c>
      <c r="J7" s="4"/>
    </row>
    <row r="8" customFormat="false" ht="15" hidden="false" customHeight="false" outlineLevel="0" collapsed="false">
      <c r="C8" s="2" t="n">
        <v>0.677083333333333</v>
      </c>
      <c r="D8" s="2" t="n">
        <v>0.6875</v>
      </c>
      <c r="E8" s="0" t="n">
        <v>1</v>
      </c>
      <c r="I8" s="5" t="s">
        <v>4</v>
      </c>
      <c r="J8" s="5" t="s">
        <v>5</v>
      </c>
      <c r="K8" s="5" t="s">
        <v>6</v>
      </c>
      <c r="L8" s="5" t="s">
        <v>7</v>
      </c>
      <c r="M8" s="5" t="s">
        <v>8</v>
      </c>
      <c r="N8" s="5" t="s">
        <v>9</v>
      </c>
      <c r="O8" s="5" t="s">
        <v>10</v>
      </c>
      <c r="P8" s="5" t="s">
        <v>11</v>
      </c>
      <c r="Q8" s="5" t="s">
        <v>12</v>
      </c>
    </row>
    <row r="9" customFormat="false" ht="15" hidden="false" customHeight="false" outlineLevel="0" collapsed="false">
      <c r="C9" s="2" t="n">
        <v>0.6875</v>
      </c>
      <c r="D9" s="2" t="n">
        <v>0.697916666666667</v>
      </c>
      <c r="E9" s="0" t="n">
        <v>2</v>
      </c>
      <c r="I9" s="0" t="n">
        <v>0</v>
      </c>
      <c r="J9" s="0" t="n">
        <v>0</v>
      </c>
      <c r="K9" s="0" t="n">
        <f aca="false">J9*I9</f>
        <v>0</v>
      </c>
      <c r="L9" s="0" t="n">
        <f aca="false">((I9-$J$28)^2)*J9</f>
        <v>0</v>
      </c>
      <c r="M9" s="0" t="n">
        <f aca="false">(EXP(-$J$32)*$J$32^I9)/FACT(I9)</f>
        <v>0.000416144739247059</v>
      </c>
      <c r="N9" s="0" t="n">
        <f aca="false">$J$26*M9</f>
        <v>0.0411983291854588</v>
      </c>
      <c r="O9" s="0" t="n">
        <f aca="false">SUM(N9:N12)</f>
        <v>4.84921902542731</v>
      </c>
      <c r="P9" s="0" t="n">
        <f aca="false">SUM(J9:J12)</f>
        <v>5</v>
      </c>
      <c r="Q9" s="0" t="n">
        <f aca="false">((P9-O9)^2)/O9</f>
        <v>0.00468836366719649</v>
      </c>
    </row>
    <row r="10" customFormat="false" ht="15" hidden="false" customHeight="false" outlineLevel="0" collapsed="false">
      <c r="C10" s="2" t="n">
        <v>0.697916666666667</v>
      </c>
      <c r="D10" s="2" t="n">
        <v>0.708333333333333</v>
      </c>
      <c r="E10" s="0" t="n">
        <v>2</v>
      </c>
      <c r="I10" s="0" t="n">
        <v>1</v>
      </c>
      <c r="J10" s="0" t="n">
        <v>1</v>
      </c>
      <c r="K10" s="0" t="n">
        <f aca="false">J10*I10</f>
        <v>1</v>
      </c>
      <c r="L10" s="0" t="n">
        <f aca="false">((I10-$J$28)^2)*J10</f>
        <v>46.0752984389348</v>
      </c>
      <c r="M10" s="0" t="n">
        <f aca="false">(EXP(-$J$32)*$J$32^I10)/FACT(I10)</f>
        <v>0.00323946932917276</v>
      </c>
      <c r="N10" s="0" t="n">
        <f aca="false">$J$26*M10</f>
        <v>0.320707463588103</v>
      </c>
      <c r="O10" s="0" t="n">
        <f aca="false">N13</f>
        <v>6.30356472190763</v>
      </c>
      <c r="P10" s="0" t="n">
        <f aca="false">J13</f>
        <v>7</v>
      </c>
      <c r="Q10" s="0" t="n">
        <f aca="false">((P10-O10)^2)/O10</f>
        <v>0.0769440971845547</v>
      </c>
    </row>
    <row r="11" customFormat="false" ht="15" hidden="false" customHeight="false" outlineLevel="0" collapsed="false">
      <c r="C11" s="2" t="n">
        <v>0.708333333333334</v>
      </c>
      <c r="D11" s="2" t="n">
        <v>0.71875</v>
      </c>
      <c r="E11" s="0" t="n">
        <v>7</v>
      </c>
      <c r="I11" s="0" t="n">
        <v>2</v>
      </c>
      <c r="J11" s="0" t="n">
        <v>2</v>
      </c>
      <c r="K11" s="0" t="n">
        <f aca="false">J11*I11</f>
        <v>4</v>
      </c>
      <c r="L11" s="0" t="n">
        <f aca="false">((I11-$J$28)^2)*J11</f>
        <v>66.9990817263545</v>
      </c>
      <c r="M11" s="0" t="n">
        <f aca="false">(EXP(-$J$32)*$J$32^I11)/FACT(I11)</f>
        <v>0.012608787934744</v>
      </c>
      <c r="N11" s="0" t="n">
        <f aca="false">$J$26*M11</f>
        <v>1.24827000553966</v>
      </c>
      <c r="O11" s="0" t="n">
        <f aca="false">N14</f>
        <v>9.8139914578865</v>
      </c>
      <c r="P11" s="0" t="n">
        <f aca="false">J14</f>
        <v>9</v>
      </c>
      <c r="Q11" s="0" t="n">
        <f aca="false">((P11-O11)^2)/O11</f>
        <v>0.0675140279421924</v>
      </c>
    </row>
    <row r="12" customFormat="false" ht="15" hidden="false" customHeight="false" outlineLevel="0" collapsed="false">
      <c r="C12" s="2" t="n">
        <v>0.71875</v>
      </c>
      <c r="D12" s="2" t="n">
        <v>0.729166666666667</v>
      </c>
      <c r="E12" s="0" t="n">
        <v>9</v>
      </c>
      <c r="I12" s="0" t="n">
        <v>3</v>
      </c>
      <c r="J12" s="0" t="n">
        <v>2</v>
      </c>
      <c r="K12" s="0" t="n">
        <f aca="false">J12*I12</f>
        <v>6</v>
      </c>
      <c r="L12" s="0" t="n">
        <f aca="false">((I12-$J$28)^2)*J12</f>
        <v>45.8475665748393</v>
      </c>
      <c r="M12" s="0" t="n">
        <f aca="false">(EXP(-$J$32)*$J$32^I12)/FACT(I12)</f>
        <v>0.0327176083546877</v>
      </c>
      <c r="N12" s="0" t="n">
        <f aca="false">$J$26*M12</f>
        <v>3.23904322711409</v>
      </c>
      <c r="O12" s="0" t="n">
        <f aca="false">N15</f>
        <v>12.732799162662</v>
      </c>
      <c r="P12" s="0" t="n">
        <f aca="false">J15</f>
        <v>12</v>
      </c>
      <c r="Q12" s="0" t="n">
        <f aca="false">((P12-O12)^2)/O12</f>
        <v>0.0421741210191053</v>
      </c>
    </row>
    <row r="13" customFormat="false" ht="15" hidden="false" customHeight="false" outlineLevel="0" collapsed="false">
      <c r="C13" s="2" t="n">
        <v>0.729166666666667</v>
      </c>
      <c r="D13" s="2" t="n">
        <v>0.739583333333333</v>
      </c>
      <c r="E13" s="0" t="n">
        <v>12</v>
      </c>
      <c r="I13" s="0" t="n">
        <v>4</v>
      </c>
      <c r="J13" s="0" t="n">
        <v>7</v>
      </c>
      <c r="K13" s="0" t="n">
        <f aca="false">J13*I13</f>
        <v>28</v>
      </c>
      <c r="L13" s="0" t="n">
        <f aca="false">((I13-$J$28)^2)*J13</f>
        <v>100.436179981635</v>
      </c>
      <c r="M13" s="0" t="n">
        <f aca="false">(EXP(-$J$32)*$J$32^I13)/FACT(I13)</f>
        <v>0.0636723709283599</v>
      </c>
      <c r="N13" s="0" t="n">
        <f aca="false">$J$26*M13</f>
        <v>6.30356472190763</v>
      </c>
      <c r="O13" s="0" t="n">
        <f aca="false">N16</f>
        <v>14.1597410955038</v>
      </c>
      <c r="P13" s="0" t="n">
        <f aca="false">J16</f>
        <v>11</v>
      </c>
      <c r="Q13" s="0" t="n">
        <f aca="false">((P13-O13)^2)/O13</f>
        <v>0.70509508071343</v>
      </c>
    </row>
    <row r="14" customFormat="false" ht="15" hidden="false" customHeight="false" outlineLevel="0" collapsed="false">
      <c r="C14" s="2" t="n">
        <v>0.739583333333334</v>
      </c>
      <c r="D14" s="2" t="n">
        <v>0.75</v>
      </c>
      <c r="E14" s="0" t="n">
        <v>11</v>
      </c>
      <c r="I14" s="0" t="n">
        <v>5</v>
      </c>
      <c r="J14" s="0" t="n">
        <v>9</v>
      </c>
      <c r="K14" s="0" t="n">
        <f aca="false">J14*I14</f>
        <v>45</v>
      </c>
      <c r="L14" s="0" t="n">
        <f aca="false">((I14-$J$28)^2)*J14</f>
        <v>69.9504132231405</v>
      </c>
      <c r="M14" s="0" t="n">
        <f aca="false">(EXP(-$J$32)*$J$32^I14)/FACT(I14)</f>
        <v>0.0991312268473384</v>
      </c>
      <c r="N14" s="0" t="n">
        <f aca="false">$J$26*M14</f>
        <v>9.8139914578865</v>
      </c>
      <c r="O14" s="0" t="n">
        <f aca="false">N17</f>
        <v>13.7782731168564</v>
      </c>
      <c r="P14" s="0" t="n">
        <f aca="false">J17</f>
        <v>16</v>
      </c>
      <c r="Q14" s="0" t="n">
        <f aca="false">((P14-O14)^2)/O14</f>
        <v>0.358250290251854</v>
      </c>
    </row>
    <row r="15" customFormat="false" ht="15" hidden="false" customHeight="false" outlineLevel="0" collapsed="false">
      <c r="C15" s="2" t="n">
        <v>0.750000000000001</v>
      </c>
      <c r="D15" s="2" t="n">
        <v>0.760416666666666</v>
      </c>
      <c r="E15" s="0" t="n">
        <v>16</v>
      </c>
      <c r="I15" s="0" t="n">
        <v>6</v>
      </c>
      <c r="J15" s="0" t="n">
        <v>12</v>
      </c>
      <c r="K15" s="0" t="n">
        <f aca="false">J15*I15</f>
        <v>72</v>
      </c>
      <c r="L15" s="0" t="n">
        <f aca="false">((I15-$J$28)^2)*J15</f>
        <v>38.3581267217631</v>
      </c>
      <c r="M15" s="0" t="n">
        <f aca="false">(EXP(-$J$32)*$J$32^I15)/FACT(I15)</f>
        <v>0.128614132956181</v>
      </c>
      <c r="N15" s="0" t="n">
        <f aca="false">$J$26*M15</f>
        <v>12.732799162662</v>
      </c>
      <c r="O15" s="0" t="n">
        <f aca="false">N18</f>
        <v>11.9174062295355</v>
      </c>
      <c r="P15" s="0" t="n">
        <f aca="false">J18</f>
        <v>14</v>
      </c>
      <c r="Q15" s="0" t="n">
        <f aca="false">((P15-O15)^2)/O15</f>
        <v>0.363937985266343</v>
      </c>
    </row>
    <row r="16" customFormat="false" ht="15" hidden="false" customHeight="false" outlineLevel="0" collapsed="false">
      <c r="C16" s="2" t="n">
        <v>0.760416666666667</v>
      </c>
      <c r="D16" s="2" t="n">
        <v>0.770833333333333</v>
      </c>
      <c r="E16" s="0" t="n">
        <v>14</v>
      </c>
      <c r="I16" s="0" t="n">
        <v>7</v>
      </c>
      <c r="J16" s="0" t="n">
        <v>11</v>
      </c>
      <c r="K16" s="0" t="n">
        <f aca="false">J16*I16</f>
        <v>77</v>
      </c>
      <c r="L16" s="0" t="n">
        <f aca="false">((I16-$J$28)^2)*J16</f>
        <v>6.82828282828283</v>
      </c>
      <c r="M16" s="0" t="n">
        <f aca="false">(EXP(-$J$32)*$J$32^I16)/FACT(I16)</f>
        <v>0.143027687833372</v>
      </c>
      <c r="N16" s="0" t="n">
        <f aca="false">$J$26*M16</f>
        <v>14.1597410955038</v>
      </c>
      <c r="O16" s="0" t="n">
        <f aca="false">N19</f>
        <v>9.27707797861952</v>
      </c>
      <c r="P16" s="0" t="n">
        <f aca="false">J19</f>
        <v>9</v>
      </c>
      <c r="Q16" s="0" t="n">
        <f aca="false">((P16-O16)^2)/O16</f>
        <v>0.00827547277416582</v>
      </c>
    </row>
    <row r="17" customFormat="false" ht="15" hidden="false" customHeight="false" outlineLevel="0" collapsed="false">
      <c r="C17" s="2" t="n">
        <v>0.770833333333334</v>
      </c>
      <c r="D17" s="2" t="n">
        <v>0.781249999999999</v>
      </c>
      <c r="E17" s="0" t="n">
        <v>9</v>
      </c>
      <c r="I17" s="0" t="n">
        <v>8</v>
      </c>
      <c r="J17" s="0" t="n">
        <v>16</v>
      </c>
      <c r="K17" s="0" t="n">
        <f aca="false">J17*I17</f>
        <v>128</v>
      </c>
      <c r="L17" s="0" t="n">
        <f aca="false">((I17-$J$28)^2)*J17</f>
        <v>0.719926538108355</v>
      </c>
      <c r="M17" s="0" t="n">
        <f aca="false">(EXP(-$J$32)*$J$32^I17)/FACT(I17)</f>
        <v>0.139174475927842</v>
      </c>
      <c r="N17" s="0" t="n">
        <f aca="false">$J$26*M17</f>
        <v>13.7782731168564</v>
      </c>
      <c r="O17" s="0" t="n">
        <f aca="false">N20</f>
        <v>6.56520037419875</v>
      </c>
      <c r="P17" s="0" t="n">
        <f aca="false">J20</f>
        <v>6</v>
      </c>
      <c r="Q17" s="0" t="n">
        <f aca="false">((P17-O17)^2)/O17</f>
        <v>0.0486582959828394</v>
      </c>
    </row>
    <row r="18" customFormat="false" ht="15" hidden="false" customHeight="false" outlineLevel="0" collapsed="false">
      <c r="C18" s="2" t="n">
        <v>0.781250000000001</v>
      </c>
      <c r="D18" s="2" t="n">
        <v>0.791666666666666</v>
      </c>
      <c r="E18" s="0" t="n">
        <v>6</v>
      </c>
      <c r="I18" s="0" t="n">
        <v>9</v>
      </c>
      <c r="J18" s="0" t="n">
        <v>14</v>
      </c>
      <c r="K18" s="0" t="n">
        <f aca="false">J18*I18</f>
        <v>126</v>
      </c>
      <c r="L18" s="0" t="n">
        <f aca="false">((I18-$J$28)^2)*J18</f>
        <v>20.5693296602387</v>
      </c>
      <c r="M18" s="0" t="n">
        <f aca="false">(EXP(-$J$32)*$J$32^I18)/FACT(I18)</f>
        <v>0.120377840702378</v>
      </c>
      <c r="N18" s="0" t="n">
        <f aca="false">$J$26*M18</f>
        <v>11.9174062295355</v>
      </c>
      <c r="O18" s="0" t="n">
        <f aca="false">N21</f>
        <v>4.25888784323989</v>
      </c>
      <c r="P18" s="0" t="n">
        <f aca="false">J21</f>
        <v>5</v>
      </c>
      <c r="Q18" s="0" t="n">
        <f aca="false">((P18-O18)^2)/O18</f>
        <v>0.12896494322325</v>
      </c>
    </row>
    <row r="19" customFormat="false" ht="15" hidden="false" customHeight="false" outlineLevel="0" collapsed="false">
      <c r="C19" s="2" t="n">
        <v>0.791666666666668</v>
      </c>
      <c r="D19" s="2" t="n">
        <v>0.802083333333333</v>
      </c>
      <c r="E19" s="0" t="n">
        <v>5</v>
      </c>
      <c r="I19" s="0" t="n">
        <v>10</v>
      </c>
      <c r="J19" s="0" t="n">
        <v>9</v>
      </c>
      <c r="K19" s="0" t="n">
        <f aca="false">J19*I19</f>
        <v>90</v>
      </c>
      <c r="L19" s="0" t="n">
        <f aca="false">((I19-$J$28)^2)*J19</f>
        <v>44.0413223140496</v>
      </c>
      <c r="M19" s="0" t="n">
        <f aca="false">(EXP(-$J$32)*$J$32^I19)/FACT(I19)</f>
        <v>0.0937078583698941</v>
      </c>
      <c r="N19" s="0" t="n">
        <f aca="false">$J$26*M19</f>
        <v>9.27707797861952</v>
      </c>
      <c r="O19" s="0" t="n">
        <f aca="false">SUM(N22:N24)</f>
        <v>4.70417726029543</v>
      </c>
      <c r="P19" s="0" t="n">
        <f aca="false">SUM(J22:J24)</f>
        <v>5</v>
      </c>
      <c r="Q19" s="0" t="n">
        <f aca="false">((P19-O19)^2)/O19</f>
        <v>0.0186028477423539</v>
      </c>
    </row>
    <row r="20" customFormat="false" ht="15" hidden="false" customHeight="false" outlineLevel="0" collapsed="false">
      <c r="C20" s="2" t="n">
        <v>0.802083333333335</v>
      </c>
      <c r="D20" s="2" t="n">
        <v>0.812499999999999</v>
      </c>
      <c r="E20" s="0" t="n">
        <v>3</v>
      </c>
      <c r="I20" s="0" t="n">
        <v>11</v>
      </c>
      <c r="J20" s="0" t="n">
        <v>6</v>
      </c>
      <c r="K20" s="0" t="n">
        <f aca="false">J20*I20</f>
        <v>66</v>
      </c>
      <c r="L20" s="0" t="n">
        <f aca="false">((I20-$J$28)^2)*J20</f>
        <v>61.9063360881543</v>
      </c>
      <c r="M20" s="0" t="n">
        <f aca="false">(EXP(-$J$32)*$J$32^I20)/FACT(I20)</f>
        <v>0.0663151552949369</v>
      </c>
      <c r="N20" s="0" t="n">
        <f aca="false">$J$26*M20</f>
        <v>6.56520037419875</v>
      </c>
    </row>
    <row r="21" customFormat="false" ht="15" hidden="false" customHeight="false" outlineLevel="0" collapsed="false">
      <c r="C21" s="2" t="n">
        <v>0.812500000000001</v>
      </c>
      <c r="D21" s="2" t="n">
        <v>0.822916666666666</v>
      </c>
      <c r="E21" s="0" t="n">
        <v>1</v>
      </c>
      <c r="I21" s="0" t="n">
        <v>12</v>
      </c>
      <c r="J21" s="0" t="n">
        <v>5</v>
      </c>
      <c r="K21" s="0" t="n">
        <f aca="false">J21*I21</f>
        <v>60</v>
      </c>
      <c r="L21" s="0" t="n">
        <f aca="false">((I21-$J$28)^2)*J21</f>
        <v>88.7098255280073</v>
      </c>
      <c r="M21" s="0" t="n">
        <f aca="false">(EXP(-$J$32)*$J$32^I21)/FACT(I21)</f>
        <v>0.0430190691236353</v>
      </c>
      <c r="N21" s="0" t="n">
        <f aca="false">$J$26*M21</f>
        <v>4.25888784323989</v>
      </c>
    </row>
    <row r="22" customFormat="false" ht="15" hidden="false" customHeight="false" outlineLevel="0" collapsed="false">
      <c r="C22" s="2" t="n">
        <v>0.822916666666668</v>
      </c>
      <c r="D22" s="2" t="n">
        <v>0.833333333333332</v>
      </c>
      <c r="E22" s="0" t="n">
        <v>1</v>
      </c>
      <c r="I22" s="0" t="n">
        <v>13</v>
      </c>
      <c r="J22" s="0" t="n">
        <v>3</v>
      </c>
      <c r="K22" s="0" t="n">
        <f aca="false">J22*I22</f>
        <v>39</v>
      </c>
      <c r="L22" s="0" t="n">
        <f aca="false">((I22-$J$28)^2)*J22</f>
        <v>81.4986225895317</v>
      </c>
      <c r="M22" s="0" t="n">
        <f aca="false">(EXP(-$J$32)*$J$32^I22)/FACT(I22)</f>
        <v>0.0257600748106065</v>
      </c>
      <c r="N22" s="0" t="n">
        <f aca="false">$J$26*M22</f>
        <v>2.55024740625004</v>
      </c>
    </row>
    <row r="23" customFormat="false" ht="15" hidden="false" customHeight="false" outlineLevel="0" collapsed="false">
      <c r="E23" s="5" t="s">
        <v>13</v>
      </c>
      <c r="I23" s="0" t="n">
        <v>14</v>
      </c>
      <c r="J23" s="0" t="n">
        <v>1</v>
      </c>
      <c r="K23" s="0" t="n">
        <f aca="false">J23*I23</f>
        <v>14</v>
      </c>
      <c r="L23" s="0" t="n">
        <f aca="false">((I23-$J$28)^2)*J23</f>
        <v>38.5904499540863</v>
      </c>
      <c r="M23" s="0" t="n">
        <f aca="false">(EXP(-$J$32)*$J$32^I23)/FACT(I23)</f>
        <v>0.014323480063544</v>
      </c>
      <c r="N23" s="0" t="n">
        <f aca="false">$J$26*M23</f>
        <v>1.41802452629086</v>
      </c>
    </row>
    <row r="24" customFormat="false" ht="15" hidden="false" customHeight="false" outlineLevel="0" collapsed="false">
      <c r="B24" s="6" t="s">
        <v>14</v>
      </c>
      <c r="C24" s="7" t="n">
        <f aca="false">COUNT(C7:C22)</f>
        <v>16</v>
      </c>
      <c r="E24" s="5" t="n">
        <f aca="false">SUM(E7:E22)</f>
        <v>99</v>
      </c>
      <c r="I24" s="0" t="n">
        <v>15</v>
      </c>
      <c r="J24" s="0" t="n">
        <v>1</v>
      </c>
      <c r="K24" s="0" t="n">
        <f aca="false">J24*I24</f>
        <v>15</v>
      </c>
      <c r="L24" s="0" t="n">
        <f aca="false">((I24-$J$28)^2)*J24</f>
        <v>52.0146923783287</v>
      </c>
      <c r="M24" s="0" t="n">
        <f aca="false">(EXP(-$J$32)*$J$32^I24)/FACT(I24)</f>
        <v>0.00743338714903567</v>
      </c>
      <c r="N24" s="0" t="n">
        <f aca="false">$J$26*M24</f>
        <v>0.735905327754531</v>
      </c>
      <c r="Q24" s="0" t="n">
        <f aca="false">COUNT(P9:P19)</f>
        <v>11</v>
      </c>
    </row>
    <row r="25" customFormat="false" ht="15" hidden="false" customHeight="false" outlineLevel="0" collapsed="false">
      <c r="Q25" s="7" t="s">
        <v>15</v>
      </c>
      <c r="R25" s="7"/>
      <c r="S25" s="7" t="s">
        <v>16</v>
      </c>
    </row>
    <row r="26" customFormat="false" ht="15" hidden="false" customHeight="false" outlineLevel="0" collapsed="false">
      <c r="H26" s="8" t="s">
        <v>17</v>
      </c>
      <c r="I26" s="8"/>
      <c r="J26" s="8" t="n">
        <f aca="false">SUM(J9:J24)</f>
        <v>99</v>
      </c>
      <c r="K26" s="8" t="n">
        <f aca="false">SUM(K9:K24)</f>
        <v>771</v>
      </c>
      <c r="L26" s="8" t="n">
        <f aca="false">SUM(L9:L24)</f>
        <v>762.545454545455</v>
      </c>
      <c r="M26" s="8" t="n">
        <f aca="false">SUM(M9:M24)</f>
        <v>0.993538770364976</v>
      </c>
      <c r="N26" s="8" t="n">
        <f aca="false">SUM(N9:N24)</f>
        <v>98.3603382661326</v>
      </c>
      <c r="O26" s="8" t="n">
        <f aca="false">SUM(O9:O24)</f>
        <v>98.3603382661326</v>
      </c>
      <c r="P26" s="8" t="n">
        <f aca="false">SUM(P9:P24)</f>
        <v>99</v>
      </c>
      <c r="Q26" s="8" t="n">
        <f aca="false">SUM(Q9:Q24)</f>
        <v>12.8231055257673</v>
      </c>
    </row>
    <row r="27" customFormat="false" ht="15" hidden="false" customHeight="false" outlineLevel="0" collapsed="false">
      <c r="Q27" s="0" t="s">
        <v>18</v>
      </c>
    </row>
    <row r="28" customFormat="false" ht="15" hidden="false" customHeight="false" outlineLevel="0" collapsed="false">
      <c r="I28" s="9" t="s">
        <v>19</v>
      </c>
      <c r="J28" s="9" t="n">
        <f aca="false">K26/J26</f>
        <v>7.78787878787879</v>
      </c>
    </row>
    <row r="29" customFormat="false" ht="15" hidden="false" customHeight="false" outlineLevel="0" collapsed="false">
      <c r="I29" s="9" t="s">
        <v>20</v>
      </c>
      <c r="J29" s="9" t="n">
        <f aca="false">L26/(J26-1)</f>
        <v>7.78107606679035</v>
      </c>
    </row>
    <row r="30" customFormat="false" ht="15" hidden="false" customHeight="false" outlineLevel="0" collapsed="false">
      <c r="I30" s="9" t="s">
        <v>21</v>
      </c>
      <c r="J30" s="9" t="n">
        <f aca="false">SQRT(J29)</f>
        <v>2.78945802384448</v>
      </c>
    </row>
    <row r="31" customFormat="false" ht="15" hidden="false" customHeight="false" outlineLevel="0" collapsed="false">
      <c r="I31" s="9" t="s">
        <v>22</v>
      </c>
      <c r="J31" s="9" t="n">
        <f aca="false">J30/J28</f>
        <v>0.358179434968357</v>
      </c>
    </row>
    <row r="32" customFormat="false" ht="15" hidden="false" customHeight="false" outlineLevel="0" collapsed="false">
      <c r="I32" s="10" t="s">
        <v>23</v>
      </c>
      <c r="J32" s="10" t="n">
        <f aca="false">(J28+J29)/2</f>
        <v>7.78447742733457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2023-02-07T18:05:52Z</dcterms:created>
  <dc:creator/>
  <dc:description/>
  <dc:language>en-US</dc:language>
  <cp:lastModifiedBy/>
  <dcterms:modified xsi:type="dcterms:W3CDTF">2023-02-15T21:51:19Z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