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glio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<sst xmlns="http://schemas.openxmlformats.org/spreadsheetml/2006/main" count="78" uniqueCount="32">
  <si>
    <t xml:space="preserve">r_xy</t>
  </si>
  <si>
    <t xml:space="preserve">-</t>
  </si>
  <si>
    <t xml:space="preserve">l</t>
  </si>
  <si>
    <t xml:space="preserve">A</t>
  </si>
  <si>
    <t xml:space="preserve">b</t>
  </si>
  <si>
    <t xml:space="preserve">A^-1</t>
  </si>
  <si>
    <t xml:space="preserve">lambda</t>
  </si>
  <si>
    <t xml:space="preserve">ingresso</t>
  </si>
  <si>
    <t xml:space="preserve">Ts2</t>
  </si>
  <si>
    <t xml:space="preserve">Ts3</t>
  </si>
  <si>
    <t xml:space="preserve">scaffali</t>
  </si>
  <si>
    <t xml:space="preserve">mu2</t>
  </si>
  <si>
    <t xml:space="preserve">mu3</t>
  </si>
  <si>
    <t xml:space="preserve">gastronomia</t>
  </si>
  <si>
    <t xml:space="preserve">lambda2</t>
  </si>
  <si>
    <t xml:space="preserve">lambda3</t>
  </si>
  <si>
    <t xml:space="preserve">cassa</t>
  </si>
  <si>
    <t xml:space="preserve">p</t>
  </si>
  <si>
    <t xml:space="preserve">Ts4</t>
  </si>
  <si>
    <t xml:space="preserve">mu4</t>
  </si>
  <si>
    <t xml:space="preserve">lambda4</t>
  </si>
  <si>
    <t xml:space="preserve">M/M/1</t>
  </si>
  <si>
    <r>
      <rPr>
        <b val="true"/>
        <sz val="18"/>
        <color rgb="FF000000"/>
        <rFont val="Arial"/>
        <family val="0"/>
        <charset val="1"/>
      </rPr>
      <t xml:space="preserve">M/M/</t>
    </r>
    <r>
      <rPr>
        <b val="true"/>
        <sz val="18"/>
        <color rgb="FF000000"/>
        <rFont val="DejaVu Sans"/>
        <family val="2"/>
        <charset val="1"/>
      </rPr>
      <t xml:space="preserve">∞</t>
    </r>
  </si>
  <si>
    <t xml:space="preserve">Teorico</t>
  </si>
  <si>
    <t xml:space="preserve">Simulato</t>
  </si>
  <si>
    <t xml:space="preserve">Half Width</t>
  </si>
  <si>
    <t xml:space="preserve">Ts</t>
  </si>
  <si>
    <t xml:space="preserve">mu</t>
  </si>
  <si>
    <t xml:space="preserve">N</t>
  </si>
  <si>
    <t xml:space="preserve">R</t>
  </si>
  <si>
    <t xml:space="preserve">W</t>
  </si>
  <si>
    <t xml:space="preserve">Tw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</si>
</sst>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DejaVu Sans"/>
      <family val="2"/>
      <charset val="1"/>
    </font>
    <font>
      <b val="true"/>
      <sz val="10"/>
      <color rgb="FFFFFFFF"/>
      <name val="Arial"/>
      <family val="0"/>
      <charset val="1"/>
    </font>
    <font>
      <sz val="10"/>
      <color rgb="FF333333"/>
      <name val="Arial"/>
      <family val="0"/>
      <charset val="1"/>
    </font>
    <font>
      <sz val="13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C6E0B4"/>
      </patternFill>
    </fill>
    <fill>
      <patternFill patternType="solid">
        <fgColor rgb="FFCCFFCC"/>
        <bgColor rgb="FFCCFFFF"/>
      </patternFill>
    </fill>
    <fill>
      <patternFill patternType="solid">
        <fgColor rgb="FF808080"/>
        <bgColor rgb="FF969696"/>
      </patternFill>
    </fill>
    <fill>
      <patternFill patternType="solid">
        <fgColor rgb="FFFFFFCC"/>
        <bgColor rgb="FFFFFFFF"/>
      </patternFill>
    </fill>
    <fill>
      <patternFill patternType="solid">
        <fgColor rgb="FFA9D08E"/>
        <bgColor rgb="FFC6E0B4"/>
      </patternFill>
    </fill>
    <fill>
      <patternFill patternType="solid">
        <fgColor rgb="FFC6E0B4"/>
        <bgColor rgb="FFDDDDDD"/>
      </patternFill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1" applyFont="true" applyBorder="tru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1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2" xfId="20"/>
    <cellStyle name="Good 3" xfId="21"/>
    <cellStyle name="Heading 1 1" xfId="22"/>
    <cellStyle name="Accent 2" xfId="23"/>
    <cellStyle name="Note" xfId="24"/>
  </cellStyles>
  <dxfs count="1">
    <dxf>
      <font>
        <name val="Arial"/>
        <charset val="1"/>
        <family val="0"/>
        <color rgb="FF00660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3B3B3"/>
      <rgbColor rgb="FF808080"/>
      <rgbColor rgb="FF5B9BD5"/>
      <rgbColor rgb="FF993366"/>
      <rgbColor rgb="FFFFFFCC"/>
      <rgbColor rgb="FFC6E0B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0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Cassa 1/2
Confronto tra valori Teorici e Simulati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teorico</c:f>
              <c:strCache>
                <c:ptCount val="1"/>
                <c:pt idx="0">
                  <c:v>teorico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Sheet2!$B$14:$B$15</c:f>
              <c:strCache>
                <c:ptCount val="2"/>
                <c:pt idx="0">
                  <c:v>W</c:v>
                </c:pt>
                <c:pt idx="1">
                  <c:v>Tw</c:v>
                </c:pt>
              </c:strCache>
            </c:strRef>
          </c:cat>
          <c:val>
            <c:numRef>
              <c:f>Sheet2!$C$14:$C$15</c:f>
              <c:numCache>
                <c:formatCode>General</c:formatCode>
                <c:ptCount val="2"/>
                <c:pt idx="0">
                  <c:v>1.01060007186489</c:v>
                </c:pt>
                <c:pt idx="1">
                  <c:v>4.89130434782609</c:v>
                </c:pt>
              </c:numCache>
            </c:numRef>
          </c:val>
        </c:ser>
        <c:ser>
          <c:idx val="1"/>
          <c:order val="1"/>
          <c:tx>
            <c:strRef>
              <c:f>simulato</c:f>
              <c:strCache>
                <c:ptCount val="1"/>
                <c:pt idx="0">
                  <c:v>simulato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Sheet2!$B$14:$B$15</c:f>
              <c:strCache>
                <c:ptCount val="2"/>
                <c:pt idx="0">
                  <c:v>W</c:v>
                </c:pt>
                <c:pt idx="1">
                  <c:v>Tw</c:v>
                </c:pt>
              </c:strCache>
            </c:strRef>
          </c:cat>
          <c:val>
            <c:numRef>
              <c:f>Sheet2!$D$14:$D$15</c:f>
              <c:numCache>
                <c:formatCode>General</c:formatCode>
                <c:ptCount val="2"/>
                <c:pt idx="0">
                  <c:v>1.0013</c:v>
                </c:pt>
                <c:pt idx="1">
                  <c:v>4.4847</c:v>
                </c:pt>
              </c:numCache>
            </c:numRef>
          </c:val>
        </c:ser>
        <c:gapWidth val="100"/>
        <c:overlap val="0"/>
        <c:axId val="51370717"/>
        <c:axId val="69522071"/>
      </c:barChart>
      <c:catAx>
        <c:axId val="5137071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522071"/>
        <c:crosses val="autoZero"/>
        <c:auto val="1"/>
        <c:lblAlgn val="ctr"/>
        <c:lblOffset val="100"/>
        <c:noMultiLvlLbl val="0"/>
      </c:catAx>
      <c:valAx>
        <c:axId val="6952207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1370717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Gastronomia
Confronto tra valori Teorici e Simulati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teorico</c:f>
              <c:strCache>
                <c:ptCount val="1"/>
                <c:pt idx="0">
                  <c:v>teorico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Sheet2!$L$14:$L$15</c:f>
              <c:strCache>
                <c:ptCount val="2"/>
                <c:pt idx="0">
                  <c:v>W</c:v>
                </c:pt>
                <c:pt idx="1">
                  <c:v>Tw</c:v>
                </c:pt>
              </c:strCache>
            </c:strRef>
          </c:cat>
          <c:val>
            <c:numRef>
              <c:f>Sheet2!$M$14:$M$15</c:f>
              <c:numCache>
                <c:formatCode>General</c:formatCode>
                <c:ptCount val="2"/>
                <c:pt idx="0">
                  <c:v>0.28297865344878</c:v>
                </c:pt>
                <c:pt idx="1">
                  <c:v>2.0758252847052</c:v>
                </c:pt>
              </c:numCache>
            </c:numRef>
          </c:val>
        </c:ser>
        <c:ser>
          <c:idx val="1"/>
          <c:order val="1"/>
          <c:tx>
            <c:strRef>
              <c:f>simulato</c:f>
              <c:strCache>
                <c:ptCount val="1"/>
                <c:pt idx="0">
                  <c:v>simulato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Sheet2!$L$14:$L$15</c:f>
              <c:strCache>
                <c:ptCount val="2"/>
                <c:pt idx="0">
                  <c:v>W</c:v>
                </c:pt>
                <c:pt idx="1">
                  <c:v>Tw</c:v>
                </c:pt>
              </c:strCache>
            </c:strRef>
          </c:cat>
          <c:val>
            <c:numRef>
              <c:f>Sheet2!$N$14:$N$15</c:f>
              <c:numCache>
                <c:formatCode>General</c:formatCode>
                <c:ptCount val="2"/>
                <c:pt idx="0">
                  <c:v>0.2674</c:v>
                </c:pt>
                <c:pt idx="1">
                  <c:v>1.905</c:v>
                </c:pt>
              </c:numCache>
            </c:numRef>
          </c:val>
        </c:ser>
        <c:gapWidth val="100"/>
        <c:overlap val="0"/>
        <c:axId val="85800394"/>
        <c:axId val="12500588"/>
      </c:barChart>
      <c:catAx>
        <c:axId val="8580039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500588"/>
        <c:crosses val="autoZero"/>
        <c:auto val="1"/>
        <c:lblAlgn val="ctr"/>
        <c:lblOffset val="100"/>
        <c:noMultiLvlLbl val="0"/>
      </c:catAx>
      <c:valAx>
        <c:axId val="1250058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80039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534600</xdr:colOff>
      <xdr:row>20</xdr:row>
      <xdr:rowOff>142920</xdr:rowOff>
    </xdr:from>
    <xdr:to>
      <xdr:col>8</xdr:col>
      <xdr:colOff>461880</xdr:colOff>
      <xdr:row>43</xdr:row>
      <xdr:rowOff>20520</xdr:rowOff>
    </xdr:to>
    <xdr:graphicFrame>
      <xdr:nvGraphicFramePr>
        <xdr:cNvPr id="0" name=""/>
        <xdr:cNvGraphicFramePr/>
      </xdr:nvGraphicFramePr>
      <xdr:xfrm>
        <a:off x="534600" y="3511440"/>
        <a:ext cx="6429600" cy="361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358200</xdr:colOff>
      <xdr:row>21</xdr:row>
      <xdr:rowOff>41400</xdr:rowOff>
    </xdr:from>
    <xdr:to>
      <xdr:col>17</xdr:col>
      <xdr:colOff>284400</xdr:colOff>
      <xdr:row>43</xdr:row>
      <xdr:rowOff>81000</xdr:rowOff>
    </xdr:to>
    <xdr:graphicFrame>
      <xdr:nvGraphicFramePr>
        <xdr:cNvPr id="1" name=""/>
        <xdr:cNvGraphicFramePr/>
      </xdr:nvGraphicFramePr>
      <xdr:xfrm>
        <a:off x="7673400" y="3572640"/>
        <a:ext cx="6428520" cy="3615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9" activeCellId="0" sqref="F9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15.7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5.75" hidden="false" customHeight="false" outlineLevel="0" collapsed="false">
      <c r="A5" s="1"/>
      <c r="B5" s="1"/>
      <c r="C5" s="1"/>
      <c r="D5" s="2" t="s">
        <v>0</v>
      </c>
      <c r="E5" s="3" t="n">
        <v>1</v>
      </c>
      <c r="F5" s="3" t="n">
        <v>2</v>
      </c>
      <c r="G5" s="3" t="n">
        <v>3</v>
      </c>
      <c r="H5" s="3" t="n">
        <v>4</v>
      </c>
      <c r="I5" s="1"/>
      <c r="J5" s="1"/>
      <c r="K5" s="1"/>
      <c r="L5" s="1"/>
      <c r="M5" s="1"/>
      <c r="N5" s="4" t="n">
        <v>1</v>
      </c>
      <c r="O5" s="4" t="n">
        <f aca="false">-F8</f>
        <v>-0.2</v>
      </c>
      <c r="P5" s="1"/>
      <c r="Q5" s="1"/>
      <c r="R5" s="5" t="n">
        <f aca="false">B11*F6</f>
        <v>0.330578512396694</v>
      </c>
      <c r="S5" s="5"/>
      <c r="T5" s="1"/>
    </row>
    <row r="6" customFormat="false" ht="15.75" hidden="false" customHeight="false" outlineLevel="0" collapsed="false">
      <c r="A6" s="1"/>
      <c r="B6" s="1"/>
      <c r="C6" s="1"/>
      <c r="D6" s="3" t="n">
        <v>1</v>
      </c>
      <c r="E6" s="6" t="s">
        <v>1</v>
      </c>
      <c r="F6" s="7" t="n">
        <v>0.8</v>
      </c>
      <c r="G6" s="7" t="n">
        <f aca="false">1-F6</f>
        <v>0.2</v>
      </c>
      <c r="H6" s="6" t="s">
        <v>1</v>
      </c>
      <c r="I6" s="1"/>
      <c r="J6" s="1" t="s">
        <v>2</v>
      </c>
      <c r="K6" s="1"/>
      <c r="L6" s="1"/>
      <c r="M6" s="1" t="s">
        <v>3</v>
      </c>
      <c r="N6" s="4" t="n">
        <f aca="false">-G7</f>
        <v>-0.15</v>
      </c>
      <c r="O6" s="4" t="n">
        <v>1</v>
      </c>
      <c r="P6" s="1"/>
      <c r="Q6" s="1" t="s">
        <v>4</v>
      </c>
      <c r="R6" s="5" t="n">
        <f aca="false">B11*G6</f>
        <v>0.0826446280991735</v>
      </c>
      <c r="S6" s="1"/>
      <c r="T6" s="1"/>
    </row>
    <row r="7" customFormat="false" ht="15.75" hidden="false" customHeight="false" outlineLevel="0" collapsed="false">
      <c r="A7" s="1"/>
      <c r="B7" s="1"/>
      <c r="C7" s="1"/>
      <c r="D7" s="3" t="n">
        <v>2</v>
      </c>
      <c r="E7" s="6" t="s">
        <v>1</v>
      </c>
      <c r="F7" s="6" t="s">
        <v>1</v>
      </c>
      <c r="G7" s="7" t="n">
        <v>0.15</v>
      </c>
      <c r="H7" s="7" t="n">
        <f aca="false">1-G7</f>
        <v>0.85</v>
      </c>
      <c r="I7" s="1"/>
      <c r="J7" s="1"/>
      <c r="K7" s="1"/>
      <c r="L7" s="1"/>
      <c r="M7" s="1"/>
      <c r="N7" s="1"/>
      <c r="P7" s="1"/>
      <c r="Q7" s="1"/>
      <c r="R7" s="1"/>
    </row>
    <row r="8" customFormat="false" ht="15.75" hidden="false" customHeight="false" outlineLevel="0" collapsed="false">
      <c r="A8" s="1"/>
      <c r="B8" s="1"/>
      <c r="C8" s="1"/>
      <c r="D8" s="3" t="n">
        <v>3</v>
      </c>
      <c r="E8" s="6" t="s">
        <v>1</v>
      </c>
      <c r="F8" s="7" t="n">
        <v>0.2</v>
      </c>
      <c r="G8" s="6" t="s">
        <v>1</v>
      </c>
      <c r="H8" s="7" t="n">
        <f aca="false">1-F8</f>
        <v>0.8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customFormat="false" ht="15.75" hidden="false" customHeight="false" outlineLevel="0" collapsed="false">
      <c r="A9" s="1"/>
      <c r="B9" s="1"/>
      <c r="C9" s="1"/>
      <c r="D9" s="3" t="n">
        <v>4</v>
      </c>
      <c r="E9" s="6" t="s">
        <v>1</v>
      </c>
      <c r="F9" s="6" t="s">
        <v>1</v>
      </c>
      <c r="G9" s="6" t="s">
        <v>1</v>
      </c>
      <c r="H9" s="6" t="s">
        <v>1</v>
      </c>
      <c r="I9" s="1"/>
      <c r="J9" s="1"/>
      <c r="K9" s="1"/>
      <c r="L9" s="1"/>
      <c r="M9" s="1" t="s">
        <v>5</v>
      </c>
      <c r="N9" s="5" t="n">
        <f aca="false" t="array" ref="N9:O10">MINVERSE(N5:O6)</f>
        <v>1.03092783505155</v>
      </c>
      <c r="O9" s="5" t="n">
        <v>0.206185567010309</v>
      </c>
      <c r="P9" s="1"/>
      <c r="Q9" s="1" t="n">
        <f aca="false" t="array" ref="Q9:Q10">MMULT(N9:O10,R5:R6)</f>
        <v>0.357842719604669</v>
      </c>
      <c r="R9" s="1"/>
      <c r="S9" s="1"/>
      <c r="T9" s="1"/>
    </row>
    <row r="10" customFormat="false" ht="15.75" hidden="false" customHeight="false" outlineLevel="0" collapsed="false">
      <c r="A10" s="1"/>
      <c r="B10" s="1" t="n">
        <v>2.42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5" t="n">
        <v>0.154639175257732</v>
      </c>
      <c r="O10" s="5" t="n">
        <v>1.03092783505155</v>
      </c>
      <c r="P10" s="1"/>
      <c r="Q10" s="1" t="n">
        <v>0.136321036039874</v>
      </c>
      <c r="R10" s="1"/>
      <c r="S10" s="1"/>
      <c r="T10" s="1"/>
    </row>
    <row r="11" customFormat="false" ht="15.75" hidden="false" customHeight="false" outlineLevel="0" collapsed="false">
      <c r="A11" s="1" t="s">
        <v>6</v>
      </c>
      <c r="B11" s="4" t="n">
        <f aca="false">1/B10</f>
        <v>0.413223140495868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customFormat="false" ht="15.75" hidden="false" customHeight="false" outlineLevel="0" collapsed="false">
      <c r="A13" s="8" t="n">
        <v>1</v>
      </c>
      <c r="B13" s="9" t="s">
        <v>7</v>
      </c>
      <c r="C13" s="1"/>
      <c r="D13" s="1"/>
      <c r="E13" s="1" t="s">
        <v>8</v>
      </c>
      <c r="F13" s="4" t="n">
        <v>8</v>
      </c>
      <c r="G13" s="1"/>
      <c r="H13" s="1"/>
      <c r="I13" s="1" t="s">
        <v>9</v>
      </c>
      <c r="J13" s="4" t="n">
        <v>3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customFormat="false" ht="15.75" hidden="false" customHeight="false" outlineLevel="0" collapsed="false">
      <c r="A14" s="8" t="n">
        <v>2</v>
      </c>
      <c r="B14" s="9" t="s">
        <v>10</v>
      </c>
      <c r="C14" s="1"/>
      <c r="D14" s="1"/>
      <c r="E14" s="1" t="s">
        <v>11</v>
      </c>
      <c r="F14" s="4" t="n">
        <f aca="false">1/F13</f>
        <v>0.125</v>
      </c>
      <c r="G14" s="1"/>
      <c r="H14" s="1"/>
      <c r="I14" s="1" t="s">
        <v>12</v>
      </c>
      <c r="J14" s="4" t="n">
        <f aca="false">1/J13</f>
        <v>0.333333333333333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customFormat="false" ht="15.75" hidden="false" customHeight="false" outlineLevel="0" collapsed="false">
      <c r="A15" s="8" t="n">
        <v>3</v>
      </c>
      <c r="B15" s="9" t="s">
        <v>13</v>
      </c>
      <c r="C15" s="1"/>
      <c r="D15" s="1"/>
      <c r="E15" s="1" t="s">
        <v>14</v>
      </c>
      <c r="F15" s="1" t="n">
        <f aca="false">Q9</f>
        <v>0.357842719604669</v>
      </c>
      <c r="G15" s="1"/>
      <c r="H15" s="1"/>
      <c r="I15" s="1" t="s">
        <v>15</v>
      </c>
      <c r="J15" s="1" t="n">
        <f aca="false">Q10</f>
        <v>0.136321036039874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r="16" customFormat="false" ht="15.75" hidden="false" customHeight="false" outlineLevel="0" collapsed="false">
      <c r="A16" s="8" t="n">
        <v>4</v>
      </c>
      <c r="B16" s="9" t="s">
        <v>16</v>
      </c>
      <c r="C16" s="1"/>
      <c r="D16" s="1"/>
      <c r="E16" s="1" t="s">
        <v>17</v>
      </c>
      <c r="F16" s="1" t="n">
        <f aca="false">F15/F14</f>
        <v>2.86274175683735</v>
      </c>
      <c r="G16" s="1"/>
      <c r="H16" s="1"/>
      <c r="I16" s="1" t="s">
        <v>17</v>
      </c>
      <c r="J16" s="1" t="n">
        <f aca="false">J15/J14</f>
        <v>0.408963108119622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customFormat="false" ht="15.75" hidden="false" customHeight="false" outlineLevel="0" collapsed="false">
      <c r="A18" s="1"/>
      <c r="B18" s="1"/>
      <c r="C18" s="1"/>
      <c r="D18" s="1"/>
      <c r="E18" s="1" t="s">
        <v>18</v>
      </c>
      <c r="F18" s="1" t="n">
        <v>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customFormat="false" ht="15.75" hidden="false" customHeight="false" outlineLevel="0" collapsed="false">
      <c r="A19" s="1"/>
      <c r="B19" s="1"/>
      <c r="C19" s="1"/>
      <c r="D19" s="1"/>
      <c r="E19" s="1" t="s">
        <v>19</v>
      </c>
      <c r="F19" s="1" t="n">
        <f aca="false">1/F18</f>
        <v>0.333333333333333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customFormat="false" ht="15.75" hidden="false" customHeight="false" outlineLevel="0" collapsed="false">
      <c r="A20" s="1"/>
      <c r="B20" s="1"/>
      <c r="C20" s="1"/>
      <c r="D20" s="1"/>
      <c r="E20" s="1" t="s">
        <v>20</v>
      </c>
      <c r="F20" s="1" t="n">
        <f aca="false">0.5* ((F15*H7)+(J15*H8))</f>
        <v>0.206611570247934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customFormat="false" ht="15.75" hidden="false" customHeight="false" outlineLevel="0" collapsed="false">
      <c r="A21" s="1"/>
      <c r="B21" s="1"/>
      <c r="C21" s="1"/>
      <c r="D21" s="1"/>
      <c r="E21" s="1" t="s">
        <v>17</v>
      </c>
      <c r="F21" s="1" t="n">
        <f aca="false">F20/F19</f>
        <v>0.619834710743802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R5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22" activeCellId="0" sqref="I22"/>
    </sheetView>
  </sheetViews>
  <sheetFormatPr defaultColWidth="11.53515625" defaultRowHeight="12.8" zeroHeight="false" outlineLevelRow="0" outlineLevelCol="0"/>
  <sheetData>
    <row r="4" customFormat="false" ht="22.05" hidden="false" customHeight="false" outlineLevel="0" collapsed="false">
      <c r="B4" s="10" t="s">
        <v>21</v>
      </c>
      <c r="C4" s="10"/>
      <c r="D4" s="10"/>
      <c r="G4" s="10" t="s">
        <v>22</v>
      </c>
      <c r="H4" s="10"/>
      <c r="I4" s="10"/>
      <c r="J4" s="10"/>
      <c r="L4" s="10" t="s">
        <v>21</v>
      </c>
      <c r="M4" s="10"/>
      <c r="N4" s="10"/>
      <c r="O4" s="10"/>
    </row>
    <row r="5" customFormat="false" ht="12.8" hidden="false" customHeight="false" outlineLevel="0" collapsed="false">
      <c r="B5" s="11" t="s">
        <v>16</v>
      </c>
      <c r="C5" s="11"/>
      <c r="D5" s="11"/>
      <c r="G5" s="11" t="s">
        <v>10</v>
      </c>
      <c r="H5" s="11"/>
      <c r="I5" s="11"/>
      <c r="J5" s="11"/>
      <c r="L5" s="11" t="s">
        <v>13</v>
      </c>
      <c r="M5" s="11"/>
      <c r="N5" s="11"/>
      <c r="O5" s="11"/>
    </row>
    <row r="6" customFormat="false" ht="12.8" hidden="false" customHeight="false" outlineLevel="0" collapsed="false">
      <c r="C6" s="12" t="s">
        <v>23</v>
      </c>
      <c r="D6" s="12" t="s">
        <v>24</v>
      </c>
      <c r="E6" s="12" t="s">
        <v>25</v>
      </c>
      <c r="H6" s="12" t="s">
        <v>23</v>
      </c>
      <c r="I6" s="12" t="s">
        <v>24</v>
      </c>
      <c r="J6" s="12" t="s">
        <v>25</v>
      </c>
      <c r="M6" s="12" t="s">
        <v>23</v>
      </c>
      <c r="N6" s="12" t="s">
        <v>24</v>
      </c>
      <c r="O6" s="12" t="s">
        <v>25</v>
      </c>
    </row>
    <row r="7" customFormat="false" ht="12.8" hidden="false" customHeight="false" outlineLevel="0" collapsed="false">
      <c r="B7" s="13" t="s">
        <v>26</v>
      </c>
      <c r="C7" s="13" t="n">
        <f aca="false">Foglio1!F18</f>
        <v>3</v>
      </c>
      <c r="D7" s="14"/>
      <c r="E7" s="14"/>
      <c r="G7" s="13" t="s">
        <v>26</v>
      </c>
      <c r="H7" s="13" t="n">
        <f aca="false">Foglio1!F13</f>
        <v>8</v>
      </c>
      <c r="I7" s="0" t="s">
        <v>1</v>
      </c>
      <c r="L7" s="13" t="s">
        <v>26</v>
      </c>
      <c r="M7" s="13" t="n">
        <f aca="false">Foglio1!J13</f>
        <v>3</v>
      </c>
      <c r="N7" s="0" t="s">
        <v>1</v>
      </c>
    </row>
    <row r="8" customFormat="false" ht="12.8" hidden="false" customHeight="false" outlineLevel="0" collapsed="false">
      <c r="B8" s="13" t="s">
        <v>27</v>
      </c>
      <c r="C8" s="13" t="n">
        <f aca="false">Foglio1!F19</f>
        <v>0.333333333333333</v>
      </c>
      <c r="D8" s="14"/>
      <c r="E8" s="14"/>
      <c r="G8" s="13" t="s">
        <v>27</v>
      </c>
      <c r="H8" s="13" t="n">
        <f aca="false">Foglio1!F14</f>
        <v>0.125</v>
      </c>
      <c r="I8" s="0" t="s">
        <v>1</v>
      </c>
      <c r="L8" s="13" t="s">
        <v>27</v>
      </c>
      <c r="M8" s="13" t="n">
        <f aca="false">Foglio1!J14</f>
        <v>0.333333333333333</v>
      </c>
      <c r="N8" s="0" t="s">
        <v>1</v>
      </c>
    </row>
    <row r="9" customFormat="false" ht="12.8" hidden="false" customHeight="false" outlineLevel="0" collapsed="false">
      <c r="B9" s="13" t="s">
        <v>6</v>
      </c>
      <c r="C9" s="13" t="n">
        <f aca="false">Foglio1!F20</f>
        <v>0.206611570247934</v>
      </c>
      <c r="D9" s="14"/>
      <c r="E9" s="14"/>
      <c r="G9" s="13" t="s">
        <v>6</v>
      </c>
      <c r="H9" s="13" t="n">
        <f aca="false">Foglio1!F15</f>
        <v>0.357842719604669</v>
      </c>
      <c r="I9" s="0" t="s">
        <v>1</v>
      </c>
      <c r="L9" s="13" t="s">
        <v>6</v>
      </c>
      <c r="M9" s="13" t="n">
        <f aca="false">Foglio1!J15</f>
        <v>0.136321036039874</v>
      </c>
      <c r="N9" s="0" t="s">
        <v>1</v>
      </c>
    </row>
    <row r="10" customFormat="false" ht="12.8" hidden="false" customHeight="false" outlineLevel="0" collapsed="false">
      <c r="B10" s="13" t="s">
        <v>17</v>
      </c>
      <c r="C10" s="13" t="n">
        <f aca="false">Foglio1!F21</f>
        <v>0.619834710743802</v>
      </c>
      <c r="D10" s="0" t="n">
        <v>0.627</v>
      </c>
      <c r="E10" s="0" t="n">
        <v>0.02</v>
      </c>
      <c r="G10" s="13" t="s">
        <v>17</v>
      </c>
      <c r="H10" s="13" t="n">
        <f aca="false">Foglio1!F16</f>
        <v>2.86274175683735</v>
      </c>
      <c r="I10" s="0" t="s">
        <v>1</v>
      </c>
      <c r="L10" s="13" t="s">
        <v>17</v>
      </c>
      <c r="M10" s="13" t="n">
        <f aca="false">Foglio1!J16</f>
        <v>0.408963108119622</v>
      </c>
      <c r="N10" s="0" t="n">
        <v>0.4045</v>
      </c>
      <c r="O10" s="0" t="n">
        <v>0.02</v>
      </c>
    </row>
    <row r="12" customFormat="false" ht="12.8" hidden="false" customHeight="false" outlineLevel="0" collapsed="false">
      <c r="B12" s="13" t="s">
        <v>28</v>
      </c>
      <c r="C12" s="13" t="n">
        <f aca="false">C10/(1-C10)</f>
        <v>1.6304347826087</v>
      </c>
      <c r="D12" s="15"/>
      <c r="E12" s="15"/>
      <c r="G12" s="13" t="s">
        <v>28</v>
      </c>
      <c r="H12" s="13" t="n">
        <f aca="false">H10</f>
        <v>2.86274175683735</v>
      </c>
      <c r="I12" s="0" t="s">
        <v>1</v>
      </c>
      <c r="L12" s="13" t="s">
        <v>28</v>
      </c>
      <c r="M12" s="13" t="n">
        <f aca="false">M10/(1-M10)</f>
        <v>0.691941761568401</v>
      </c>
    </row>
    <row r="13" customFormat="false" ht="12.8" hidden="false" customHeight="false" outlineLevel="0" collapsed="false">
      <c r="B13" s="13" t="s">
        <v>29</v>
      </c>
      <c r="C13" s="13" t="n">
        <f aca="false">(1/C8)/(1-C10)</f>
        <v>7.89130434782609</v>
      </c>
      <c r="D13" s="15"/>
      <c r="E13" s="15"/>
      <c r="G13" s="13" t="s">
        <v>29</v>
      </c>
      <c r="H13" s="13" t="n">
        <f aca="false">H7</f>
        <v>8</v>
      </c>
      <c r="I13" s="0" t="s">
        <v>1</v>
      </c>
      <c r="L13" s="13" t="s">
        <v>29</v>
      </c>
      <c r="M13" s="13" t="n">
        <f aca="false">(1/M8)/(1-M10)</f>
        <v>5.0758252847052</v>
      </c>
    </row>
    <row r="14" customFormat="false" ht="12.8" hidden="false" customHeight="false" outlineLevel="0" collapsed="false">
      <c r="B14" s="16" t="s">
        <v>30</v>
      </c>
      <c r="C14" s="16" t="n">
        <f aca="false">C12 -C10</f>
        <v>1.01060007186489</v>
      </c>
      <c r="D14" s="0" t="n">
        <v>1.0013</v>
      </c>
      <c r="E14" s="0" t="n">
        <v>0.16</v>
      </c>
      <c r="L14" s="16" t="s">
        <v>30</v>
      </c>
      <c r="M14" s="16" t="n">
        <f aca="false">M12 -M10</f>
        <v>0.28297865344878</v>
      </c>
      <c r="N14" s="0" t="n">
        <v>0.2674</v>
      </c>
      <c r="O14" s="0" t="n">
        <v>0.04</v>
      </c>
    </row>
    <row r="15" customFormat="false" ht="12.8" hidden="false" customHeight="false" outlineLevel="0" collapsed="false">
      <c r="B15" s="16" t="s">
        <v>31</v>
      </c>
      <c r="C15" s="16" t="n">
        <f aca="false">C13-C7</f>
        <v>4.89130434782609</v>
      </c>
      <c r="D15" s="0" t="n">
        <v>4.4847</v>
      </c>
      <c r="E15" s="0" t="n">
        <v>0.6</v>
      </c>
      <c r="L15" s="16" t="s">
        <v>31</v>
      </c>
      <c r="M15" s="16" t="n">
        <f aca="false">M13-M7</f>
        <v>2.0758252847052</v>
      </c>
      <c r="N15" s="0" t="n">
        <v>1.905</v>
      </c>
      <c r="O15" s="0" t="n">
        <v>0.28</v>
      </c>
    </row>
    <row r="20" customFormat="false" ht="12.8" hidden="false" customHeight="false" outlineLevel="0" collapsed="false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customFormat="false" ht="12.8" hidden="false" customHeight="false" outlineLevel="0" collapsed="false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customFormat="false" ht="12.8" hidden="false" customHeight="false" outlineLevel="0" collapsed="false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customFormat="false" ht="12.8" hidden="false" customHeight="false" outlineLevel="0" collapsed="false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customFormat="false" ht="12.8" hidden="false" customHeight="fals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customFormat="false" ht="12.8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customFormat="false" ht="12.8" hidden="false" customHeight="fals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customFormat="false" ht="12.8" hidden="false" customHeight="false" outlineLevel="0" collapsed="false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customFormat="false" ht="12.8" hidden="false" customHeight="false" outlineLevel="0" collapsed="false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customFormat="false" ht="12.8" hidden="false" customHeight="false" outlineLevel="0" collapsed="false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customFormat="false" ht="12.8" hidden="false" customHeight="fals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customFormat="false" ht="12.8" hidden="false" customHeight="false" outlineLevel="0" collapsed="false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customFormat="false" ht="12.8" hidden="false" customHeight="fals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customFormat="false" ht="12.8" hidden="false" customHeight="fals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customFormat="false" ht="12.8" hidden="false" customHeight="fals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customFormat="false" ht="12.8" hidden="false" customHeight="fals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customFormat="false" ht="12.8" hidden="false" customHeight="fals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customFormat="false" ht="12.8" hidden="false" customHeight="fals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customFormat="false" ht="12.8" hidden="false" customHeight="fals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customFormat="false" ht="12.8" hidden="false" customHeight="fals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customFormat="false" ht="12.8" hidden="false" customHeight="fals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customFormat="false" ht="12.8" hidden="false" customHeight="fals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customFormat="false" ht="12.8" hidden="false" customHeight="fals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customFormat="false" ht="12.8" hidden="false" customHeight="fals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customFormat="false" ht="12.8" hidden="false" customHeight="fals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customFormat="false" ht="12.8" hidden="false" customHeight="fals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customFormat="false" ht="12.8" hidden="false" customHeight="fals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customFormat="false" ht="12.8" hidden="false" customHeight="fals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customFormat="false" ht="12.8" hidden="false" customHeight="fals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customFormat="false" ht="12.8" hidden="false" customHeight="fals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customFormat="false" ht="12.8" hidden="false" customHeight="fals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customFormat="false" ht="12.8" hidden="false" customHeight="fals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customFormat="false" ht="12.8" hidden="false" customHeight="fals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</sheetData>
  <mergeCells count="6">
    <mergeCell ref="B4:D4"/>
    <mergeCell ref="G4:I4"/>
    <mergeCell ref="L4:O4"/>
    <mergeCell ref="B5:D5"/>
    <mergeCell ref="G5:I5"/>
    <mergeCell ref="L5:O5"/>
  </mergeCells>
  <conditionalFormatting sqref="D14">
    <cfRule type="cellIs" priority="2" operator="between" aboveAverage="0" equalAverage="0" bottom="0" percent="0" rank="0" text="" dxfId="0">
      <formula>Sheet2!$C$14-Sheet2!$E$14</formula>
      <formula>Sheet2!$C$14+Sheet2!$E$14</formula>
    </cfRule>
  </conditionalFormatting>
  <conditionalFormatting sqref="D15">
    <cfRule type="cellIs" priority="3" operator="between" aboveAverage="0" equalAverage="0" bottom="0" percent="0" rank="0" text="" dxfId="0">
      <formula>Sheet2!$C$15-Sheet2!$E$15</formula>
      <formula>Sheet2!$C$15+Sheet2!$E$15</formula>
    </cfRule>
  </conditionalFormatting>
  <conditionalFormatting sqref="N14">
    <cfRule type="cellIs" priority="4" operator="between" aboveAverage="0" equalAverage="0" bottom="0" percent="0" rank="0" text="" dxfId="0">
      <formula>Sheet2!$M$14-Sheet2!$O$14</formula>
      <formula>Sheet2!$M$14+Sheet2!$O$14</formula>
    </cfRule>
  </conditionalFormatting>
  <conditionalFormatting sqref="N15">
    <cfRule type="cellIs" priority="5" operator="between" aboveAverage="0" equalAverage="0" bottom="0" percent="0" rank="0" text="" dxfId="0">
      <formula>Sheet2!$M$15-Sheet2!$O$15</formula>
      <formula>Sheet2!$M$15+Sheet2!$O$15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2023-02-15T11:43:59Z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