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A186A5E9-AA50-48F5-A3F0-B0483A108646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L11" i="2"/>
  <c r="L12" i="2"/>
  <c r="L13" i="2"/>
  <c r="L14" i="2"/>
  <c r="L15" i="2"/>
  <c r="L16" i="2"/>
  <c r="L17" i="2"/>
  <c r="L18" i="2"/>
  <c r="L19" i="2"/>
  <c r="L10" i="2"/>
  <c r="L9" i="2"/>
  <c r="G9" i="2"/>
  <c r="F26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6" i="2"/>
  <c r="F28" i="2" s="1"/>
  <c r="E29" i="1"/>
  <c r="W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29" i="1"/>
  <c r="S52" i="1"/>
  <c r="S46" i="1"/>
  <c r="W44" i="1"/>
  <c r="U44" i="1"/>
  <c r="T44" i="1"/>
  <c r="W43" i="1"/>
  <c r="U43" i="1"/>
  <c r="T43" i="1"/>
  <c r="W42" i="1"/>
  <c r="U42" i="1"/>
  <c r="T42" i="1"/>
  <c r="Y41" i="1"/>
  <c r="X41" i="1"/>
  <c r="W41" i="1"/>
  <c r="U41" i="1"/>
  <c r="T41" i="1"/>
  <c r="Y40" i="1"/>
  <c r="X40" i="1"/>
  <c r="W40" i="1"/>
  <c r="U40" i="1"/>
  <c r="T40" i="1"/>
  <c r="Y39" i="1"/>
  <c r="X39" i="1"/>
  <c r="W39" i="1"/>
  <c r="U39" i="1"/>
  <c r="T39" i="1"/>
  <c r="Y38" i="1"/>
  <c r="X38" i="1"/>
  <c r="W38" i="1"/>
  <c r="U38" i="1"/>
  <c r="T38" i="1"/>
  <c r="Y37" i="1"/>
  <c r="X37" i="1"/>
  <c r="W37" i="1"/>
  <c r="U37" i="1"/>
  <c r="T37" i="1"/>
  <c r="Y36" i="1"/>
  <c r="X36" i="1"/>
  <c r="W36" i="1"/>
  <c r="U36" i="1"/>
  <c r="T36" i="1"/>
  <c r="Y35" i="1"/>
  <c r="X35" i="1"/>
  <c r="W35" i="1"/>
  <c r="U35" i="1"/>
  <c r="T35" i="1"/>
  <c r="Y34" i="1"/>
  <c r="X34" i="1"/>
  <c r="W34" i="1"/>
  <c r="U34" i="1"/>
  <c r="T34" i="1"/>
  <c r="Y33" i="1"/>
  <c r="X33" i="1"/>
  <c r="W33" i="1"/>
  <c r="U33" i="1"/>
  <c r="T33" i="1"/>
  <c r="Y32" i="1"/>
  <c r="X32" i="1"/>
  <c r="W32" i="1"/>
  <c r="U32" i="1"/>
  <c r="T32" i="1"/>
  <c r="Y31" i="1"/>
  <c r="X31" i="1"/>
  <c r="W31" i="1"/>
  <c r="U31" i="1"/>
  <c r="T31" i="1"/>
  <c r="Y30" i="1"/>
  <c r="X30" i="1"/>
  <c r="W30" i="1"/>
  <c r="U30" i="1"/>
  <c r="T30" i="1"/>
  <c r="Y29" i="1"/>
  <c r="U29" i="1"/>
  <c r="U46" i="1" s="1"/>
  <c r="S49" i="1" s="1"/>
  <c r="S50" i="1" s="1"/>
  <c r="T29" i="1"/>
  <c r="T46" i="1" s="1"/>
  <c r="S48" i="1" s="1"/>
  <c r="I41" i="1"/>
  <c r="I31" i="1"/>
  <c r="I32" i="1"/>
  <c r="I33" i="1"/>
  <c r="I34" i="1"/>
  <c r="I35" i="1"/>
  <c r="I36" i="1"/>
  <c r="I37" i="1"/>
  <c r="I38" i="1"/>
  <c r="I39" i="1"/>
  <c r="I40" i="1"/>
  <c r="I30" i="1"/>
  <c r="I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9" i="1"/>
  <c r="D46" i="1" s="1"/>
  <c r="C46" i="1"/>
  <c r="D21" i="1"/>
  <c r="B21" i="1"/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9" i="2"/>
  <c r="H26" i="2" s="1"/>
  <c r="F29" i="2"/>
  <c r="L26" i="2"/>
  <c r="S51" i="1"/>
  <c r="V46" i="1"/>
  <c r="Y46" i="1"/>
  <c r="Z30" i="1"/>
  <c r="Z31" i="1"/>
  <c r="Z32" i="1"/>
  <c r="Z33" i="1"/>
  <c r="Z34" i="1"/>
  <c r="Z35" i="1"/>
  <c r="Z36" i="1"/>
  <c r="Z37" i="1"/>
  <c r="Z38" i="1"/>
  <c r="Z39" i="1"/>
  <c r="Z40" i="1"/>
  <c r="Z41" i="1"/>
  <c r="I46" i="1"/>
  <c r="C48" i="1"/>
  <c r="F32" i="2" l="1"/>
  <c r="F30" i="2"/>
  <c r="F31" i="2" s="1"/>
  <c r="W46" i="1"/>
  <c r="X29" i="1"/>
  <c r="F30" i="1"/>
  <c r="G30" i="1" s="1"/>
  <c r="F31" i="1"/>
  <c r="G31" i="1" s="1"/>
  <c r="H30" i="1" s="1"/>
  <c r="J30" i="1" s="1"/>
  <c r="F32" i="1"/>
  <c r="G32" i="1" s="1"/>
  <c r="H31" i="1" s="1"/>
  <c r="J31" i="1" s="1"/>
  <c r="F33" i="1"/>
  <c r="G33" i="1" s="1"/>
  <c r="H32" i="1" s="1"/>
  <c r="J32" i="1" s="1"/>
  <c r="F34" i="1"/>
  <c r="G34" i="1" s="1"/>
  <c r="H33" i="1" s="1"/>
  <c r="J33" i="1" s="1"/>
  <c r="F35" i="1"/>
  <c r="G35" i="1" s="1"/>
  <c r="H34" i="1" s="1"/>
  <c r="J34" i="1" s="1"/>
  <c r="F36" i="1"/>
  <c r="G36" i="1" s="1"/>
  <c r="H35" i="1" s="1"/>
  <c r="J35" i="1" s="1"/>
  <c r="F37" i="1"/>
  <c r="G37" i="1" s="1"/>
  <c r="H36" i="1" s="1"/>
  <c r="J36" i="1" s="1"/>
  <c r="F38" i="1"/>
  <c r="G38" i="1" s="1"/>
  <c r="H37" i="1" s="1"/>
  <c r="J37" i="1" s="1"/>
  <c r="F39" i="1"/>
  <c r="G39" i="1" s="1"/>
  <c r="H38" i="1" s="1"/>
  <c r="J38" i="1" s="1"/>
  <c r="F40" i="1"/>
  <c r="G40" i="1" s="1"/>
  <c r="H39" i="1" s="1"/>
  <c r="J39" i="1" s="1"/>
  <c r="F41" i="1"/>
  <c r="G41" i="1" s="1"/>
  <c r="H40" i="1" s="1"/>
  <c r="J40" i="1" s="1"/>
  <c r="F42" i="1"/>
  <c r="G42" i="1" s="1"/>
  <c r="F43" i="1"/>
  <c r="G43" i="1" s="1"/>
  <c r="F44" i="1"/>
  <c r="G44" i="1" s="1"/>
  <c r="F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C49" i="1" s="1"/>
  <c r="C50" i="1" s="1"/>
  <c r="C51" i="1" s="1"/>
  <c r="I9" i="2" l="1"/>
  <c r="J9" i="2" s="1"/>
  <c r="I10" i="2"/>
  <c r="J10" i="2" s="1"/>
  <c r="I11" i="2"/>
  <c r="J11" i="2" s="1"/>
  <c r="I12" i="2"/>
  <c r="I13" i="2"/>
  <c r="I14" i="2"/>
  <c r="I15" i="2"/>
  <c r="I16" i="2"/>
  <c r="I17" i="2"/>
  <c r="I18" i="2"/>
  <c r="I19" i="2"/>
  <c r="I20" i="2"/>
  <c r="I21" i="2"/>
  <c r="I22" i="2"/>
  <c r="J22" i="2" s="1"/>
  <c r="I23" i="2"/>
  <c r="J23" i="2" s="1"/>
  <c r="I24" i="2"/>
  <c r="J24" i="2" s="1"/>
  <c r="X46" i="1"/>
  <c r="Z29" i="1"/>
  <c r="Z46" i="1" s="1"/>
  <c r="F46" i="1"/>
  <c r="G29" i="1"/>
  <c r="H41" i="1"/>
  <c r="J41" i="1" s="1"/>
  <c r="K20" i="2" l="1"/>
  <c r="M20" i="2"/>
  <c r="J21" i="2"/>
  <c r="K19" i="2" s="1"/>
  <c r="M19" i="2"/>
  <c r="J20" i="2"/>
  <c r="K18" i="2" s="1"/>
  <c r="M18" i="2"/>
  <c r="J19" i="2"/>
  <c r="K17" i="2" s="1"/>
  <c r="M17" i="2"/>
  <c r="J18" i="2"/>
  <c r="K16" i="2" s="1"/>
  <c r="M16" i="2"/>
  <c r="J17" i="2"/>
  <c r="K15" i="2" s="1"/>
  <c r="M15" i="2"/>
  <c r="J16" i="2"/>
  <c r="K14" i="2" s="1"/>
  <c r="M14" i="2"/>
  <c r="J15" i="2"/>
  <c r="K13" i="2" s="1"/>
  <c r="M13" i="2"/>
  <c r="J14" i="2"/>
  <c r="K12" i="2" s="1"/>
  <c r="M12" i="2"/>
  <c r="J13" i="2"/>
  <c r="K11" i="2" s="1"/>
  <c r="M11" i="2"/>
  <c r="J12" i="2"/>
  <c r="K10" i="2" s="1"/>
  <c r="M10" i="2" s="1"/>
  <c r="K9" i="2"/>
  <c r="M9" i="2" s="1"/>
  <c r="I26" i="2"/>
  <c r="H29" i="1"/>
  <c r="G46" i="1"/>
  <c r="J26" i="2" l="1"/>
  <c r="H46" i="1"/>
  <c r="J29" i="1"/>
  <c r="J46" i="1" s="1"/>
  <c r="K26" i="2" l="1"/>
  <c r="M26" i="2"/>
</calcChain>
</file>

<file path=xl/sharedStrings.xml><?xml version="1.0" encoding="utf-8"?>
<sst xmlns="http://schemas.openxmlformats.org/spreadsheetml/2006/main" count="61" uniqueCount="25">
  <si>
    <t>lower range</t>
  </si>
  <si>
    <t>upper range</t>
  </si>
  <si>
    <t>observed frequency</t>
  </si>
  <si>
    <t>Totale frequency</t>
  </si>
  <si>
    <t>Totale range</t>
  </si>
  <si>
    <t>VALIDAZIONE DEI DATI</t>
  </si>
  <si>
    <t>classe</t>
  </si>
  <si>
    <t>fi</t>
  </si>
  <si>
    <t>Totale</t>
  </si>
  <si>
    <t>ris</t>
  </si>
  <si>
    <t>p(i)</t>
  </si>
  <si>
    <t>Fi</t>
  </si>
  <si>
    <t>Fi raggruppato</t>
  </si>
  <si>
    <t>fi raggruppato</t>
  </si>
  <si>
    <t>Gi</t>
  </si>
  <si>
    <t>V</t>
  </si>
  <si>
    <t>DF = 13-1-1</t>
  </si>
  <si>
    <t>SOMME</t>
  </si>
  <si>
    <t>Tra p10 e P90</t>
  </si>
  <si>
    <t>media</t>
  </si>
  <si>
    <t>varianza</t>
  </si>
  <si>
    <t>dev std</t>
  </si>
  <si>
    <t>v</t>
  </si>
  <si>
    <t>lamda</t>
  </si>
  <si>
    <t>DF = 12-1-1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</si>
</sst>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BC2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Sheet1!$B$4:$C$19</c:f>
              <c:multiLvlStrCache>
                <c:ptCount val="16"/>
                <c:lvl>
                  <c:pt idx="0">
                    <c:v>16:15</c:v>
                  </c:pt>
                  <c:pt idx="1">
                    <c:v>16:30</c:v>
                  </c:pt>
                  <c:pt idx="2">
                    <c:v>16:45</c:v>
                  </c:pt>
                  <c:pt idx="3">
                    <c:v>17:00</c:v>
                  </c:pt>
                  <c:pt idx="4">
                    <c:v>17:15</c:v>
                  </c:pt>
                  <c:pt idx="5">
                    <c:v>17:30</c:v>
                  </c:pt>
                  <c:pt idx="6">
                    <c:v>17:45</c:v>
                  </c:pt>
                  <c:pt idx="7">
                    <c:v>18:00</c:v>
                  </c:pt>
                  <c:pt idx="8">
                    <c:v>18:15</c:v>
                  </c:pt>
                  <c:pt idx="9">
                    <c:v>18:30</c:v>
                  </c:pt>
                  <c:pt idx="10">
                    <c:v>18:45</c:v>
                  </c:pt>
                  <c:pt idx="11">
                    <c:v>19:00</c:v>
                  </c:pt>
                  <c:pt idx="12">
                    <c:v>19:15</c:v>
                  </c:pt>
                  <c:pt idx="13">
                    <c:v>19:30</c:v>
                  </c:pt>
                  <c:pt idx="14">
                    <c:v>19:45</c:v>
                  </c:pt>
                  <c:pt idx="15">
                    <c:v>20:00</c:v>
                  </c:pt>
                </c:lvl>
                <c:lvl>
                  <c:pt idx="0">
                    <c:v>16:00</c:v>
                  </c:pt>
                  <c:pt idx="1">
                    <c:v>16:15</c:v>
                  </c:pt>
                  <c:pt idx="2">
                    <c:v>16:30</c:v>
                  </c:pt>
                  <c:pt idx="3">
                    <c:v>16:45</c:v>
                  </c:pt>
                  <c:pt idx="4">
                    <c:v>17:00</c:v>
                  </c:pt>
                  <c:pt idx="5">
                    <c:v>17:15</c:v>
                  </c:pt>
                  <c:pt idx="6">
                    <c:v>17:30</c:v>
                  </c:pt>
                  <c:pt idx="7">
                    <c:v>17:45</c:v>
                  </c:pt>
                  <c:pt idx="8">
                    <c:v>18:00</c:v>
                  </c:pt>
                  <c:pt idx="9">
                    <c:v>18:15</c:v>
                  </c:pt>
                  <c:pt idx="10">
                    <c:v>18:30</c:v>
                  </c:pt>
                  <c:pt idx="11">
                    <c:v>18:45</c:v>
                  </c:pt>
                  <c:pt idx="12">
                    <c:v>19:00</c:v>
                  </c:pt>
                  <c:pt idx="13">
                    <c:v>19:15</c:v>
                  </c:pt>
                  <c:pt idx="14">
                    <c:v>19:30</c:v>
                  </c:pt>
                  <c:pt idx="15">
                    <c:v>19:45</c:v>
                  </c:pt>
                </c:lvl>
              </c:multiLvlStrCache>
            </c:multiLvl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14</c:v>
                </c:pt>
                <c:pt idx="9">
                  <c:v>16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C-495D-A8E4-28AE24221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426663"/>
        <c:axId val="1859442983"/>
      </c:barChart>
      <c:catAx>
        <c:axId val="1859426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42983"/>
        <c:crosses val="autoZero"/>
        <c:auto val="1"/>
        <c:lblAlgn val="ctr"/>
        <c:lblOffset val="100"/>
        <c:noMultiLvlLbl val="0"/>
      </c:catAx>
      <c:valAx>
        <c:axId val="1859442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2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39064453118754"/>
          <c:y val="0.93544823308464997"/>
          <c:w val="7.0677907039939133E-2"/>
          <c:h val="4.9234480263271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Sheet2!$F$9:$F$24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14</c:v>
                </c:pt>
                <c:pt idx="9">
                  <c:v>16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4-4228-89A4-AB475FDE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48183"/>
        <c:axId val="1002351063"/>
      </c:barChart>
      <c:catAx>
        <c:axId val="1002348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51063"/>
        <c:crosses val="autoZero"/>
        <c:auto val="1"/>
        <c:lblAlgn val="ctr"/>
        <c:lblOffset val="100"/>
        <c:noMultiLvlLbl val="0"/>
      </c:catAx>
      <c:valAx>
        <c:axId val="100235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8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123825</xdr:rowOff>
    </xdr:from>
    <xdr:to>
      <xdr:col>17</xdr:col>
      <xdr:colOff>409575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EA6F9-D674-CDE2-CB1C-1F891ECB1515}"/>
            </a:ext>
            <a:ext uri="{147F2762-F138-4A5C-976F-8EAC2B608ADB}">
              <a16:predDERef xmlns:a16="http://schemas.microsoft.com/office/drawing/2014/main" pred="{565F8ADD-E32E-E4EF-E04F-B381E8FF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85725</xdr:rowOff>
    </xdr:from>
    <xdr:to>
      <xdr:col>26</xdr:col>
      <xdr:colOff>257175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9A858-A01F-3890-FD7C-D42CA87C6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B52"/>
  <sheetViews>
    <sheetView workbookViewId="0">
      <selection activeCell="V12" sqref="V12"/>
    </sheetView>
  </sheetViews>
  <sheetFormatPr defaultRowHeight="15"/>
  <cols>
    <col min="1" max="1" width="12.140625" bestFit="1" customWidth="1"/>
    <col min="2" max="2" width="11.5703125" bestFit="1" customWidth="1"/>
    <col min="3" max="3" width="11.85546875" bestFit="1" customWidth="1"/>
    <col min="4" max="4" width="18.7109375" bestFit="1" customWidth="1"/>
  </cols>
  <sheetData>
    <row r="3" spans="2:4">
      <c r="B3" s="2" t="s">
        <v>0</v>
      </c>
      <c r="C3" s="2" t="s">
        <v>1</v>
      </c>
      <c r="D3" s="2" t="s">
        <v>2</v>
      </c>
    </row>
    <row r="4" spans="2:4">
      <c r="B4" s="1">
        <v>0.66666666666666663</v>
      </c>
      <c r="C4" s="1">
        <v>0.67708333333333337</v>
      </c>
      <c r="D4">
        <v>1</v>
      </c>
    </row>
    <row r="5" spans="2:4">
      <c r="B5" s="1">
        <v>0.67708333333333337</v>
      </c>
      <c r="C5" s="1">
        <v>0.6875</v>
      </c>
      <c r="D5">
        <v>2</v>
      </c>
    </row>
    <row r="6" spans="2:4">
      <c r="B6" s="1">
        <v>0.6875</v>
      </c>
      <c r="C6" s="1">
        <v>0.69791666666666696</v>
      </c>
      <c r="D6">
        <v>4</v>
      </c>
    </row>
    <row r="7" spans="2:4">
      <c r="B7" s="1">
        <v>0.69791666666666696</v>
      </c>
      <c r="C7" s="1">
        <v>0.70833333333333304</v>
      </c>
      <c r="D7">
        <v>7</v>
      </c>
    </row>
    <row r="8" spans="2:4">
      <c r="B8" s="1">
        <v>0.70833333333333404</v>
      </c>
      <c r="C8" s="1">
        <v>0.71875</v>
      </c>
      <c r="D8">
        <v>13</v>
      </c>
    </row>
    <row r="9" spans="2:4">
      <c r="B9" s="1">
        <v>0.71875</v>
      </c>
      <c r="C9" s="1">
        <v>0.72916666666666696</v>
      </c>
      <c r="D9">
        <v>20</v>
      </c>
    </row>
    <row r="10" spans="2:4">
      <c r="B10" s="1">
        <v>0.72916666666666696</v>
      </c>
      <c r="C10" s="1">
        <v>0.73958333333333304</v>
      </c>
      <c r="D10">
        <v>21</v>
      </c>
    </row>
    <row r="11" spans="2:4">
      <c r="B11" s="1">
        <v>0.73958333333333404</v>
      </c>
      <c r="C11" s="1">
        <v>0.75</v>
      </c>
      <c r="D11">
        <v>18</v>
      </c>
    </row>
    <row r="12" spans="2:4">
      <c r="B12" s="1">
        <v>0.750000000000001</v>
      </c>
      <c r="C12" s="1">
        <v>0.76041666666666596</v>
      </c>
      <c r="D12">
        <v>14</v>
      </c>
    </row>
    <row r="13" spans="2:4">
      <c r="B13" s="1">
        <v>0.76041666666666696</v>
      </c>
      <c r="C13" s="1">
        <v>0.77083333333333304</v>
      </c>
      <c r="D13">
        <v>16</v>
      </c>
    </row>
    <row r="14" spans="2:4">
      <c r="B14" s="1">
        <v>0.77083333333333404</v>
      </c>
      <c r="C14" s="1">
        <v>0.781249999999999</v>
      </c>
      <c r="D14">
        <v>13</v>
      </c>
    </row>
    <row r="15" spans="2:4">
      <c r="B15" s="1">
        <v>0.781250000000001</v>
      </c>
      <c r="C15" s="1">
        <v>0.79166666666666596</v>
      </c>
      <c r="D15">
        <v>9</v>
      </c>
    </row>
    <row r="16" spans="2:4">
      <c r="B16" s="1">
        <v>0.79166666666666796</v>
      </c>
      <c r="C16" s="1">
        <v>0.80208333333333304</v>
      </c>
      <c r="D16">
        <v>5</v>
      </c>
    </row>
    <row r="17" spans="1:26">
      <c r="B17" s="1">
        <v>0.80208333333333504</v>
      </c>
      <c r="C17" s="1">
        <v>0.812499999999999</v>
      </c>
      <c r="D17">
        <v>3</v>
      </c>
    </row>
    <row r="18" spans="1:26">
      <c r="B18" s="1">
        <v>0.812500000000001</v>
      </c>
      <c r="C18" s="1">
        <v>0.82291666666666596</v>
      </c>
      <c r="D18">
        <v>1</v>
      </c>
    </row>
    <row r="19" spans="1:26">
      <c r="B19" s="1">
        <v>0.82291666666666796</v>
      </c>
      <c r="C19" s="1">
        <v>0.83333333333333204</v>
      </c>
      <c r="D19">
        <v>1</v>
      </c>
    </row>
    <row r="20" spans="1:26">
      <c r="D20" s="5" t="s">
        <v>3</v>
      </c>
    </row>
    <row r="21" spans="1:26">
      <c r="A21" s="4" t="s">
        <v>4</v>
      </c>
      <c r="B21" s="3">
        <f>COUNT(B4:B19)</f>
        <v>16</v>
      </c>
      <c r="D21" s="5">
        <f>SUM(D4:D19)</f>
        <v>148</v>
      </c>
    </row>
    <row r="27" spans="1:26">
      <c r="B27" s="7" t="s">
        <v>5</v>
      </c>
      <c r="C27" s="8"/>
      <c r="R27" s="7" t="s">
        <v>5</v>
      </c>
      <c r="S27" s="8"/>
    </row>
    <row r="28" spans="1:26">
      <c r="B28" s="5" t="s">
        <v>6</v>
      </c>
      <c r="C28" s="5" t="s">
        <v>7</v>
      </c>
      <c r="D28" s="5" t="s">
        <v>8</v>
      </c>
      <c r="E28" s="5" t="s">
        <v>9</v>
      </c>
      <c r="F28" s="5" t="s">
        <v>10</v>
      </c>
      <c r="G28" s="5" t="s">
        <v>11</v>
      </c>
      <c r="H28" s="5" t="s">
        <v>12</v>
      </c>
      <c r="I28" s="5" t="s">
        <v>13</v>
      </c>
      <c r="J28" s="5" t="s">
        <v>14</v>
      </c>
      <c r="R28" s="5" t="s">
        <v>6</v>
      </c>
      <c r="S28" s="5" t="s">
        <v>7</v>
      </c>
      <c r="T28" s="5" t="s">
        <v>8</v>
      </c>
      <c r="U28" s="5" t="s">
        <v>9</v>
      </c>
      <c r="V28" s="5" t="s">
        <v>10</v>
      </c>
      <c r="W28" s="5" t="s">
        <v>11</v>
      </c>
      <c r="X28" s="5" t="s">
        <v>12</v>
      </c>
      <c r="Y28" s="5" t="s">
        <v>13</v>
      </c>
      <c r="Z28" s="5" t="s">
        <v>14</v>
      </c>
    </row>
    <row r="29" spans="1:26">
      <c r="B29">
        <v>0</v>
      </c>
      <c r="C29">
        <v>1</v>
      </c>
      <c r="D29">
        <f>C29*B29</f>
        <v>0</v>
      </c>
      <c r="E29">
        <f>((B29-$C$48)^2)*C29</f>
        <v>55.635250516044287</v>
      </c>
      <c r="F29">
        <f>(EXP(-$C$48)*$C$48^B29)/FACT(B29)</f>
        <v>5.7628737336649005E-4</v>
      </c>
      <c r="G29">
        <f>$C$46*F29</f>
        <v>8.4137956511507545E-2</v>
      </c>
      <c r="H29">
        <f>SUM(G29:G30)</f>
        <v>0.71171490610761523</v>
      </c>
      <c r="I29">
        <f>SUM(C29:C30)</f>
        <v>3</v>
      </c>
      <c r="J29">
        <f>((I29-H29)^2)/H29</f>
        <v>7.3572277691459922</v>
      </c>
      <c r="R29">
        <v>0</v>
      </c>
      <c r="S29">
        <v>1</v>
      </c>
      <c r="T29">
        <f>S29*R29</f>
        <v>0</v>
      </c>
      <c r="U29">
        <f>((R29-$C$48)^2)*S29</f>
        <v>55.635250516044287</v>
      </c>
      <c r="V29">
        <f>(EXP(-$S$52)*$S$52^R29)/FACT(R29)</f>
        <v>2.3292158839187684E-4</v>
      </c>
      <c r="W29">
        <f>$C$46*V29</f>
        <v>3.4006551905214018E-2</v>
      </c>
      <c r="X29">
        <f>SUM(W29:W30)</f>
        <v>0.31846485285141213</v>
      </c>
      <c r="Y29">
        <f>SUM(S29:S30)</f>
        <v>3</v>
      </c>
      <c r="Z29">
        <f>((Y29-X29)^2)/X29</f>
        <v>22.579040296004564</v>
      </c>
    </row>
    <row r="30" spans="1:26">
      <c r="B30">
        <v>1</v>
      </c>
      <c r="C30">
        <v>2</v>
      </c>
      <c r="D30">
        <f t="shared" ref="D30:D44" si="0">C30*B30</f>
        <v>2</v>
      </c>
      <c r="E30">
        <f t="shared" ref="E30:E44" si="1">((B30-$C$48)^2)*C30</f>
        <v>83.43488459373242</v>
      </c>
      <c r="F30">
        <f t="shared" ref="F30:F44" si="2">(EXP(-$C$48)*$C$48^B30)/FACT(B30)</f>
        <v>4.2984722575075867E-3</v>
      </c>
      <c r="G30">
        <f t="shared" ref="G30:G44" si="3">$C$46*F30</f>
        <v>0.62757694959610766</v>
      </c>
      <c r="H30">
        <f>G31</f>
        <v>2.3405181442128811</v>
      </c>
      <c r="I30">
        <f>C31</f>
        <v>5</v>
      </c>
      <c r="J30">
        <f t="shared" ref="J30:J41" si="4">((I30-H30)^2)/H30</f>
        <v>3.02191365563607</v>
      </c>
      <c r="R30">
        <v>1</v>
      </c>
      <c r="S30">
        <v>2</v>
      </c>
      <c r="T30">
        <f t="shared" ref="T30:T44" si="5">S30*R30</f>
        <v>2</v>
      </c>
      <c r="U30">
        <f t="shared" ref="U30:U44" si="6">((R30-$C$48)^2)*S30</f>
        <v>83.43488459373242</v>
      </c>
      <c r="V30">
        <f t="shared" ref="V30:V44" si="7">(EXP(-$S$52)*$S$52^R30)/FACT(R30)</f>
        <v>1.948344527028754E-3</v>
      </c>
      <c r="W30">
        <f t="shared" ref="W30:W44" si="8">$C$46*V30</f>
        <v>0.28445830094619812</v>
      </c>
      <c r="X30">
        <f>W31</f>
        <v>1.1897196340683891</v>
      </c>
      <c r="Y30">
        <f>S31</f>
        <v>5</v>
      </c>
      <c r="Z30">
        <f t="shared" ref="Z30:Z41" si="9">((Y30-X30)^2)/X30</f>
        <v>12.203073775757636</v>
      </c>
    </row>
    <row r="31" spans="1:26">
      <c r="B31">
        <v>2</v>
      </c>
      <c r="C31">
        <v>5</v>
      </c>
      <c r="D31">
        <f t="shared" si="0"/>
        <v>10</v>
      </c>
      <c r="E31">
        <f t="shared" si="1"/>
        <v>148.99817038844063</v>
      </c>
      <c r="F31">
        <f t="shared" si="2"/>
        <v>1.6030946193238912E-2</v>
      </c>
      <c r="G31">
        <f t="shared" si="3"/>
        <v>2.3405181442128811</v>
      </c>
      <c r="H31">
        <f t="shared" ref="H31:H41" si="10">G32</f>
        <v>5.8192334681457245</v>
      </c>
      <c r="I31">
        <f t="shared" ref="I31:I40" si="11">C32</f>
        <v>7</v>
      </c>
      <c r="J31">
        <f t="shared" si="4"/>
        <v>0.23958646965773536</v>
      </c>
      <c r="R31">
        <v>2</v>
      </c>
      <c r="S31">
        <v>5</v>
      </c>
      <c r="T31">
        <f t="shared" si="5"/>
        <v>10</v>
      </c>
      <c r="U31">
        <f t="shared" si="6"/>
        <v>148.99817038844063</v>
      </c>
      <c r="V31">
        <f t="shared" si="7"/>
        <v>8.148764616906775E-3</v>
      </c>
      <c r="W31">
        <f t="shared" si="8"/>
        <v>1.1897196340683891</v>
      </c>
      <c r="X31">
        <f t="shared" ref="X31:X41" si="12">W32</f>
        <v>3.3172590451855224</v>
      </c>
      <c r="Y31">
        <f t="shared" ref="Y31:Y40" si="13">S32</f>
        <v>7</v>
      </c>
      <c r="Z31">
        <f t="shared" si="9"/>
        <v>4.0884901527216559</v>
      </c>
    </row>
    <row r="32" spans="1:26">
      <c r="B32">
        <v>3</v>
      </c>
      <c r="C32">
        <v>7</v>
      </c>
      <c r="D32">
        <f t="shared" si="0"/>
        <v>21</v>
      </c>
      <c r="E32">
        <f t="shared" si="1"/>
        <v>139.17278100957029</v>
      </c>
      <c r="F32">
        <f t="shared" si="2"/>
        <v>3.985776348045017E-2</v>
      </c>
      <c r="G32">
        <f t="shared" si="3"/>
        <v>5.8192334681457245</v>
      </c>
      <c r="H32">
        <f t="shared" si="10"/>
        <v>10.851276107552557</v>
      </c>
      <c r="I32">
        <f t="shared" si="11"/>
        <v>10</v>
      </c>
      <c r="J32">
        <f t="shared" si="4"/>
        <v>6.6782100474381781E-2</v>
      </c>
      <c r="R32">
        <v>3</v>
      </c>
      <c r="S32">
        <v>7</v>
      </c>
      <c r="T32">
        <f t="shared" si="5"/>
        <v>21</v>
      </c>
      <c r="U32">
        <f t="shared" si="6"/>
        <v>139.17278100957029</v>
      </c>
      <c r="V32">
        <f t="shared" si="7"/>
        <v>2.27209523642844E-2</v>
      </c>
      <c r="W32">
        <f t="shared" si="8"/>
        <v>3.3172590451855224</v>
      </c>
      <c r="X32">
        <f t="shared" si="12"/>
        <v>6.9370593233182323</v>
      </c>
      <c r="Y32">
        <f t="shared" si="13"/>
        <v>10</v>
      </c>
      <c r="Z32">
        <f t="shared" si="9"/>
        <v>1.3523894133839156</v>
      </c>
    </row>
    <row r="33" spans="1:28">
      <c r="B33">
        <v>4</v>
      </c>
      <c r="C33">
        <v>10</v>
      </c>
      <c r="D33">
        <f t="shared" si="0"/>
        <v>40</v>
      </c>
      <c r="E33">
        <f t="shared" si="1"/>
        <v>119.64017639331959</v>
      </c>
      <c r="F33">
        <f t="shared" si="2"/>
        <v>7.432380895583944E-2</v>
      </c>
      <c r="G33">
        <f t="shared" si="3"/>
        <v>10.851276107552557</v>
      </c>
      <c r="H33">
        <f t="shared" si="10"/>
        <v>16.187725590581831</v>
      </c>
      <c r="I33">
        <f t="shared" si="11"/>
        <v>15</v>
      </c>
      <c r="J33">
        <f t="shared" si="4"/>
        <v>8.7145786517638574E-2</v>
      </c>
      <c r="R33">
        <v>4</v>
      </c>
      <c r="S33">
        <v>10</v>
      </c>
      <c r="T33">
        <f t="shared" si="5"/>
        <v>40</v>
      </c>
      <c r="U33">
        <f t="shared" si="6"/>
        <v>119.64017639331959</v>
      </c>
      <c r="V33">
        <f t="shared" si="7"/>
        <v>4.7514104954234471E-2</v>
      </c>
      <c r="W33">
        <f t="shared" si="8"/>
        <v>6.9370593233182323</v>
      </c>
      <c r="X33">
        <f t="shared" si="12"/>
        <v>11.605434824290626</v>
      </c>
      <c r="Y33">
        <f t="shared" si="13"/>
        <v>15</v>
      </c>
      <c r="Z33">
        <f t="shared" si="9"/>
        <v>0.99290314465603435</v>
      </c>
    </row>
    <row r="34" spans="1:28">
      <c r="B34">
        <v>5</v>
      </c>
      <c r="C34">
        <v>15</v>
      </c>
      <c r="D34">
        <f t="shared" si="0"/>
        <v>75</v>
      </c>
      <c r="E34">
        <f t="shared" si="1"/>
        <v>90.693141302308149</v>
      </c>
      <c r="F34">
        <f t="shared" si="2"/>
        <v>0.11087483281220432</v>
      </c>
      <c r="G34">
        <f t="shared" si="3"/>
        <v>16.187725590581831</v>
      </c>
      <c r="H34">
        <f t="shared" si="10"/>
        <v>20.123782155415089</v>
      </c>
      <c r="I34">
        <f t="shared" si="11"/>
        <v>14</v>
      </c>
      <c r="J34">
        <f t="shared" si="4"/>
        <v>1.8635019797652324</v>
      </c>
      <c r="R34">
        <v>5</v>
      </c>
      <c r="S34">
        <v>15</v>
      </c>
      <c r="T34">
        <f t="shared" si="5"/>
        <v>75</v>
      </c>
      <c r="U34">
        <f t="shared" si="6"/>
        <v>90.693141302308149</v>
      </c>
      <c r="V34">
        <f t="shared" si="7"/>
        <v>7.9489279618428943E-2</v>
      </c>
      <c r="W34">
        <f t="shared" si="8"/>
        <v>11.605434824290626</v>
      </c>
      <c r="X34">
        <f t="shared" si="12"/>
        <v>16.17954034789684</v>
      </c>
      <c r="Y34">
        <f t="shared" si="13"/>
        <v>14</v>
      </c>
      <c r="Z34">
        <f t="shared" si="9"/>
        <v>0.29360513500173541</v>
      </c>
    </row>
    <row r="35" spans="1:28">
      <c r="B35">
        <v>6</v>
      </c>
      <c r="C35">
        <v>14</v>
      </c>
      <c r="D35">
        <f t="shared" si="0"/>
        <v>84</v>
      </c>
      <c r="E35">
        <f t="shared" si="1"/>
        <v>29.797616813661108</v>
      </c>
      <c r="F35">
        <f t="shared" si="2"/>
        <v>0.13783412435215814</v>
      </c>
      <c r="G35">
        <f t="shared" si="3"/>
        <v>20.123782155415089</v>
      </c>
      <c r="H35">
        <f t="shared" si="10"/>
        <v>21.443051631357175</v>
      </c>
      <c r="I35">
        <f t="shared" si="11"/>
        <v>21</v>
      </c>
      <c r="J35">
        <f t="shared" si="4"/>
        <v>9.1542356667743685E-3</v>
      </c>
      <c r="R35">
        <v>6</v>
      </c>
      <c r="S35">
        <v>14</v>
      </c>
      <c r="T35">
        <f t="shared" si="5"/>
        <v>84</v>
      </c>
      <c r="U35">
        <f t="shared" si="6"/>
        <v>29.797616813661108</v>
      </c>
      <c r="V35">
        <f t="shared" si="7"/>
        <v>0.11081876950614274</v>
      </c>
      <c r="W35">
        <f t="shared" si="8"/>
        <v>16.17954034789684</v>
      </c>
      <c r="X35">
        <f t="shared" si="12"/>
        <v>19.334108532469237</v>
      </c>
      <c r="Y35">
        <f t="shared" si="13"/>
        <v>21</v>
      </c>
      <c r="Z35">
        <f t="shared" si="9"/>
        <v>0.1435387815751217</v>
      </c>
    </row>
    <row r="36" spans="1:28">
      <c r="B36">
        <v>7</v>
      </c>
      <c r="C36">
        <v>21</v>
      </c>
      <c r="D36">
        <f t="shared" si="0"/>
        <v>147</v>
      </c>
      <c r="E36">
        <f t="shared" si="1"/>
        <v>4.4224526177519294</v>
      </c>
      <c r="F36">
        <f t="shared" si="2"/>
        <v>0.14687021665313132</v>
      </c>
      <c r="G36">
        <f t="shared" si="3"/>
        <v>21.443051631357175</v>
      </c>
      <c r="H36">
        <f t="shared" si="10"/>
        <v>19.992708241907501</v>
      </c>
      <c r="I36">
        <f t="shared" si="11"/>
        <v>17</v>
      </c>
      <c r="J36">
        <f t="shared" si="4"/>
        <v>0.44797845858658736</v>
      </c>
      <c r="R36">
        <v>7</v>
      </c>
      <c r="S36">
        <v>21</v>
      </c>
      <c r="T36">
        <f t="shared" si="5"/>
        <v>147</v>
      </c>
      <c r="U36">
        <f t="shared" si="6"/>
        <v>4.4224526177519294</v>
      </c>
      <c r="V36">
        <f t="shared" si="7"/>
        <v>0.13242540090732355</v>
      </c>
      <c r="W36">
        <f t="shared" si="8"/>
        <v>19.334108532469237</v>
      </c>
      <c r="X36">
        <f t="shared" si="12"/>
        <v>20.215764886958254</v>
      </c>
      <c r="Y36">
        <f t="shared" si="13"/>
        <v>17</v>
      </c>
      <c r="Z36">
        <f t="shared" si="9"/>
        <v>0.51153858713824829</v>
      </c>
    </row>
    <row r="37" spans="1:28">
      <c r="B37">
        <v>8</v>
      </c>
      <c r="C37">
        <v>17</v>
      </c>
      <c r="D37">
        <f t="shared" si="0"/>
        <v>136</v>
      </c>
      <c r="E37">
        <f t="shared" si="1"/>
        <v>4.9773409645336786</v>
      </c>
      <c r="F37">
        <f t="shared" si="2"/>
        <v>0.13693635782128424</v>
      </c>
      <c r="G37">
        <f t="shared" si="3"/>
        <v>19.992708241907501</v>
      </c>
      <c r="H37">
        <f t="shared" si="10"/>
        <v>16.569299296375394</v>
      </c>
      <c r="I37">
        <f t="shared" si="11"/>
        <v>15</v>
      </c>
      <c r="J37">
        <f t="shared" si="4"/>
        <v>0.14863032150931299</v>
      </c>
      <c r="R37">
        <v>8</v>
      </c>
      <c r="S37">
        <v>17</v>
      </c>
      <c r="T37">
        <f t="shared" si="5"/>
        <v>136</v>
      </c>
      <c r="U37">
        <f t="shared" si="6"/>
        <v>4.9773409645336786</v>
      </c>
      <c r="V37">
        <f t="shared" si="7"/>
        <v>0.1384641430613579</v>
      </c>
      <c r="W37">
        <f t="shared" si="8"/>
        <v>20.215764886958254</v>
      </c>
      <c r="X37">
        <f t="shared" si="12"/>
        <v>18.789000648072367</v>
      </c>
      <c r="Y37">
        <f t="shared" si="13"/>
        <v>15</v>
      </c>
      <c r="Z37">
        <f t="shared" si="9"/>
        <v>0.76409204406332842</v>
      </c>
    </row>
    <row r="38" spans="1:28">
      <c r="B38">
        <v>9</v>
      </c>
      <c r="C38">
        <v>15</v>
      </c>
      <c r="D38">
        <f t="shared" si="0"/>
        <v>135</v>
      </c>
      <c r="E38">
        <f t="shared" si="1"/>
        <v>35.624648151623177</v>
      </c>
      <c r="F38">
        <f t="shared" si="2"/>
        <v>0.11348835134503694</v>
      </c>
      <c r="G38">
        <f t="shared" si="3"/>
        <v>16.569299296375394</v>
      </c>
      <c r="H38">
        <f t="shared" si="10"/>
        <v>12.358881461474521</v>
      </c>
      <c r="I38">
        <f t="shared" si="11"/>
        <v>15</v>
      </c>
      <c r="J38">
        <f t="shared" si="4"/>
        <v>0.56441249608932842</v>
      </c>
      <c r="R38">
        <v>9</v>
      </c>
      <c r="S38">
        <v>15</v>
      </c>
      <c r="T38">
        <f t="shared" si="5"/>
        <v>135</v>
      </c>
      <c r="U38">
        <f t="shared" si="6"/>
        <v>35.624648151623177</v>
      </c>
      <c r="V38">
        <f t="shared" si="7"/>
        <v>0.12869178526076963</v>
      </c>
      <c r="W38">
        <f t="shared" si="8"/>
        <v>18.789000648072367</v>
      </c>
      <c r="X38">
        <f t="shared" si="12"/>
        <v>15.716639592643359</v>
      </c>
      <c r="Y38">
        <f t="shared" si="13"/>
        <v>15</v>
      </c>
      <c r="Z38">
        <f t="shared" si="9"/>
        <v>3.2676979243351265E-2</v>
      </c>
    </row>
    <row r="39" spans="1:28">
      <c r="B39">
        <v>10</v>
      </c>
      <c r="C39">
        <v>15</v>
      </c>
      <c r="D39">
        <f t="shared" si="0"/>
        <v>150</v>
      </c>
      <c r="E39">
        <f t="shared" si="1"/>
        <v>96.857524863951937</v>
      </c>
      <c r="F39">
        <f t="shared" si="2"/>
        <v>8.4649873023798089E-2</v>
      </c>
      <c r="G39">
        <f t="shared" si="3"/>
        <v>12.358881461474521</v>
      </c>
      <c r="H39">
        <f t="shared" si="10"/>
        <v>8.3803374293560111</v>
      </c>
      <c r="I39">
        <f t="shared" si="11"/>
        <v>10</v>
      </c>
      <c r="J39">
        <f t="shared" si="4"/>
        <v>0.31303117146044113</v>
      </c>
      <c r="R39">
        <v>10</v>
      </c>
      <c r="S39">
        <v>15</v>
      </c>
      <c r="T39">
        <f t="shared" si="5"/>
        <v>150</v>
      </c>
      <c r="U39">
        <f t="shared" si="6"/>
        <v>96.857524863951937</v>
      </c>
      <c r="V39">
        <f t="shared" si="7"/>
        <v>0.10764821638796822</v>
      </c>
      <c r="W39">
        <f t="shared" si="8"/>
        <v>15.716639592643359</v>
      </c>
      <c r="X39">
        <f t="shared" si="12"/>
        <v>11.951516678765248</v>
      </c>
      <c r="Y39">
        <f t="shared" si="13"/>
        <v>10</v>
      </c>
      <c r="Z39">
        <f t="shared" si="9"/>
        <v>0.31865556898443836</v>
      </c>
    </row>
    <row r="40" spans="1:28">
      <c r="B40">
        <v>11</v>
      </c>
      <c r="C40">
        <v>10</v>
      </c>
      <c r="D40">
        <f t="shared" si="0"/>
        <v>110</v>
      </c>
      <c r="E40">
        <f t="shared" si="1"/>
        <v>125.3936010508538</v>
      </c>
      <c r="F40">
        <f t="shared" si="2"/>
        <v>5.7399571433945286E-2</v>
      </c>
      <c r="G40">
        <f t="shared" si="3"/>
        <v>8.3803374293560111</v>
      </c>
      <c r="H40">
        <f t="shared" si="10"/>
        <v>5.209011107630535</v>
      </c>
      <c r="I40">
        <f t="shared" si="11"/>
        <v>7</v>
      </c>
      <c r="J40">
        <f t="shared" si="4"/>
        <v>0.6157869788167698</v>
      </c>
      <c r="R40">
        <v>11</v>
      </c>
      <c r="S40">
        <v>10</v>
      </c>
      <c r="T40">
        <f t="shared" si="5"/>
        <v>110</v>
      </c>
      <c r="U40">
        <f t="shared" si="6"/>
        <v>125.3936010508538</v>
      </c>
      <c r="V40">
        <f t="shared" si="7"/>
        <v>8.1859703279214033E-2</v>
      </c>
      <c r="W40">
        <f t="shared" si="8"/>
        <v>11.951516678765248</v>
      </c>
      <c r="X40">
        <f t="shared" si="12"/>
        <v>8.3310125493063563</v>
      </c>
      <c r="Y40">
        <f t="shared" si="13"/>
        <v>7</v>
      </c>
      <c r="Z40">
        <f t="shared" si="9"/>
        <v>0.21265055068948482</v>
      </c>
    </row>
    <row r="41" spans="1:28">
      <c r="B41">
        <v>12</v>
      </c>
      <c r="C41">
        <v>7</v>
      </c>
      <c r="D41">
        <f t="shared" si="0"/>
        <v>84</v>
      </c>
      <c r="E41">
        <f t="shared" si="1"/>
        <v>144.35086320135107</v>
      </c>
      <c r="F41">
        <f t="shared" si="2"/>
        <v>3.5678158271442023E-2</v>
      </c>
      <c r="G41">
        <f t="shared" si="3"/>
        <v>5.209011107630535</v>
      </c>
      <c r="H41">
        <f>SUM(G42:G44)</f>
        <v>5.3728690800432704</v>
      </c>
      <c r="I41">
        <f>SUM(C42:C44)</f>
        <v>7</v>
      </c>
      <c r="J41">
        <f t="shared" si="4"/>
        <v>0.49276373409379842</v>
      </c>
      <c r="R41">
        <v>12</v>
      </c>
      <c r="S41">
        <v>7</v>
      </c>
      <c r="T41">
        <f t="shared" si="5"/>
        <v>84</v>
      </c>
      <c r="U41">
        <f t="shared" si="6"/>
        <v>144.35086320135107</v>
      </c>
      <c r="V41">
        <f t="shared" si="7"/>
        <v>5.7061729789769568E-2</v>
      </c>
      <c r="W41">
        <f t="shared" si="8"/>
        <v>8.3310125493063563</v>
      </c>
      <c r="X41">
        <f>SUM(W42:W44)</f>
        <v>10.349516370237094</v>
      </c>
      <c r="Y41">
        <f>SUM(S42:S44)</f>
        <v>7</v>
      </c>
      <c r="Z41">
        <f t="shared" si="9"/>
        <v>1.0840371195267029</v>
      </c>
    </row>
    <row r="42" spans="1:28">
      <c r="B42">
        <v>13</v>
      </c>
      <c r="C42">
        <v>4</v>
      </c>
      <c r="D42">
        <f t="shared" si="0"/>
        <v>52</v>
      </c>
      <c r="E42">
        <f t="shared" si="1"/>
        <v>122.81497466691685</v>
      </c>
      <c r="F42">
        <f t="shared" si="2"/>
        <v>2.0470766257955932E-2</v>
      </c>
      <c r="G42">
        <f t="shared" si="3"/>
        <v>2.9887318736615662</v>
      </c>
      <c r="R42">
        <v>13</v>
      </c>
      <c r="S42">
        <v>4</v>
      </c>
      <c r="T42">
        <f t="shared" si="5"/>
        <v>52</v>
      </c>
      <c r="U42">
        <f t="shared" si="6"/>
        <v>122.81497466691685</v>
      </c>
      <c r="V42">
        <f t="shared" si="7"/>
        <v>3.6716188715387392E-2</v>
      </c>
      <c r="W42">
        <f t="shared" si="8"/>
        <v>5.3605635524465596</v>
      </c>
    </row>
    <row r="43" spans="1:28">
      <c r="B43">
        <v>14</v>
      </c>
      <c r="C43">
        <v>2</v>
      </c>
      <c r="D43">
        <f t="shared" si="0"/>
        <v>28</v>
      </c>
      <c r="E43">
        <f t="shared" si="1"/>
        <v>85.571870895102265</v>
      </c>
      <c r="F43">
        <f t="shared" si="2"/>
        <v>1.0906391611993155E-2</v>
      </c>
      <c r="G43">
        <f t="shared" si="3"/>
        <v>1.5923331753510006</v>
      </c>
      <c r="R43">
        <v>14</v>
      </c>
      <c r="S43">
        <v>2</v>
      </c>
      <c r="T43">
        <f t="shared" si="5"/>
        <v>28</v>
      </c>
      <c r="U43">
        <f t="shared" si="6"/>
        <v>85.571870895102265</v>
      </c>
      <c r="V43">
        <f t="shared" si="7"/>
        <v>2.1937421034776115E-2</v>
      </c>
      <c r="W43">
        <f t="shared" si="8"/>
        <v>3.202863471077313</v>
      </c>
    </row>
    <row r="44" spans="1:28">
      <c r="B44">
        <v>15</v>
      </c>
      <c r="C44">
        <v>1</v>
      </c>
      <c r="D44">
        <f t="shared" si="0"/>
        <v>15</v>
      </c>
      <c r="E44">
        <f t="shared" si="1"/>
        <v>56.868127228373048</v>
      </c>
      <c r="F44">
        <f t="shared" si="2"/>
        <v>5.4233152810322137E-3</v>
      </c>
      <c r="G44">
        <f t="shared" si="3"/>
        <v>0.79180403103070318</v>
      </c>
      <c r="R44">
        <v>15</v>
      </c>
      <c r="S44">
        <v>1</v>
      </c>
      <c r="T44">
        <f t="shared" si="5"/>
        <v>15</v>
      </c>
      <c r="U44">
        <f t="shared" si="6"/>
        <v>56.868127228373048</v>
      </c>
      <c r="V44">
        <f t="shared" si="7"/>
        <v>1.2233488676117963E-2</v>
      </c>
      <c r="W44">
        <f t="shared" si="8"/>
        <v>1.7860893467132226</v>
      </c>
    </row>
    <row r="45" spans="1:28">
      <c r="J45" s="3" t="s">
        <v>15</v>
      </c>
      <c r="K45" s="3"/>
      <c r="L45" s="3" t="s">
        <v>16</v>
      </c>
      <c r="Z45" s="3" t="s">
        <v>15</v>
      </c>
      <c r="AA45" s="3"/>
      <c r="AB45" s="3" t="s">
        <v>16</v>
      </c>
    </row>
    <row r="46" spans="1:28">
      <c r="A46" s="9" t="s">
        <v>17</v>
      </c>
      <c r="B46" s="9"/>
      <c r="C46" s="9">
        <f>SUM(C29:C44)</f>
        <v>146</v>
      </c>
      <c r="D46" s="9">
        <f t="shared" ref="D46:J46" si="14">SUM(D29:D44)</f>
        <v>1089</v>
      </c>
      <c r="E46" s="9">
        <f t="shared" si="14"/>
        <v>1344.253424657534</v>
      </c>
      <c r="F46" s="9">
        <f t="shared" si="14"/>
        <v>0.99561923712438427</v>
      </c>
      <c r="G46" s="9">
        <f t="shared" si="14"/>
        <v>145.36040862016011</v>
      </c>
      <c r="H46" s="9">
        <f t="shared" si="14"/>
        <v>145.36040862016011</v>
      </c>
      <c r="I46" s="9">
        <f t="shared" si="14"/>
        <v>146</v>
      </c>
      <c r="J46" s="9">
        <f t="shared" si="14"/>
        <v>15.227915157420062</v>
      </c>
      <c r="Q46" s="9" t="s">
        <v>17</v>
      </c>
      <c r="R46" s="9"/>
      <c r="S46" s="9">
        <f>SUM(S29:S44)</f>
        <v>146</v>
      </c>
      <c r="T46" s="9">
        <f t="shared" ref="T46:Z46" si="15">SUM(T29:T44)</f>
        <v>1089</v>
      </c>
      <c r="U46" s="9">
        <f t="shared" si="15"/>
        <v>1344.253424657534</v>
      </c>
      <c r="V46" s="9">
        <f t="shared" si="15"/>
        <v>0.98791121428810225</v>
      </c>
      <c r="W46" s="9">
        <f t="shared" si="15"/>
        <v>144.23503728606295</v>
      </c>
      <c r="X46" s="9">
        <f t="shared" si="15"/>
        <v>144.23503728606295</v>
      </c>
      <c r="Y46" s="9">
        <f t="shared" si="15"/>
        <v>146</v>
      </c>
      <c r="Z46" s="9">
        <f t="shared" si="15"/>
        <v>44.576691548746211</v>
      </c>
    </row>
    <row r="47" spans="1:28">
      <c r="J47" t="s">
        <v>18</v>
      </c>
      <c r="Z47" t="s">
        <v>18</v>
      </c>
    </row>
    <row r="48" spans="1:28">
      <c r="B48" s="6" t="s">
        <v>19</v>
      </c>
      <c r="C48" s="6">
        <f>D46/C46</f>
        <v>7.4589041095890414</v>
      </c>
      <c r="R48" s="6" t="s">
        <v>19</v>
      </c>
      <c r="S48" s="6">
        <f>T46/S46</f>
        <v>7.4589041095890414</v>
      </c>
    </row>
    <row r="49" spans="2:19">
      <c r="B49" s="6" t="s">
        <v>20</v>
      </c>
      <c r="C49" s="6">
        <f>E46/(C46-1)</f>
        <v>9.2707132735002347</v>
      </c>
      <c r="R49" s="6" t="s">
        <v>20</v>
      </c>
      <c r="S49" s="6">
        <f>U46/(S46-1)</f>
        <v>9.2707132735002347</v>
      </c>
    </row>
    <row r="50" spans="2:19">
      <c r="B50" s="6" t="s">
        <v>21</v>
      </c>
      <c r="C50" s="6">
        <f>SQRT(C49)</f>
        <v>3.0447846021517244</v>
      </c>
      <c r="R50" s="6" t="s">
        <v>21</v>
      </c>
      <c r="S50" s="6">
        <f>SQRT(S49)</f>
        <v>3.0447846021517244</v>
      </c>
    </row>
    <row r="51" spans="2:19">
      <c r="B51" s="6" t="s">
        <v>22</v>
      </c>
      <c r="C51" s="6">
        <f>C50/C48</f>
        <v>0.40820803665211364</v>
      </c>
      <c r="R51" s="6" t="s">
        <v>22</v>
      </c>
      <c r="S51" s="6">
        <f>S50/S48</f>
        <v>0.40820803665211364</v>
      </c>
    </row>
    <row r="52" spans="2:19">
      <c r="R52" s="10" t="s">
        <v>23</v>
      </c>
      <c r="S52" s="10">
        <f>(S48+S49)/2</f>
        <v>8.3648086915446385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074A-9AFA-4A82-A605-A02C2F731617}">
  <dimension ref="D7:O32"/>
  <sheetViews>
    <sheetView tabSelected="1" workbookViewId="0">
      <selection activeCell="F9" sqref="F9:F24"/>
    </sheetView>
  </sheetViews>
  <sheetFormatPr defaultRowHeight="15"/>
  <sheetData>
    <row r="7" spans="5:13">
      <c r="E7" s="7" t="s">
        <v>5</v>
      </c>
      <c r="F7" s="8"/>
    </row>
    <row r="8" spans="5:13"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</row>
    <row r="9" spans="5:13">
      <c r="E9">
        <v>0</v>
      </c>
      <c r="F9">
        <v>1</v>
      </c>
      <c r="G9">
        <f>F9*E9</f>
        <v>0</v>
      </c>
      <c r="H9">
        <f>((E9-$F$28)^2)*F9</f>
        <v>50.141709276844409</v>
      </c>
      <c r="I9">
        <f>(EXP(-$F$32)*$F$32^E9)/FACT(E9)</f>
        <v>4.3450081336133596E-4</v>
      </c>
      <c r="J9">
        <f>$F$26*I9</f>
        <v>6.4306120377477724E-2</v>
      </c>
      <c r="K9">
        <f>SUM(J9:J11)</f>
        <v>2.4889860232807921</v>
      </c>
      <c r="L9">
        <f>SUM(F9:F11)</f>
        <v>7</v>
      </c>
      <c r="M9">
        <f>((L9-K9)^2)/K9</f>
        <v>8.1757177050489069</v>
      </c>
    </row>
    <row r="10" spans="5:13">
      <c r="E10">
        <v>1</v>
      </c>
      <c r="F10">
        <v>2</v>
      </c>
      <c r="G10">
        <f t="shared" ref="G10:G24" si="0">F10*E10</f>
        <v>2</v>
      </c>
      <c r="H10">
        <f t="shared" ref="H10:H24" si="1">((E10-$F$28)^2)*F10</f>
        <v>73.959094229364496</v>
      </c>
      <c r="I10">
        <f t="shared" ref="I10:I24" si="2">(EXP(-$F$32)*$F$32^E10)/FACT(E10)</f>
        <v>3.3636066825848592E-3</v>
      </c>
      <c r="J10">
        <f t="shared" ref="J10:J24" si="3">$F$26*I10</f>
        <v>0.49781378902255918</v>
      </c>
      <c r="K10">
        <f>J12</f>
        <v>4.9721577327296185</v>
      </c>
      <c r="L10">
        <f>F12</f>
        <v>7</v>
      </c>
      <c r="M10">
        <f>((L10-K10)^2)/K10</f>
        <v>0.82703415337364883</v>
      </c>
    </row>
    <row r="11" spans="5:13">
      <c r="E11">
        <v>2</v>
      </c>
      <c r="F11">
        <v>4</v>
      </c>
      <c r="G11">
        <f t="shared" si="0"/>
        <v>8</v>
      </c>
      <c r="H11">
        <f t="shared" si="1"/>
        <v>103.26953981008033</v>
      </c>
      <c r="I11">
        <f t="shared" si="2"/>
        <v>1.3019365634329426E-2</v>
      </c>
      <c r="J11">
        <f t="shared" si="3"/>
        <v>1.926866113880755</v>
      </c>
      <c r="K11">
        <f t="shared" ref="K11:K19" si="4">J13</f>
        <v>9.6227570020491164</v>
      </c>
      <c r="L11">
        <f t="shared" ref="L11:L19" si="5">F13</f>
        <v>13</v>
      </c>
      <c r="M11">
        <f t="shared" ref="M10:M21" si="6">((L11-K11)^2)/K11</f>
        <v>1.1852913115003809</v>
      </c>
    </row>
    <row r="12" spans="5:13">
      <c r="E12">
        <v>3</v>
      </c>
      <c r="F12">
        <v>7</v>
      </c>
      <c r="G12">
        <f t="shared" si="0"/>
        <v>21</v>
      </c>
      <c r="H12">
        <f t="shared" si="1"/>
        <v>116.58655953250545</v>
      </c>
      <c r="I12">
        <f t="shared" si="2"/>
        <v>3.3595660356281205E-2</v>
      </c>
      <c r="J12">
        <f t="shared" si="3"/>
        <v>4.9721577327296185</v>
      </c>
      <c r="K12">
        <f t="shared" si="4"/>
        <v>14.898554277303843</v>
      </c>
      <c r="L12">
        <f t="shared" si="5"/>
        <v>20</v>
      </c>
      <c r="M12">
        <f t="shared" si="6"/>
        <v>1.7467969023853873</v>
      </c>
    </row>
    <row r="13" spans="5:13">
      <c r="E13">
        <v>4</v>
      </c>
      <c r="F13">
        <v>13</v>
      </c>
      <c r="G13">
        <f t="shared" si="0"/>
        <v>52</v>
      </c>
      <c r="H13">
        <f t="shared" si="1"/>
        <v>123.40978816654489</v>
      </c>
      <c r="I13">
        <f t="shared" si="2"/>
        <v>6.5018628392223762E-2</v>
      </c>
      <c r="J13">
        <f t="shared" si="3"/>
        <v>9.6227570020491164</v>
      </c>
      <c r="K13">
        <f t="shared" si="4"/>
        <v>19.222394675671946</v>
      </c>
      <c r="L13">
        <f t="shared" si="5"/>
        <v>21</v>
      </c>
      <c r="M13">
        <f t="shared" si="6"/>
        <v>0.16438538186288629</v>
      </c>
    </row>
    <row r="14" spans="5:13">
      <c r="E14">
        <v>5</v>
      </c>
      <c r="F14">
        <v>20</v>
      </c>
      <c r="G14">
        <f t="shared" si="0"/>
        <v>100</v>
      </c>
      <c r="H14">
        <f t="shared" si="1"/>
        <v>86.617969320671989</v>
      </c>
      <c r="I14">
        <f t="shared" si="2"/>
        <v>0.10066590727908002</v>
      </c>
      <c r="J14">
        <f t="shared" si="3"/>
        <v>14.898554277303843</v>
      </c>
      <c r="K14">
        <f t="shared" si="4"/>
        <v>21.258081260188774</v>
      </c>
      <c r="L14">
        <f t="shared" si="5"/>
        <v>18</v>
      </c>
      <c r="M14">
        <f t="shared" si="6"/>
        <v>0.49934391387771976</v>
      </c>
    </row>
    <row r="15" spans="5:13">
      <c r="E15">
        <v>6</v>
      </c>
      <c r="F15">
        <v>21</v>
      </c>
      <c r="G15">
        <f t="shared" si="0"/>
        <v>126</v>
      </c>
      <c r="H15">
        <f t="shared" si="1"/>
        <v>24.543462381300202</v>
      </c>
      <c r="I15">
        <f t="shared" si="2"/>
        <v>0.12988104510589152</v>
      </c>
      <c r="J15">
        <f t="shared" si="3"/>
        <v>19.222394675671946</v>
      </c>
      <c r="K15">
        <f t="shared" si="4"/>
        <v>20.570681914420117</v>
      </c>
      <c r="L15">
        <f t="shared" si="5"/>
        <v>14</v>
      </c>
      <c r="M15">
        <f t="shared" si="6"/>
        <v>2.098805523322131</v>
      </c>
    </row>
    <row r="16" spans="5:13">
      <c r="E16">
        <v>7</v>
      </c>
      <c r="F16">
        <v>18</v>
      </c>
      <c r="G16">
        <f t="shared" si="0"/>
        <v>126</v>
      </c>
      <c r="H16">
        <f t="shared" si="1"/>
        <v>0.11833455076698207</v>
      </c>
      <c r="I16">
        <f t="shared" si="2"/>
        <v>0.14363568419046469</v>
      </c>
      <c r="J16">
        <f t="shared" si="3"/>
        <v>21.258081260188774</v>
      </c>
      <c r="K16">
        <f t="shared" si="4"/>
        <v>17.69378688906578</v>
      </c>
      <c r="L16">
        <f t="shared" si="5"/>
        <v>16</v>
      </c>
      <c r="M16">
        <f t="shared" si="6"/>
        <v>0.16214245393359153</v>
      </c>
    </row>
    <row r="17" spans="4:15">
      <c r="E17">
        <v>8</v>
      </c>
      <c r="F17">
        <v>14</v>
      </c>
      <c r="G17">
        <f t="shared" si="0"/>
        <v>112</v>
      </c>
      <c r="H17">
        <f t="shared" si="1"/>
        <v>11.821767713659616</v>
      </c>
      <c r="I17">
        <f t="shared" si="2"/>
        <v>0.13899109401635215</v>
      </c>
      <c r="J17">
        <f t="shared" si="3"/>
        <v>20.570681914420117</v>
      </c>
      <c r="K17">
        <f t="shared" si="4"/>
        <v>13.697313788639725</v>
      </c>
      <c r="L17">
        <f t="shared" si="5"/>
        <v>13</v>
      </c>
      <c r="M17">
        <f t="shared" si="6"/>
        <v>3.5499407207154048E-2</v>
      </c>
    </row>
    <row r="18" spans="4:15">
      <c r="E18">
        <v>9</v>
      </c>
      <c r="F18">
        <v>16</v>
      </c>
      <c r="G18">
        <f t="shared" si="0"/>
        <v>144</v>
      </c>
      <c r="H18">
        <f t="shared" si="1"/>
        <v>58.915997078159265</v>
      </c>
      <c r="I18">
        <f t="shared" si="2"/>
        <v>0.11955261411530933</v>
      </c>
      <c r="J18">
        <f t="shared" si="3"/>
        <v>17.69378688906578</v>
      </c>
      <c r="K18">
        <f t="shared" si="4"/>
        <v>9.6395627048868526</v>
      </c>
      <c r="L18">
        <f t="shared" si="5"/>
        <v>9</v>
      </c>
      <c r="M18">
        <f t="shared" si="6"/>
        <v>4.2433507204099732E-2</v>
      </c>
    </row>
    <row r="19" spans="4:15">
      <c r="E19">
        <v>10</v>
      </c>
      <c r="F19">
        <v>13</v>
      </c>
      <c r="G19">
        <f t="shared" si="0"/>
        <v>130</v>
      </c>
      <c r="H19">
        <f t="shared" si="1"/>
        <v>110.7611395178963</v>
      </c>
      <c r="I19">
        <f t="shared" si="2"/>
        <v>9.2549417490808958E-2</v>
      </c>
      <c r="J19">
        <f t="shared" si="3"/>
        <v>13.697313788639725</v>
      </c>
      <c r="K19">
        <f t="shared" si="4"/>
        <v>6.2185724656686423</v>
      </c>
      <c r="L19">
        <f t="shared" si="5"/>
        <v>5</v>
      </c>
      <c r="M19">
        <f t="shared" si="6"/>
        <v>0.23878773822829302</v>
      </c>
    </row>
    <row r="20" spans="4:15">
      <c r="E20">
        <v>11</v>
      </c>
      <c r="F20">
        <v>9</v>
      </c>
      <c r="G20">
        <f t="shared" si="0"/>
        <v>99</v>
      </c>
      <c r="H20">
        <f t="shared" si="1"/>
        <v>138.22132943754568</v>
      </c>
      <c r="I20">
        <f t="shared" si="2"/>
        <v>6.5132180438424683E-2</v>
      </c>
      <c r="J20">
        <f t="shared" si="3"/>
        <v>9.6395627048868526</v>
      </c>
      <c r="K20">
        <f>SUM(J22:J24)</f>
        <v>6.8074355467040357</v>
      </c>
      <c r="L20">
        <f>SUM(F22:F24)</f>
        <v>5</v>
      </c>
      <c r="M20">
        <f t="shared" si="6"/>
        <v>0.47989044230775246</v>
      </c>
    </row>
    <row r="21" spans="4:15">
      <c r="E21">
        <v>12</v>
      </c>
      <c r="F21">
        <v>5</v>
      </c>
      <c r="G21">
        <f t="shared" si="0"/>
        <v>60</v>
      </c>
      <c r="H21">
        <f t="shared" si="1"/>
        <v>120.97881665449235</v>
      </c>
      <c r="I21">
        <f t="shared" si="2"/>
        <v>4.2017381524788122E-2</v>
      </c>
      <c r="J21">
        <f t="shared" si="3"/>
        <v>6.2185724656686423</v>
      </c>
    </row>
    <row r="22" spans="4:15">
      <c r="E22">
        <v>13</v>
      </c>
      <c r="F22">
        <v>3</v>
      </c>
      <c r="G22">
        <f t="shared" si="0"/>
        <v>39</v>
      </c>
      <c r="H22">
        <f t="shared" si="1"/>
        <v>105.10080350620893</v>
      </c>
      <c r="I22">
        <f t="shared" si="2"/>
        <v>2.5020745458033913E-2</v>
      </c>
      <c r="J22">
        <f t="shared" si="3"/>
        <v>3.7030703277890193</v>
      </c>
    </row>
    <row r="23" spans="4:15">
      <c r="E23">
        <v>14</v>
      </c>
      <c r="F23">
        <v>1</v>
      </c>
      <c r="G23">
        <f t="shared" si="0"/>
        <v>14</v>
      </c>
      <c r="H23">
        <f t="shared" si="1"/>
        <v>47.87143900657415</v>
      </c>
      <c r="I23">
        <f t="shared" si="2"/>
        <v>1.3835243972244345E-2</v>
      </c>
      <c r="J23">
        <f t="shared" si="3"/>
        <v>2.0476161078921629</v>
      </c>
    </row>
    <row r="24" spans="4:15">
      <c r="E24">
        <v>15</v>
      </c>
      <c r="F24">
        <v>1</v>
      </c>
      <c r="G24">
        <f t="shared" si="0"/>
        <v>15</v>
      </c>
      <c r="H24">
        <f t="shared" si="1"/>
        <v>62.709276844411988</v>
      </c>
      <c r="I24">
        <f t="shared" si="2"/>
        <v>7.1401966961003637E-3</v>
      </c>
      <c r="J24">
        <f t="shared" si="3"/>
        <v>1.0567491110228537</v>
      </c>
    </row>
    <row r="25" spans="4:15">
      <c r="M25" s="3" t="s">
        <v>15</v>
      </c>
      <c r="N25" s="3"/>
      <c r="O25" s="3" t="s">
        <v>24</v>
      </c>
    </row>
    <row r="26" spans="4:15">
      <c r="D26" s="9" t="s">
        <v>17</v>
      </c>
      <c r="E26" s="9"/>
      <c r="F26" s="9">
        <f>SUM(F9:F24)</f>
        <v>148</v>
      </c>
      <c r="G26" s="9">
        <f t="shared" ref="G26:M26" si="7">SUM(G9:G24)</f>
        <v>1048</v>
      </c>
      <c r="H26" s="9">
        <f t="shared" si="7"/>
        <v>1235.0270270270269</v>
      </c>
      <c r="I26" s="9">
        <f t="shared" si="7"/>
        <v>0.99385327216627861</v>
      </c>
      <c r="J26" s="9">
        <f t="shared" si="7"/>
        <v>147.09028428060927</v>
      </c>
      <c r="K26" s="9">
        <f t="shared" si="7"/>
        <v>147.09028428060924</v>
      </c>
      <c r="L26" s="9">
        <f t="shared" si="7"/>
        <v>148</v>
      </c>
      <c r="M26" s="9">
        <f t="shared" si="7"/>
        <v>15.656128440251953</v>
      </c>
    </row>
    <row r="27" spans="4:15">
      <c r="M27" t="s">
        <v>18</v>
      </c>
    </row>
    <row r="28" spans="4:15">
      <c r="E28" s="6" t="s">
        <v>19</v>
      </c>
      <c r="F28" s="6">
        <f>G26/F26</f>
        <v>7.0810810810810807</v>
      </c>
    </row>
    <row r="29" spans="4:15">
      <c r="E29" s="6" t="s">
        <v>20</v>
      </c>
      <c r="F29" s="6">
        <f>H26/(F26-1)</f>
        <v>8.4015444015444007</v>
      </c>
    </row>
    <row r="30" spans="4:15">
      <c r="E30" s="6" t="s">
        <v>21</v>
      </c>
      <c r="F30" s="6">
        <f>SQRT(F29)</f>
        <v>2.8985417715714226</v>
      </c>
    </row>
    <row r="31" spans="4:15">
      <c r="E31" s="6" t="s">
        <v>22</v>
      </c>
      <c r="F31" s="6">
        <f>F30/F28</f>
        <v>0.40933605171046811</v>
      </c>
    </row>
    <row r="32" spans="4:15">
      <c r="E32" s="10" t="s">
        <v>23</v>
      </c>
      <c r="F32" s="10">
        <f>(F28+F29)/2</f>
        <v>7.7413127413127407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2023-02-07T18:05:52Z</dcterms:created>
  <dcterms:modified xsi:type="dcterms:W3CDTF">2023-02-08T21:28:52Z</dcterms:modified>
  <cp:category/>
  <cp:contentStatus/>
</cp:coreProperties>
</file>