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oglio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<sst xmlns="http://schemas.openxmlformats.org/spreadsheetml/2006/main" count="114" uniqueCount="42">
  <si>
    <t xml:space="preserve">r_xy</t>
  </si>
  <si>
    <t xml:space="preserve">-</t>
  </si>
  <si>
    <t xml:space="preserve">l</t>
  </si>
  <si>
    <t xml:space="preserve">A</t>
  </si>
  <si>
    <t xml:space="preserve">b</t>
  </si>
  <si>
    <t xml:space="preserve">A^-1</t>
  </si>
  <si>
    <t xml:space="preserve">lambda</t>
  </si>
  <si>
    <t xml:space="preserve">ingresso</t>
  </si>
  <si>
    <t xml:space="preserve">Ts2</t>
  </si>
  <si>
    <t xml:space="preserve">Ts3</t>
  </si>
  <si>
    <t xml:space="preserve">scaffali</t>
  </si>
  <si>
    <t xml:space="preserve">mu2</t>
  </si>
  <si>
    <t xml:space="preserve">mu3</t>
  </si>
  <si>
    <t xml:space="preserve">gastronomia</t>
  </si>
  <si>
    <t xml:space="preserve">lambda2</t>
  </si>
  <si>
    <t xml:space="preserve">lambda3</t>
  </si>
  <si>
    <t xml:space="preserve">cassa</t>
  </si>
  <si>
    <t xml:space="preserve">p</t>
  </si>
  <si>
    <t xml:space="preserve">Ts4</t>
  </si>
  <si>
    <t xml:space="preserve">mu4</t>
  </si>
  <si>
    <t xml:space="preserve">lambda4</t>
  </si>
  <si>
    <t xml:space="preserve">Modello Migliorato</t>
  </si>
  <si>
    <t xml:space="preserve">Modello Originale</t>
  </si>
  <si>
    <t xml:space="preserve">M/M/1</t>
  </si>
  <si>
    <r>
      <rPr>
        <b val="true"/>
        <sz val="18"/>
        <color rgb="FF000000"/>
        <rFont val="Arial"/>
        <family val="0"/>
        <charset val="1"/>
      </rPr>
      <t xml:space="preserve">M/M/</t>
    </r>
    <r>
      <rPr>
        <b val="true"/>
        <sz val="18"/>
        <color rgb="FF000000"/>
        <rFont val="DejaVu Sans"/>
        <family val="2"/>
        <charset val="1"/>
      </rPr>
      <t xml:space="preserve">∞</t>
    </r>
  </si>
  <si>
    <t xml:space="preserve">Teorico</t>
  </si>
  <si>
    <t xml:space="preserve">Simulato</t>
  </si>
  <si>
    <t xml:space="preserve">Half Width</t>
  </si>
  <si>
    <t xml:space="preserve">s</t>
  </si>
  <si>
    <t xml:space="preserve">Half Width 90%</t>
  </si>
  <si>
    <t xml:space="preserve">Ts</t>
  </si>
  <si>
    <t xml:space="preserve">mu</t>
  </si>
  <si>
    <t xml:space="preserve">N</t>
  </si>
  <si>
    <t xml:space="preserve">R</t>
  </si>
  <si>
    <t xml:space="preserve">W</t>
  </si>
  <si>
    <t xml:space="preserve">Tw</t>
  </si>
  <si>
    <t xml:space="preserve">Confronto</t>
  </si>
  <si>
    <t xml:space="preserve">Originale</t>
  </si>
  <si>
    <t xml:space="preserve">Migliorato</t>
  </si>
  <si>
    <t xml:space="preserve">Cassa 1</t>
  </si>
  <si>
    <t xml:space="preserve">Cassa 2</t>
  </si>
  <si>
    <t xml:space="preserve">Cassa 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</si>
</sst>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General"/>
  </numFmts>
  <fonts count="1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006600"/>
      <name val="Arial"/>
      <family val="0"/>
      <charset val="1"/>
    </font>
    <font>
      <b val="true"/>
      <sz val="18"/>
      <color rgb="FF000000"/>
      <name val="Arial"/>
      <family val="0"/>
      <charset val="1"/>
    </font>
    <font>
      <sz val="10"/>
      <color rgb="FF333333"/>
      <name val="Arial"/>
      <family val="0"/>
      <charset val="1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b val="true"/>
      <sz val="18"/>
      <color rgb="FF000000"/>
      <name val="DejaVu Sans"/>
      <family val="2"/>
      <charset val="1"/>
    </font>
    <font>
      <sz val="13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DDDDDD"/>
        <bgColor rgb="FFC6E0B4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000000"/>
        <bgColor rgb="FF003300"/>
      </patternFill>
    </fill>
    <fill>
      <patternFill patternType="solid">
        <fgColor rgb="FFA9D08E"/>
        <bgColor rgb="FFC6E0B4"/>
      </patternFill>
    </fill>
    <fill>
      <patternFill patternType="solid">
        <fgColor rgb="FFC6E0B4"/>
        <bgColor rgb="FFDDDDDD"/>
      </patternFill>
    </fill>
    <fill>
      <patternFill patternType="solid">
        <fgColor rgb="FF5B9BD5"/>
        <bgColor rgb="FF969696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</borders>
  <cellStyleXfs count="2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5" borderId="1" applyFont="true" applyBorder="tru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7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10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8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10" fillId="9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10" fillId="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2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2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0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1" xfId="26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23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27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28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1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2 1" xfId="20"/>
    <cellStyle name="Accent 3 2" xfId="21"/>
    <cellStyle name="Good 3" xfId="22"/>
    <cellStyle name="Good 4" xfId="23"/>
    <cellStyle name="Heading 1 1" xfId="24"/>
    <cellStyle name="Heading 1 2" xfId="25"/>
    <cellStyle name="Note 2" xfId="26"/>
    <cellStyle name="Heading 1" xfId="27"/>
    <cellStyle name="Accent 1" xfId="28"/>
  </cellStyles>
  <dxfs count="4">
    <dxf>
      <font>
        <name val="Arial"/>
        <charset val="1"/>
        <family val="0"/>
        <color rgb="FF006600"/>
      </font>
      <fill>
        <patternFill>
          <bgColor rgb="FFCCFFCC"/>
        </patternFill>
      </fill>
    </dxf>
    <dxf>
      <font>
        <name val="Arial"/>
        <charset val="1"/>
        <family val="0"/>
        <color rgb="FF006600"/>
      </font>
      <fill>
        <patternFill>
          <bgColor rgb="FFCCFFCC"/>
        </patternFill>
      </fill>
    </dxf>
    <dxf>
      <font>
        <name val="Arial"/>
        <charset val="1"/>
        <family val="0"/>
        <b val="0"/>
        <i val="0"/>
        <strike val="0"/>
        <outline val="0"/>
        <shadow val="0"/>
        <color rgb="FF006600"/>
        <sz val="10"/>
        <u val="none"/>
      </font>
      <numFmt numFmtId="164" formatCode="General"/>
      <fill>
        <patternFill>
          <bgColor rgb="FFCCFFCC"/>
        </patternFill>
      </fill>
      <alignment horizontal="general" vertical="bottom" textRotation="0" wrapText="false" indent="0" shrinkToFit="false"/>
    </dxf>
    <dxf>
      <font>
        <name val="Arial"/>
        <charset val="1"/>
        <family val="0"/>
        <color rgb="FF006600"/>
      </font>
      <fill>
        <patternFill>
          <bgColor rgb="FFCCFFCC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B3B3B3"/>
      <rgbColor rgb="FF808080"/>
      <rgbColor rgb="FF5B9BD5"/>
      <rgbColor rgb="FF993366"/>
      <rgbColor rgb="FFFFFFCC"/>
      <rgbColor rgb="FFC6E0B4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08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Cassa 1/2
Confronto tra valori Teorici e Simulati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bar"/>
        <c:grouping val="clustered"/>
        <c:varyColors val="0"/>
        <c:ser>
          <c:idx val="0"/>
          <c:order val="0"/>
          <c:tx>
            <c:strRef>
              <c:f>teorico</c:f>
              <c:strCache>
                <c:ptCount val="1"/>
                <c:pt idx="0">
                  <c:v>teorico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Sheet2!$B$14:$B$15</c:f>
              <c:strCache>
                <c:ptCount val="2"/>
                <c:pt idx="0">
                  <c:v>W</c:v>
                </c:pt>
                <c:pt idx="1">
                  <c:v>Tw</c:v>
                </c:pt>
              </c:strCache>
            </c:strRef>
          </c:cat>
          <c:val>
            <c:numRef>
              <c:f>Sheet2!$C$14:$C$15</c:f>
              <c:numCache>
                <c:formatCode>General</c:formatCode>
                <c:ptCount val="2"/>
                <c:pt idx="0">
                  <c:v>1.0106000718649</c:v>
                </c:pt>
                <c:pt idx="1">
                  <c:v>4.8913043478261</c:v>
                </c:pt>
              </c:numCache>
            </c:numRef>
          </c:val>
        </c:ser>
        <c:ser>
          <c:idx val="1"/>
          <c:order val="1"/>
          <c:tx>
            <c:strRef>
              <c:f>simulato</c:f>
              <c:strCache>
                <c:ptCount val="1"/>
                <c:pt idx="0">
                  <c:v>simulato</c:v>
                </c:pt>
              </c:strCache>
            </c:strRef>
          </c:tx>
          <c:spPr>
            <a:solidFill>
              <a:srgbClr val="ff420e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Sheet2!$B$14:$B$15</c:f>
              <c:strCache>
                <c:ptCount val="2"/>
                <c:pt idx="0">
                  <c:v>W</c:v>
                </c:pt>
                <c:pt idx="1">
                  <c:v>Tw</c:v>
                </c:pt>
              </c:strCache>
            </c:strRef>
          </c:cat>
          <c:val>
            <c:numRef>
              <c:f>Sheet2!$D$14:$D$15</c:f>
              <c:numCache>
                <c:formatCode>General</c:formatCode>
                <c:ptCount val="2"/>
                <c:pt idx="0">
                  <c:v>1.0013</c:v>
                </c:pt>
                <c:pt idx="1">
                  <c:v>4.4847</c:v>
                </c:pt>
              </c:numCache>
            </c:numRef>
          </c:val>
        </c:ser>
        <c:gapWidth val="100"/>
        <c:overlap val="0"/>
        <c:axId val="38631645"/>
        <c:axId val="11220401"/>
      </c:barChart>
      <c:catAx>
        <c:axId val="38631645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1220401"/>
        <c:crosses val="autoZero"/>
        <c:auto val="1"/>
        <c:lblAlgn val="ctr"/>
        <c:lblOffset val="100"/>
        <c:noMultiLvlLbl val="0"/>
      </c:catAx>
      <c:valAx>
        <c:axId val="11220401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8631645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Gastronomia
Confronto tra valori Teorici e Simulati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bar"/>
        <c:grouping val="clustered"/>
        <c:varyColors val="0"/>
        <c:ser>
          <c:idx val="0"/>
          <c:order val="0"/>
          <c:tx>
            <c:strRef>
              <c:f>teorico</c:f>
              <c:strCache>
                <c:ptCount val="1"/>
                <c:pt idx="0">
                  <c:v>teorico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Sheet2!$N$14:$N$15</c:f>
              <c:strCache>
                <c:ptCount val="2"/>
                <c:pt idx="0">
                  <c:v>W</c:v>
                </c:pt>
                <c:pt idx="1">
                  <c:v>Tw</c:v>
                </c:pt>
              </c:strCache>
            </c:strRef>
          </c:cat>
          <c:val>
            <c:numRef>
              <c:f>Sheet2!$O$14:$O$15</c:f>
              <c:numCache>
                <c:formatCode>General</c:formatCode>
                <c:ptCount val="2"/>
                <c:pt idx="0">
                  <c:v>0.28297865344878</c:v>
                </c:pt>
                <c:pt idx="1">
                  <c:v>2.07582528470521</c:v>
                </c:pt>
              </c:numCache>
            </c:numRef>
          </c:val>
        </c:ser>
        <c:ser>
          <c:idx val="1"/>
          <c:order val="1"/>
          <c:tx>
            <c:strRef>
              <c:f>simulato</c:f>
              <c:strCache>
                <c:ptCount val="1"/>
                <c:pt idx="0">
                  <c:v>simulato</c:v>
                </c:pt>
              </c:strCache>
            </c:strRef>
          </c:tx>
          <c:spPr>
            <a:solidFill>
              <a:srgbClr val="ff420e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Sheet2!$N$14:$N$15</c:f>
              <c:strCache>
                <c:ptCount val="2"/>
                <c:pt idx="0">
                  <c:v>W</c:v>
                </c:pt>
                <c:pt idx="1">
                  <c:v>Tw</c:v>
                </c:pt>
              </c:strCache>
            </c:strRef>
          </c:cat>
          <c:val>
            <c:numRef>
              <c:f>Sheet2!$P$14:$P$15</c:f>
              <c:numCache>
                <c:formatCode>General</c:formatCode>
                <c:ptCount val="2"/>
                <c:pt idx="0">
                  <c:v>0.2674</c:v>
                </c:pt>
                <c:pt idx="1">
                  <c:v>1.905</c:v>
                </c:pt>
              </c:numCache>
            </c:numRef>
          </c:val>
        </c:ser>
        <c:gapWidth val="100"/>
        <c:overlap val="0"/>
        <c:axId val="38995177"/>
        <c:axId val="29114460"/>
      </c:barChart>
      <c:catAx>
        <c:axId val="38995177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9114460"/>
        <c:crosses val="autoZero"/>
        <c:auto val="1"/>
        <c:lblAlgn val="ctr"/>
        <c:lblOffset val="100"/>
        <c:noMultiLvlLbl val="0"/>
      </c:catAx>
      <c:valAx>
        <c:axId val="29114460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8995177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Confronto Utilizzazione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originale</c:f>
              <c:strCache>
                <c:ptCount val="1"/>
                <c:pt idx="0">
                  <c:v>originale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Sheet2!$D$73:$F$73</c:f>
              <c:multiLvlStrCache>
                <c:ptCount val="1"/>
                <c:lvl>
                  <c:pt idx="0">
                    <c:v>Cassa 3</c:v>
                  </c:pt>
                </c:lvl>
                <c:lvl>
                  <c:pt idx="0">
                    <c:v>Cassa 2</c:v>
                  </c:pt>
                </c:lvl>
                <c:lvl>
                  <c:pt idx="0">
                    <c:v>Cassa 1</c:v>
                  </c:pt>
                </c:lvl>
              </c:multiLvlStrCache>
            </c:multiLvlStrRef>
          </c:cat>
          <c:val>
            <c:numRef>
              <c:f>Sheet2!$B$74:$C$74</c:f>
              <c:numCache>
                <c:formatCode>General</c:formatCode>
                <c:ptCount val="2"/>
                <c:pt idx="0">
                  <c:v>0.6227</c:v>
                </c:pt>
                <c:pt idx="1">
                  <c:v>0.6046</c:v>
                </c:pt>
              </c:numCache>
            </c:numRef>
          </c:val>
        </c:ser>
        <c:ser>
          <c:idx val="1"/>
          <c:order val="1"/>
          <c:tx>
            <c:strRef>
              <c:f>migliorato</c:f>
              <c:strCache>
                <c:ptCount val="1"/>
                <c:pt idx="0">
                  <c:v>migliorato</c:v>
                </c:pt>
              </c:strCache>
            </c:strRef>
          </c:tx>
          <c:spPr>
            <a:solidFill>
              <a:srgbClr val="ff420e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Sheet2!$D$73:$F$73</c:f>
              <c:multiLvlStrCache>
                <c:ptCount val="1"/>
                <c:lvl>
                  <c:pt idx="0">
                    <c:v>Cassa 3</c:v>
                  </c:pt>
                </c:lvl>
                <c:lvl>
                  <c:pt idx="0">
                    <c:v>Cassa 2</c:v>
                  </c:pt>
                </c:lvl>
                <c:lvl>
                  <c:pt idx="0">
                    <c:v>Cassa 1</c:v>
                  </c:pt>
                </c:lvl>
              </c:multiLvlStrCache>
            </c:multiLvlStrRef>
          </c:cat>
          <c:val>
            <c:numRef>
              <c:f>Sheet2!$D$74:$F$74</c:f>
              <c:numCache>
                <c:formatCode>General</c:formatCode>
                <c:ptCount val="3"/>
                <c:pt idx="0">
                  <c:v>0.4128</c:v>
                </c:pt>
                <c:pt idx="1">
                  <c:v>0.4259</c:v>
                </c:pt>
                <c:pt idx="2">
                  <c:v>0.4098</c:v>
                </c:pt>
              </c:numCache>
            </c:numRef>
          </c:val>
        </c:ser>
        <c:gapWidth val="100"/>
        <c:overlap val="0"/>
        <c:axId val="9714037"/>
        <c:axId val="3908849"/>
      </c:barChart>
      <c:catAx>
        <c:axId val="971403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908849"/>
        <c:crosses val="autoZero"/>
        <c:auto val="1"/>
        <c:lblAlgn val="ctr"/>
        <c:lblOffset val="100"/>
        <c:noMultiLvlLbl val="0"/>
      </c:catAx>
      <c:valAx>
        <c:axId val="3908849"/>
        <c:scaling>
          <c:orientation val="minMax"/>
          <c:max val="1"/>
          <c:min val="0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714037"/>
        <c:crossesAt val="0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Confronto Tempi di Attesa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originale</c:f>
              <c:strCache>
                <c:ptCount val="1"/>
                <c:pt idx="0">
                  <c:v>originale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Sheet2!$D$73:$F$73</c:f>
              <c:multiLvlStrCache>
                <c:ptCount val="1"/>
                <c:lvl>
                  <c:pt idx="0">
                    <c:v>Cassa 3</c:v>
                  </c:pt>
                </c:lvl>
                <c:lvl>
                  <c:pt idx="0">
                    <c:v>Cassa 2</c:v>
                  </c:pt>
                </c:lvl>
                <c:lvl>
                  <c:pt idx="0">
                    <c:v>Cassa 1</c:v>
                  </c:pt>
                </c:lvl>
              </c:multiLvlStrCache>
            </c:multiLvlStrRef>
          </c:cat>
          <c:val>
            <c:numRef>
              <c:f>Sheet2!$B$75:$C$75</c:f>
              <c:numCache>
                <c:formatCode>General</c:formatCode>
                <c:ptCount val="2"/>
                <c:pt idx="0">
                  <c:v>4.4847</c:v>
                </c:pt>
                <c:pt idx="1">
                  <c:v>4.3785</c:v>
                </c:pt>
              </c:numCache>
            </c:numRef>
          </c:val>
        </c:ser>
        <c:ser>
          <c:idx val="1"/>
          <c:order val="1"/>
          <c:tx>
            <c:strRef>
              <c:f>migliorato</c:f>
              <c:strCache>
                <c:ptCount val="1"/>
                <c:pt idx="0">
                  <c:v>migliorato</c:v>
                </c:pt>
              </c:strCache>
            </c:strRef>
          </c:tx>
          <c:spPr>
            <a:solidFill>
              <a:srgbClr val="ff420e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Sheet2!$D$73:$F$73</c:f>
              <c:multiLvlStrCache>
                <c:ptCount val="1"/>
                <c:lvl>
                  <c:pt idx="0">
                    <c:v>Cassa 3</c:v>
                  </c:pt>
                </c:lvl>
                <c:lvl>
                  <c:pt idx="0">
                    <c:v>Cassa 2</c:v>
                  </c:pt>
                </c:lvl>
                <c:lvl>
                  <c:pt idx="0">
                    <c:v>Cassa 1</c:v>
                  </c:pt>
                </c:lvl>
              </c:multiLvlStrCache>
            </c:multiLvlStrRef>
          </c:cat>
          <c:val>
            <c:numRef>
              <c:f>Sheet2!$D$75:$F$75</c:f>
              <c:numCache>
                <c:formatCode>General</c:formatCode>
                <c:ptCount val="3"/>
                <c:pt idx="0">
                  <c:v>2.1168</c:v>
                </c:pt>
                <c:pt idx="1">
                  <c:v>2.3086</c:v>
                </c:pt>
                <c:pt idx="2">
                  <c:v>1.788</c:v>
                </c:pt>
              </c:numCache>
            </c:numRef>
          </c:val>
        </c:ser>
        <c:gapWidth val="100"/>
        <c:overlap val="0"/>
        <c:axId val="79086372"/>
        <c:axId val="64002318"/>
      </c:barChart>
      <c:catAx>
        <c:axId val="790863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4002318"/>
        <c:crosses val="autoZero"/>
        <c:auto val="1"/>
        <c:lblAlgn val="ctr"/>
        <c:lblOffset val="100"/>
        <c:noMultiLvlLbl val="0"/>
      </c:catAx>
      <c:valAx>
        <c:axId val="64002318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9086372"/>
        <c:crossesAt val="0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3.xml"/><Relationship Id="rId2" Type="http://schemas.openxmlformats.org/officeDocument/2006/relationships/chart" Target="../charts/chart14.xml"/><Relationship Id="rId3" Type="http://schemas.openxmlformats.org/officeDocument/2006/relationships/chart" Target="../charts/chart15.xml"/><Relationship Id="rId4" Type="http://schemas.openxmlformats.org/officeDocument/2006/relationships/chart" Target="../charts/chart1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534600</xdr:colOff>
      <xdr:row>20</xdr:row>
      <xdr:rowOff>142920</xdr:rowOff>
    </xdr:from>
    <xdr:to>
      <xdr:col>8</xdr:col>
      <xdr:colOff>627480</xdr:colOff>
      <xdr:row>43</xdr:row>
      <xdr:rowOff>19800</xdr:rowOff>
    </xdr:to>
    <xdr:graphicFrame>
      <xdr:nvGraphicFramePr>
        <xdr:cNvPr id="0" name=""/>
        <xdr:cNvGraphicFramePr/>
      </xdr:nvGraphicFramePr>
      <xdr:xfrm>
        <a:off x="534600" y="3629160"/>
        <a:ext cx="6428880" cy="3615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358200</xdr:colOff>
      <xdr:row>21</xdr:row>
      <xdr:rowOff>41400</xdr:rowOff>
    </xdr:from>
    <xdr:to>
      <xdr:col>19</xdr:col>
      <xdr:colOff>283320</xdr:colOff>
      <xdr:row>43</xdr:row>
      <xdr:rowOff>79920</xdr:rowOff>
    </xdr:to>
    <xdr:graphicFrame>
      <xdr:nvGraphicFramePr>
        <xdr:cNvPr id="1" name=""/>
        <xdr:cNvGraphicFramePr/>
      </xdr:nvGraphicFramePr>
      <xdr:xfrm>
        <a:off x="9132480" y="3690000"/>
        <a:ext cx="6427800" cy="3615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673920</xdr:colOff>
      <xdr:row>79</xdr:row>
      <xdr:rowOff>152280</xdr:rowOff>
    </xdr:from>
    <xdr:to>
      <xdr:col>8</xdr:col>
      <xdr:colOff>95040</xdr:colOff>
      <xdr:row>103</xdr:row>
      <xdr:rowOff>15120</xdr:rowOff>
    </xdr:to>
    <xdr:graphicFrame>
      <xdr:nvGraphicFramePr>
        <xdr:cNvPr id="2" name=""/>
        <xdr:cNvGraphicFramePr/>
      </xdr:nvGraphicFramePr>
      <xdr:xfrm>
        <a:off x="673920" y="13581720"/>
        <a:ext cx="5757120" cy="3764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8</xdr:col>
      <xdr:colOff>227520</xdr:colOff>
      <xdr:row>79</xdr:row>
      <xdr:rowOff>141120</xdr:rowOff>
    </xdr:from>
    <xdr:to>
      <xdr:col>15</xdr:col>
      <xdr:colOff>295920</xdr:colOff>
      <xdr:row>102</xdr:row>
      <xdr:rowOff>140040</xdr:rowOff>
    </xdr:to>
    <xdr:graphicFrame>
      <xdr:nvGraphicFramePr>
        <xdr:cNvPr id="3" name=""/>
        <xdr:cNvGraphicFramePr/>
      </xdr:nvGraphicFramePr>
      <xdr:xfrm>
        <a:off x="6563520" y="13570560"/>
        <a:ext cx="5758200" cy="3737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36"/>
  <sheetViews>
    <sheetView showFormulas="false" showGridLines="true" showRowColHeaders="true" showZeros="true" rightToLeft="false" tabSelected="false" showOutlineSymbols="true" defaultGridColor="true" view="normal" topLeftCell="B1" colorId="64" zoomScale="130" zoomScaleNormal="130" zoomScalePageLayoutView="100" workbookViewId="0">
      <selection pane="topLeft" activeCell="E35" activeCellId="0" sqref="E35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Format="false" ht="15.7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customFormat="false" ht="15.7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customFormat="false" ht="15.75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customFormat="false" ht="15.75" hidden="false" customHeight="false" outlineLevel="0" collapsed="false">
      <c r="A5" s="1"/>
      <c r="B5" s="1"/>
      <c r="C5" s="1"/>
      <c r="D5" s="2" t="s">
        <v>0</v>
      </c>
      <c r="E5" s="3" t="n">
        <v>1</v>
      </c>
      <c r="F5" s="3" t="n">
        <v>2</v>
      </c>
      <c r="G5" s="3" t="n">
        <v>3</v>
      </c>
      <c r="H5" s="3" t="n">
        <v>4</v>
      </c>
      <c r="I5" s="1"/>
      <c r="J5" s="1"/>
      <c r="K5" s="1"/>
      <c r="L5" s="1"/>
      <c r="M5" s="1"/>
      <c r="N5" s="4" t="n">
        <v>1</v>
      </c>
      <c r="O5" s="4" t="n">
        <f aca="false">-F8</f>
        <v>-0.2</v>
      </c>
      <c r="P5" s="1"/>
      <c r="Q5" s="1"/>
      <c r="R5" s="5" t="n">
        <f aca="false">B11*F6</f>
        <v>0.330578512396694</v>
      </c>
      <c r="S5" s="5"/>
      <c r="T5" s="1"/>
    </row>
    <row r="6" customFormat="false" ht="15.75" hidden="false" customHeight="false" outlineLevel="0" collapsed="false">
      <c r="A6" s="1"/>
      <c r="B6" s="1"/>
      <c r="C6" s="1"/>
      <c r="D6" s="3" t="n">
        <v>1</v>
      </c>
      <c r="E6" s="6" t="s">
        <v>1</v>
      </c>
      <c r="F6" s="7" t="n">
        <v>0.8</v>
      </c>
      <c r="G6" s="7" t="n">
        <f aca="false">1-F6</f>
        <v>0.2</v>
      </c>
      <c r="H6" s="6" t="s">
        <v>1</v>
      </c>
      <c r="I6" s="1"/>
      <c r="J6" s="1" t="s">
        <v>2</v>
      </c>
      <c r="K6" s="1"/>
      <c r="L6" s="1"/>
      <c r="M6" s="1" t="s">
        <v>3</v>
      </c>
      <c r="N6" s="4" t="n">
        <f aca="false">-G7</f>
        <v>-0.15</v>
      </c>
      <c r="O6" s="4" t="n">
        <v>1</v>
      </c>
      <c r="P6" s="1"/>
      <c r="Q6" s="1" t="s">
        <v>4</v>
      </c>
      <c r="R6" s="5" t="n">
        <f aca="false">B11*G6</f>
        <v>0.0826446280991735</v>
      </c>
      <c r="S6" s="1"/>
      <c r="T6" s="1"/>
    </row>
    <row r="7" customFormat="false" ht="15.75" hidden="false" customHeight="false" outlineLevel="0" collapsed="false">
      <c r="A7" s="1"/>
      <c r="B7" s="1"/>
      <c r="C7" s="1"/>
      <c r="D7" s="3" t="n">
        <v>2</v>
      </c>
      <c r="E7" s="6" t="s">
        <v>1</v>
      </c>
      <c r="F7" s="6" t="s">
        <v>1</v>
      </c>
      <c r="G7" s="7" t="n">
        <v>0.15</v>
      </c>
      <c r="H7" s="7" t="n">
        <f aca="false">1-G7</f>
        <v>0.85</v>
      </c>
      <c r="I7" s="1"/>
      <c r="J7" s="1"/>
      <c r="K7" s="1"/>
      <c r="L7" s="1"/>
      <c r="M7" s="1"/>
      <c r="N7" s="1"/>
      <c r="P7" s="1"/>
    </row>
    <row r="8" customFormat="false" ht="15.75" hidden="false" customHeight="false" outlineLevel="0" collapsed="false">
      <c r="A8" s="1"/>
      <c r="B8" s="1"/>
      <c r="C8" s="1"/>
      <c r="D8" s="3" t="n">
        <v>3</v>
      </c>
      <c r="E8" s="6" t="s">
        <v>1</v>
      </c>
      <c r="F8" s="7" t="n">
        <v>0.2</v>
      </c>
      <c r="G8" s="6" t="s">
        <v>1</v>
      </c>
      <c r="H8" s="7" t="n">
        <f aca="false">1-F8</f>
        <v>0.8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customFormat="false" ht="15.75" hidden="false" customHeight="false" outlineLevel="0" collapsed="false">
      <c r="A9" s="1"/>
      <c r="B9" s="1"/>
      <c r="C9" s="1"/>
      <c r="D9" s="3" t="n">
        <v>4</v>
      </c>
      <c r="E9" s="6" t="s">
        <v>1</v>
      </c>
      <c r="F9" s="6" t="s">
        <v>1</v>
      </c>
      <c r="G9" s="6" t="s">
        <v>1</v>
      </c>
      <c r="H9" s="6" t="s">
        <v>1</v>
      </c>
      <c r="I9" s="1"/>
      <c r="J9" s="1"/>
      <c r="K9" s="1"/>
      <c r="L9" s="1"/>
      <c r="M9" s="1" t="s">
        <v>5</v>
      </c>
      <c r="N9" s="5" t="n">
        <f aca="false" t="array" ref="N9:O10">MINVERSE(N5:O6)</f>
        <v>1.03092783505155</v>
      </c>
      <c r="O9" s="5" t="n">
        <v>0.206185567010309</v>
      </c>
      <c r="P9" s="1"/>
      <c r="Q9" s="1" t="n">
        <f aca="false" t="array" ref="Q9:Q10">MMULT(N9:O10,R5:R6)</f>
        <v>0.357842719604669</v>
      </c>
      <c r="R9" s="1"/>
      <c r="S9" s="1"/>
      <c r="T9" s="1"/>
    </row>
    <row r="10" customFormat="false" ht="15.75" hidden="false" customHeight="false" outlineLevel="0" collapsed="false">
      <c r="A10" s="1"/>
      <c r="B10" s="1" t="n">
        <v>2.42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5" t="n">
        <v>0.154639175257732</v>
      </c>
      <c r="O10" s="5" t="n">
        <v>1.03092783505155</v>
      </c>
      <c r="P10" s="1"/>
      <c r="Q10" s="1" t="n">
        <v>0.136321036039874</v>
      </c>
      <c r="R10" s="1"/>
      <c r="S10" s="1"/>
      <c r="T10" s="1"/>
    </row>
    <row r="11" customFormat="false" ht="15.75" hidden="false" customHeight="false" outlineLevel="0" collapsed="false">
      <c r="A11" s="1" t="s">
        <v>6</v>
      </c>
      <c r="B11" s="4" t="n">
        <f aca="false">1/B10</f>
        <v>0.413223140495868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customFormat="false" ht="15.75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customFormat="false" ht="15.75" hidden="false" customHeight="false" outlineLevel="0" collapsed="false">
      <c r="A13" s="8" t="n">
        <v>1</v>
      </c>
      <c r="B13" s="9" t="s">
        <v>7</v>
      </c>
      <c r="C13" s="1"/>
      <c r="D13" s="1"/>
      <c r="E13" s="1" t="s">
        <v>8</v>
      </c>
      <c r="F13" s="4" t="n">
        <v>8</v>
      </c>
      <c r="G13" s="1"/>
      <c r="H13" s="1"/>
      <c r="I13" s="1" t="s">
        <v>9</v>
      </c>
      <c r="J13" s="4" t="n">
        <v>3</v>
      </c>
      <c r="K13" s="1"/>
      <c r="L13" s="1"/>
      <c r="M13" s="1"/>
      <c r="N13" s="1"/>
      <c r="O13" s="1"/>
      <c r="P13" s="1"/>
      <c r="Q13" s="1"/>
      <c r="R13" s="1"/>
      <c r="S13" s="1"/>
      <c r="T13" s="1"/>
    </row>
    <row r="14" customFormat="false" ht="15.75" hidden="false" customHeight="false" outlineLevel="0" collapsed="false">
      <c r="A14" s="8" t="n">
        <v>2</v>
      </c>
      <c r="B14" s="9" t="s">
        <v>10</v>
      </c>
      <c r="C14" s="1"/>
      <c r="D14" s="1"/>
      <c r="E14" s="1" t="s">
        <v>11</v>
      </c>
      <c r="F14" s="4" t="n">
        <f aca="false">1/F13</f>
        <v>0.125</v>
      </c>
      <c r="G14" s="1"/>
      <c r="H14" s="1"/>
      <c r="I14" s="1" t="s">
        <v>12</v>
      </c>
      <c r="J14" s="4" t="n">
        <f aca="false">1/J13</f>
        <v>0.333333333333333</v>
      </c>
      <c r="K14" s="1"/>
      <c r="L14" s="1"/>
      <c r="M14" s="1"/>
      <c r="N14" s="1"/>
      <c r="O14" s="1"/>
      <c r="P14" s="1"/>
      <c r="Q14" s="1"/>
      <c r="R14" s="1"/>
      <c r="S14" s="1"/>
      <c r="T14" s="1"/>
    </row>
    <row r="15" customFormat="false" ht="15.75" hidden="false" customHeight="false" outlineLevel="0" collapsed="false">
      <c r="A15" s="8" t="n">
        <v>3</v>
      </c>
      <c r="B15" s="9" t="s">
        <v>13</v>
      </c>
      <c r="C15" s="1"/>
      <c r="D15" s="1"/>
      <c r="E15" s="1" t="s">
        <v>14</v>
      </c>
      <c r="F15" s="1" t="n">
        <f aca="false">Q9</f>
        <v>0.357842719604669</v>
      </c>
      <c r="G15" s="1"/>
      <c r="H15" s="1"/>
      <c r="I15" s="1" t="s">
        <v>15</v>
      </c>
      <c r="J15" s="1" t="n">
        <f aca="false">Q10</f>
        <v>0.136321036039874</v>
      </c>
      <c r="K15" s="1"/>
      <c r="L15" s="1"/>
      <c r="M15" s="1"/>
      <c r="N15" s="1"/>
      <c r="O15" s="1"/>
      <c r="P15" s="1"/>
      <c r="Q15" s="1"/>
      <c r="R15" s="1"/>
      <c r="S15" s="1"/>
      <c r="T15" s="1"/>
    </row>
    <row r="16" customFormat="false" ht="15.75" hidden="false" customHeight="false" outlineLevel="0" collapsed="false">
      <c r="A16" s="8" t="n">
        <v>4</v>
      </c>
      <c r="B16" s="9" t="s">
        <v>16</v>
      </c>
      <c r="C16" s="1"/>
      <c r="D16" s="1"/>
      <c r="E16" s="1" t="s">
        <v>17</v>
      </c>
      <c r="F16" s="1" t="n">
        <f aca="false">F15/F14</f>
        <v>2.86274175683735</v>
      </c>
      <c r="G16" s="1"/>
      <c r="H16" s="1"/>
      <c r="I16" s="1" t="s">
        <v>17</v>
      </c>
      <c r="J16" s="1" t="n">
        <f aca="false">J15/J14</f>
        <v>0.408963108119622</v>
      </c>
      <c r="K16" s="1"/>
      <c r="L16" s="1"/>
      <c r="M16" s="1"/>
      <c r="N16" s="1"/>
      <c r="O16" s="1"/>
      <c r="P16" s="1"/>
      <c r="Q16" s="1"/>
      <c r="R16" s="1"/>
      <c r="S16" s="1"/>
      <c r="T16" s="1"/>
    </row>
    <row r="17" customFormat="false" ht="15.75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customFormat="false" ht="15.75" hidden="false" customHeight="false" outlineLevel="0" collapsed="false">
      <c r="A18" s="1"/>
      <c r="B18" s="1"/>
      <c r="C18" s="1"/>
      <c r="D18" s="1"/>
      <c r="E18" s="1" t="s">
        <v>18</v>
      </c>
      <c r="F18" s="1" t="n">
        <v>3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customFormat="false" ht="15.75" hidden="false" customHeight="false" outlineLevel="0" collapsed="false">
      <c r="A19" s="1"/>
      <c r="B19" s="1"/>
      <c r="C19" s="1"/>
      <c r="D19" s="1"/>
      <c r="E19" s="1" t="s">
        <v>19</v>
      </c>
      <c r="F19" s="1" t="n">
        <f aca="false">1/F18</f>
        <v>0.333333333333333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customFormat="false" ht="15.75" hidden="false" customHeight="false" outlineLevel="0" collapsed="false">
      <c r="A20" s="1"/>
      <c r="B20" s="1"/>
      <c r="C20" s="1"/>
      <c r="D20" s="1"/>
      <c r="E20" s="1" t="s">
        <v>20</v>
      </c>
      <c r="F20" s="1" t="n">
        <f aca="false">0.5* ((F15*H7)+(J15*H8))</f>
        <v>0.206611570247934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customFormat="false" ht="15.75" hidden="false" customHeight="false" outlineLevel="0" collapsed="false">
      <c r="A21" s="1"/>
      <c r="B21" s="1"/>
      <c r="C21" s="1"/>
      <c r="D21" s="1"/>
      <c r="E21" s="1" t="s">
        <v>17</v>
      </c>
      <c r="F21" s="1" t="n">
        <f aca="false">F20/F19</f>
        <v>0.619834710743802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customFormat="false" ht="15.7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customFormat="false" ht="15.75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customFormat="false" ht="15.75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31" customFormat="false" ht="15.75" hidden="false" customHeight="false" outlineLevel="0" collapsed="false">
      <c r="D31" s="10" t="s">
        <v>21</v>
      </c>
    </row>
    <row r="33" customFormat="false" ht="13.8" hidden="false" customHeight="false" outlineLevel="0" collapsed="false">
      <c r="D33" s="1" t="s">
        <v>18</v>
      </c>
      <c r="E33" s="1" t="n">
        <v>3</v>
      </c>
    </row>
    <row r="34" customFormat="false" ht="13.8" hidden="false" customHeight="false" outlineLevel="0" collapsed="false">
      <c r="D34" s="1" t="s">
        <v>19</v>
      </c>
      <c r="E34" s="1" t="n">
        <f aca="false">1/E33</f>
        <v>0.333333333333333</v>
      </c>
    </row>
    <row r="35" customFormat="false" ht="13.8" hidden="false" customHeight="false" outlineLevel="0" collapsed="false">
      <c r="D35" s="1" t="s">
        <v>20</v>
      </c>
      <c r="E35" s="1" t="n">
        <f aca="false">(1/3) * ((F15*H7)+(J15*H8))</f>
        <v>0.137741046831956</v>
      </c>
    </row>
    <row r="36" customFormat="false" ht="13.8" hidden="false" customHeight="false" outlineLevel="0" collapsed="false">
      <c r="D36" s="1" t="s">
        <v>17</v>
      </c>
      <c r="E36" s="1" t="n">
        <f aca="false">E35/E34</f>
        <v>0.413223140495868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75"/>
  <sheetViews>
    <sheetView showFormulas="false" showGridLines="true" showRowColHeaders="true" showZeros="true" rightToLeft="false" tabSelected="true" showOutlineSymbols="true" defaultGridColor="true" view="normal" topLeftCell="A70" colorId="64" zoomScale="130" zoomScaleNormal="130" zoomScalePageLayoutView="100" workbookViewId="0">
      <selection pane="topLeft" activeCell="L103" activeCellId="0" sqref="L103"/>
    </sheetView>
  </sheetViews>
  <sheetFormatPr defaultColWidth="11.53515625" defaultRowHeight="12.8" zeroHeight="false" outlineLevelRow="0" outlineLevelCol="0"/>
  <cols>
    <col collapsed="false" customWidth="true" hidden="false" outlineLevel="0" max="6" min="6" style="0" width="6.85"/>
    <col collapsed="false" customWidth="true" hidden="false" outlineLevel="0" max="7" min="7" style="0" width="13.86"/>
  </cols>
  <sheetData>
    <row r="1" customFormat="false" ht="22.05" hidden="false" customHeight="false" outlineLevel="0" collapsed="false">
      <c r="D1" s="11" t="s">
        <v>22</v>
      </c>
    </row>
    <row r="4" customFormat="false" ht="22.05" hidden="false" customHeight="false" outlineLevel="0" collapsed="false">
      <c r="B4" s="12" t="s">
        <v>23</v>
      </c>
      <c r="C4" s="12"/>
      <c r="D4" s="12"/>
      <c r="I4" s="12" t="s">
        <v>24</v>
      </c>
      <c r="J4" s="12"/>
      <c r="K4" s="12"/>
      <c r="L4" s="12"/>
      <c r="N4" s="12" t="s">
        <v>23</v>
      </c>
      <c r="O4" s="12"/>
      <c r="P4" s="12"/>
      <c r="Q4" s="12"/>
    </row>
    <row r="5" customFormat="false" ht="12.8" hidden="false" customHeight="false" outlineLevel="0" collapsed="false">
      <c r="B5" s="13" t="s">
        <v>16</v>
      </c>
      <c r="C5" s="13"/>
      <c r="D5" s="13"/>
      <c r="I5" s="13" t="s">
        <v>10</v>
      </c>
      <c r="J5" s="13"/>
      <c r="K5" s="13"/>
      <c r="L5" s="13"/>
      <c r="N5" s="13" t="s">
        <v>13</v>
      </c>
      <c r="O5" s="13"/>
      <c r="P5" s="13"/>
      <c r="Q5" s="13"/>
    </row>
    <row r="6" customFormat="false" ht="12.8" hidden="false" customHeight="false" outlineLevel="0" collapsed="false">
      <c r="C6" s="14" t="s">
        <v>25</v>
      </c>
      <c r="D6" s="14" t="s">
        <v>26</v>
      </c>
      <c r="E6" s="14" t="s">
        <v>27</v>
      </c>
      <c r="F6" s="14" t="s">
        <v>28</v>
      </c>
      <c r="G6" s="14" t="s">
        <v>29</v>
      </c>
      <c r="J6" s="14" t="s">
        <v>25</v>
      </c>
      <c r="K6" s="14" t="s">
        <v>26</v>
      </c>
      <c r="L6" s="14" t="s">
        <v>27</v>
      </c>
      <c r="O6" s="14" t="s">
        <v>25</v>
      </c>
      <c r="P6" s="14" t="s">
        <v>26</v>
      </c>
      <c r="Q6" s="14" t="s">
        <v>27</v>
      </c>
      <c r="R6" s="14" t="s">
        <v>28</v>
      </c>
      <c r="S6" s="14" t="s">
        <v>29</v>
      </c>
    </row>
    <row r="7" customFormat="false" ht="12.8" hidden="false" customHeight="false" outlineLevel="0" collapsed="false">
      <c r="B7" s="10" t="s">
        <v>30</v>
      </c>
      <c r="C7" s="10" t="n">
        <f aca="false">Foglio1!F18</f>
        <v>3</v>
      </c>
      <c r="D7" s="15"/>
      <c r="E7" s="15"/>
      <c r="I7" s="10" t="s">
        <v>30</v>
      </c>
      <c r="J7" s="10" t="n">
        <f aca="false">Foglio1!F13</f>
        <v>8</v>
      </c>
      <c r="K7" s="10" t="s">
        <v>1</v>
      </c>
      <c r="N7" s="10" t="s">
        <v>30</v>
      </c>
      <c r="O7" s="10" t="n">
        <f aca="false">Foglio1!J13</f>
        <v>3</v>
      </c>
      <c r="P7" s="10" t="s">
        <v>1</v>
      </c>
    </row>
    <row r="8" customFormat="false" ht="12.8" hidden="false" customHeight="false" outlineLevel="0" collapsed="false">
      <c r="B8" s="10" t="s">
        <v>31</v>
      </c>
      <c r="C8" s="10" t="n">
        <f aca="false">Foglio1!F19</f>
        <v>0.333333333333333</v>
      </c>
      <c r="D8" s="15"/>
      <c r="E8" s="15"/>
      <c r="I8" s="10" t="s">
        <v>31</v>
      </c>
      <c r="J8" s="10" t="n">
        <f aca="false">Foglio1!F14</f>
        <v>0.125</v>
      </c>
      <c r="K8" s="10" t="s">
        <v>1</v>
      </c>
      <c r="N8" s="10" t="s">
        <v>31</v>
      </c>
      <c r="O8" s="10" t="n">
        <f aca="false">Foglio1!J14</f>
        <v>0.333333333333333</v>
      </c>
      <c r="P8" s="10" t="s">
        <v>1</v>
      </c>
    </row>
    <row r="9" customFormat="false" ht="12.8" hidden="false" customHeight="false" outlineLevel="0" collapsed="false">
      <c r="B9" s="10" t="s">
        <v>6</v>
      </c>
      <c r="C9" s="10" t="n">
        <f aca="false">Foglio1!F20</f>
        <v>0.206611570247934</v>
      </c>
      <c r="D9" s="15"/>
      <c r="E9" s="15"/>
      <c r="I9" s="10" t="s">
        <v>6</v>
      </c>
      <c r="J9" s="10" t="n">
        <f aca="false">Foglio1!F15</f>
        <v>0.357842719604669</v>
      </c>
      <c r="K9" s="10" t="s">
        <v>1</v>
      </c>
      <c r="N9" s="10" t="s">
        <v>6</v>
      </c>
      <c r="O9" s="10" t="n">
        <f aca="false">Foglio1!J15</f>
        <v>0.136321036039874</v>
      </c>
      <c r="P9" s="10" t="s">
        <v>1</v>
      </c>
    </row>
    <row r="10" customFormat="false" ht="12.8" hidden="false" customHeight="false" outlineLevel="0" collapsed="false">
      <c r="B10" s="10" t="s">
        <v>17</v>
      </c>
      <c r="C10" s="16" t="n">
        <f aca="false">Foglio1!F21</f>
        <v>0.619834710743802</v>
      </c>
      <c r="D10" s="17" t="n">
        <v>0.627</v>
      </c>
      <c r="E10" s="10" t="n">
        <v>0.02</v>
      </c>
      <c r="F10" s="0" t="n">
        <f aca="false">(1/1.96) * SQRT(100) * E10</f>
        <v>0.102040816326531</v>
      </c>
      <c r="G10" s="0" t="n">
        <f aca="false">1.645 * (F10/SQRT(100))</f>
        <v>0.0167857142857143</v>
      </c>
      <c r="I10" s="10" t="s">
        <v>17</v>
      </c>
      <c r="J10" s="10" t="n">
        <f aca="false">Foglio1!F16</f>
        <v>2.86274175683735</v>
      </c>
      <c r="K10" s="10" t="s">
        <v>1</v>
      </c>
      <c r="N10" s="14" t="s">
        <v>17</v>
      </c>
      <c r="O10" s="16" t="n">
        <f aca="false">Foglio1!J16</f>
        <v>0.408963108119622</v>
      </c>
      <c r="P10" s="17" t="n">
        <v>0.4045</v>
      </c>
      <c r="Q10" s="10" t="n">
        <v>0.02</v>
      </c>
      <c r="R10" s="0" t="n">
        <f aca="false">(1/1.96) * SQRT(100) * Q10</f>
        <v>0.102040816326531</v>
      </c>
      <c r="S10" s="0" t="n">
        <f aca="false">1.645 * (R10/SQRT(100))</f>
        <v>0.0167857142857143</v>
      </c>
    </row>
    <row r="12" customFormat="false" ht="12.8" hidden="false" customHeight="false" outlineLevel="0" collapsed="false">
      <c r="B12" s="10" t="s">
        <v>32</v>
      </c>
      <c r="C12" s="10" t="n">
        <f aca="false">C10/(1-C10)</f>
        <v>1.6304347826087</v>
      </c>
      <c r="D12" s="18"/>
      <c r="E12" s="18"/>
      <c r="I12" s="10" t="s">
        <v>32</v>
      </c>
      <c r="J12" s="10" t="n">
        <f aca="false">J10</f>
        <v>2.86274175683735</v>
      </c>
      <c r="K12" s="10" t="s">
        <v>1</v>
      </c>
      <c r="N12" s="10" t="s">
        <v>32</v>
      </c>
      <c r="O12" s="10" t="n">
        <f aca="false">O10/(1-O10)</f>
        <v>0.691941761568402</v>
      </c>
    </row>
    <row r="13" customFormat="false" ht="12.8" hidden="false" customHeight="false" outlineLevel="0" collapsed="false">
      <c r="B13" s="10" t="s">
        <v>33</v>
      </c>
      <c r="C13" s="10" t="n">
        <f aca="false">(1/C8)/(1-C10)</f>
        <v>7.8913043478261</v>
      </c>
      <c r="D13" s="18"/>
      <c r="E13" s="18"/>
      <c r="I13" s="10" t="s">
        <v>33</v>
      </c>
      <c r="J13" s="10" t="n">
        <f aca="false">J7</f>
        <v>8</v>
      </c>
      <c r="K13" s="10" t="s">
        <v>1</v>
      </c>
      <c r="N13" s="10" t="s">
        <v>33</v>
      </c>
      <c r="O13" s="10" t="n">
        <f aca="false">(1/O8)/(1-O10)</f>
        <v>5.07582528470521</v>
      </c>
    </row>
    <row r="14" customFormat="false" ht="12.8" hidden="false" customHeight="false" outlineLevel="0" collapsed="false">
      <c r="B14" s="14" t="s">
        <v>34</v>
      </c>
      <c r="C14" s="19" t="n">
        <f aca="false">C12 -C10</f>
        <v>1.0106000718649</v>
      </c>
      <c r="D14" s="20" t="n">
        <v>1.0013</v>
      </c>
      <c r="E14" s="10" t="n">
        <v>0.16</v>
      </c>
      <c r="F14" s="0" t="n">
        <f aca="false">(1/1.96) * SQRT(100) * E14</f>
        <v>0.816326530612245</v>
      </c>
      <c r="G14" s="0" t="n">
        <f aca="false">1.645 * (F14/SQRT(100))</f>
        <v>0.134285714285714</v>
      </c>
      <c r="N14" s="14" t="s">
        <v>34</v>
      </c>
      <c r="O14" s="19" t="n">
        <f aca="false">O12 -O10</f>
        <v>0.28297865344878</v>
      </c>
      <c r="P14" s="20" t="n">
        <v>0.2674</v>
      </c>
      <c r="Q14" s="10" t="n">
        <v>0.04</v>
      </c>
      <c r="R14" s="0" t="n">
        <f aca="false">(1/1.96) * SQRT(100) * Q14</f>
        <v>0.204081632653061</v>
      </c>
      <c r="S14" s="0" t="n">
        <f aca="false">1.645 * (R14/SQRT(100))</f>
        <v>0.0335714285714286</v>
      </c>
    </row>
    <row r="15" customFormat="false" ht="12.8" hidden="false" customHeight="false" outlineLevel="0" collapsed="false">
      <c r="B15" s="14" t="s">
        <v>35</v>
      </c>
      <c r="C15" s="19" t="n">
        <f aca="false">C13-C7</f>
        <v>4.8913043478261</v>
      </c>
      <c r="D15" s="20" t="n">
        <v>4.4847</v>
      </c>
      <c r="E15" s="10" t="n">
        <v>0.6</v>
      </c>
      <c r="F15" s="0" t="n">
        <f aca="false">(1/1.96) * SQRT(100) * E15</f>
        <v>3.06122448979592</v>
      </c>
      <c r="G15" s="0" t="n">
        <f aca="false">1.645 * (F15/SQRT(100))</f>
        <v>0.503571428571429</v>
      </c>
      <c r="N15" s="14" t="s">
        <v>35</v>
      </c>
      <c r="O15" s="19" t="n">
        <f aca="false">O13-O7</f>
        <v>2.07582528470521</v>
      </c>
      <c r="P15" s="20" t="n">
        <v>1.905</v>
      </c>
      <c r="Q15" s="10" t="n">
        <v>0.28</v>
      </c>
      <c r="R15" s="0" t="n">
        <f aca="false">(1/1.96) * SQRT(100) * Q15</f>
        <v>1.42857142857143</v>
      </c>
      <c r="S15" s="0" t="n">
        <f aca="false">1.645 * (R15/SQRT(100))</f>
        <v>0.235</v>
      </c>
    </row>
    <row r="20" customFormat="false" ht="12.8" hidden="false" customHeight="false" outlineLevel="0" collapsed="false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</row>
    <row r="21" customFormat="false" ht="12.8" hidden="false" customHeight="false" outlineLevel="0" collapsed="false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</row>
    <row r="22" customFormat="false" ht="12.8" hidden="false" customHeight="false" outlineLevel="0" collapsed="false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</row>
    <row r="23" customFormat="false" ht="12.8" hidden="false" customHeight="false" outlineLevel="0" collapsed="false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</row>
    <row r="24" customFormat="false" ht="12.8" hidden="false" customHeight="false" outlineLevel="0" collapsed="false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</row>
    <row r="25" customFormat="false" ht="12.8" hidden="false" customHeight="false" outlineLevel="0" collapsed="false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</row>
    <row r="26" customFormat="false" ht="12.8" hidden="false" customHeight="false" outlineLevel="0" collapsed="false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</row>
    <row r="27" customFormat="false" ht="12.8" hidden="false" customHeight="false" outlineLevel="0" collapsed="false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</row>
    <row r="28" customFormat="false" ht="12.8" hidden="false" customHeight="false" outlineLevel="0" collapsed="false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</row>
    <row r="29" customFormat="false" ht="12.8" hidden="false" customHeight="false" outlineLevel="0" collapsed="false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</row>
    <row r="30" customFormat="false" ht="12.8" hidden="false" customHeight="false" outlineLevel="0" collapsed="false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</row>
    <row r="31" customFormat="false" ht="12.8" hidden="false" customHeight="false" outlineLevel="0" collapsed="false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</row>
    <row r="32" customFormat="false" ht="12.8" hidden="false" customHeight="false" outlineLevel="0" collapsed="false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</row>
    <row r="33" customFormat="false" ht="12.8" hidden="false" customHeight="false" outlineLevel="0" collapsed="false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</row>
    <row r="34" customFormat="false" ht="12.8" hidden="false" customHeight="false" outlineLevel="0" collapsed="false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</row>
    <row r="35" customFormat="false" ht="12.8" hidden="false" customHeight="false" outlineLevel="0" collapsed="false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</row>
    <row r="36" customFormat="false" ht="12.8" hidden="false" customHeight="false" outlineLevel="0" collapsed="false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</row>
    <row r="37" customFormat="false" ht="12.8" hidden="false" customHeight="false" outlineLevel="0" collapsed="false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</row>
    <row r="38" customFormat="false" ht="12.8" hidden="false" customHeight="false" outlineLevel="0" collapsed="false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</row>
    <row r="39" customFormat="false" ht="12.8" hidden="false" customHeight="false" outlineLevel="0" collapsed="false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</row>
    <row r="40" customFormat="false" ht="12.8" hidden="false" customHeight="false" outlineLevel="0" collapsed="false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</row>
    <row r="41" customFormat="false" ht="12.8" hidden="false" customHeight="false" outlineLevel="0" collapsed="false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</row>
    <row r="42" customFormat="false" ht="12.8" hidden="false" customHeight="false" outlineLevel="0" collapsed="false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</row>
    <row r="43" customFormat="false" ht="12.8" hidden="false" customHeight="false" outlineLevel="0" collapsed="false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</row>
    <row r="44" customFormat="false" ht="12.8" hidden="false" customHeight="false" outlineLevel="0" collapsed="false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</row>
    <row r="45" customFormat="false" ht="12.8" hidden="false" customHeight="false" outlineLevel="0" collapsed="false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</row>
    <row r="46" customFormat="false" ht="12.8" hidden="false" customHeight="false" outlineLevel="0" collapsed="false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</row>
    <row r="47" customFormat="false" ht="22.05" hidden="false" customHeight="false" outlineLevel="0" collapsed="false">
      <c r="A47" s="10"/>
      <c r="B47" s="10"/>
      <c r="C47" s="10"/>
      <c r="D47" s="11" t="s">
        <v>21</v>
      </c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</row>
    <row r="48" customFormat="false" ht="12.8" hidden="false" customHeight="false" outlineLevel="0" collapsed="false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</row>
    <row r="49" customFormat="false" ht="12.8" hidden="false" customHeight="false" outlineLevel="0" collapsed="false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</row>
    <row r="50" customFormat="false" ht="22.05" hidden="false" customHeight="false" outlineLevel="0" collapsed="false">
      <c r="A50" s="10"/>
      <c r="B50" s="12" t="s">
        <v>23</v>
      </c>
      <c r="C50" s="12"/>
      <c r="D50" s="12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customFormat="false" ht="12.8" hidden="false" customHeight="false" outlineLevel="0" collapsed="false">
      <c r="A51" s="10"/>
      <c r="B51" s="13" t="s">
        <v>16</v>
      </c>
      <c r="C51" s="13"/>
      <c r="D51" s="13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customFormat="false" ht="12.8" hidden="false" customHeight="false" outlineLevel="0" collapsed="false">
      <c r="A52" s="10"/>
      <c r="C52" s="14" t="s">
        <v>25</v>
      </c>
      <c r="D52" s="14" t="s">
        <v>26</v>
      </c>
      <c r="E52" s="14" t="s">
        <v>27</v>
      </c>
      <c r="F52" s="14" t="s">
        <v>28</v>
      </c>
      <c r="G52" s="14" t="s">
        <v>29</v>
      </c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</row>
    <row r="53" customFormat="false" ht="12.8" hidden="false" customHeight="false" outlineLevel="0" collapsed="false">
      <c r="B53" s="10" t="s">
        <v>30</v>
      </c>
      <c r="C53" s="10" t="n">
        <f aca="false">Foglio1!E33</f>
        <v>3</v>
      </c>
      <c r="D53" s="15"/>
      <c r="E53" s="15"/>
    </row>
    <row r="54" customFormat="false" ht="12.8" hidden="false" customHeight="false" outlineLevel="0" collapsed="false">
      <c r="B54" s="10" t="s">
        <v>31</v>
      </c>
      <c r="C54" s="10" t="n">
        <f aca="false">Foglio1!E34</f>
        <v>0.333333333333333</v>
      </c>
      <c r="D54" s="15"/>
      <c r="E54" s="15"/>
    </row>
    <row r="55" customFormat="false" ht="12.8" hidden="false" customHeight="false" outlineLevel="0" collapsed="false">
      <c r="B55" s="10" t="s">
        <v>6</v>
      </c>
      <c r="C55" s="10" t="n">
        <f aca="false">Foglio1!E35</f>
        <v>0.137741046831956</v>
      </c>
      <c r="D55" s="15"/>
      <c r="E55" s="15"/>
    </row>
    <row r="56" customFormat="false" ht="12.8" hidden="false" customHeight="false" outlineLevel="0" collapsed="false">
      <c r="B56" s="14" t="s">
        <v>17</v>
      </c>
      <c r="C56" s="16" t="n">
        <f aca="false">Foglio1!E36</f>
        <v>0.413223140495868</v>
      </c>
      <c r="D56" s="20" t="n">
        <v>0.4128</v>
      </c>
      <c r="E56" s="10" t="n">
        <v>0.02</v>
      </c>
      <c r="F56" s="0" t="n">
        <f aca="false">(1/1.96) * SQRT(100) * E56</f>
        <v>0.102040816326531</v>
      </c>
      <c r="G56" s="0" t="n">
        <f aca="false">1.645 * (F56/SQRT(100))</f>
        <v>0.0167857142857143</v>
      </c>
    </row>
    <row r="58" customFormat="false" ht="12.8" hidden="false" customHeight="false" outlineLevel="0" collapsed="false">
      <c r="B58" s="10" t="s">
        <v>32</v>
      </c>
      <c r="C58" s="10" t="n">
        <f aca="false">C56/(1-C56)</f>
        <v>0.704225352112677</v>
      </c>
      <c r="D58" s="18"/>
      <c r="E58" s="18"/>
    </row>
    <row r="59" customFormat="false" ht="12.8" hidden="false" customHeight="false" outlineLevel="0" collapsed="false">
      <c r="B59" s="10" t="s">
        <v>33</v>
      </c>
      <c r="C59" s="10" t="n">
        <f aca="false">(1/C54)/(1-C56)</f>
        <v>5.11267605633803</v>
      </c>
      <c r="D59" s="18"/>
      <c r="E59" s="18"/>
    </row>
    <row r="60" customFormat="false" ht="12.8" hidden="false" customHeight="false" outlineLevel="0" collapsed="false">
      <c r="B60" s="14" t="s">
        <v>34</v>
      </c>
      <c r="C60" s="19" t="n">
        <f aca="false">C58 -C56</f>
        <v>0.291002211616809</v>
      </c>
      <c r="D60" s="20" t="n">
        <v>0.3011</v>
      </c>
      <c r="E60" s="10" t="n">
        <v>0.06</v>
      </c>
      <c r="F60" s="0" t="n">
        <f aca="false">(1/1.96) * SQRT(100) * E60</f>
        <v>0.306122448979592</v>
      </c>
      <c r="G60" s="0" t="n">
        <f aca="false">1.645 * (F60/SQRT(100))</f>
        <v>0.0503571428571429</v>
      </c>
    </row>
    <row r="61" customFormat="false" ht="12.8" hidden="false" customHeight="false" outlineLevel="0" collapsed="false">
      <c r="B61" s="14" t="s">
        <v>35</v>
      </c>
      <c r="C61" s="19" t="n">
        <f aca="false">C59-C53</f>
        <v>2.11267605633803</v>
      </c>
      <c r="D61" s="20" t="n">
        <v>2.1186</v>
      </c>
      <c r="E61" s="10" t="n">
        <v>0.34</v>
      </c>
      <c r="F61" s="0" t="n">
        <f aca="false">(1/1.96) * SQRT(100) * E61</f>
        <v>1.73469387755102</v>
      </c>
      <c r="G61" s="0" t="n">
        <f aca="false">1.645 * (F61/SQRT(100))</f>
        <v>0.285357142857143</v>
      </c>
    </row>
    <row r="69" customFormat="false" ht="22.05" hidden="false" customHeight="false" outlineLevel="0" collapsed="false">
      <c r="B69" s="21" t="s">
        <v>36</v>
      </c>
    </row>
    <row r="72" customFormat="false" ht="12.8" hidden="false" customHeight="false" outlineLevel="0" collapsed="false">
      <c r="B72" s="22" t="s">
        <v>37</v>
      </c>
      <c r="C72" s="22"/>
      <c r="D72" s="22" t="s">
        <v>38</v>
      </c>
      <c r="E72" s="22"/>
      <c r="F72" s="22"/>
    </row>
    <row r="73" customFormat="false" ht="12.8" hidden="false" customHeight="false" outlineLevel="0" collapsed="false">
      <c r="B73" s="0" t="s">
        <v>39</v>
      </c>
      <c r="C73" s="23" t="s">
        <v>40</v>
      </c>
      <c r="D73" s="24" t="s">
        <v>39</v>
      </c>
      <c r="E73" s="0" t="s">
        <v>40</v>
      </c>
      <c r="F73" s="0" t="s">
        <v>41</v>
      </c>
    </row>
    <row r="74" customFormat="false" ht="12.8" hidden="false" customHeight="false" outlineLevel="0" collapsed="false">
      <c r="A74" s="0" t="s">
        <v>17</v>
      </c>
      <c r="B74" s="25" t="n">
        <v>0.6227</v>
      </c>
      <c r="C74" s="26" t="n">
        <v>0.6046</v>
      </c>
      <c r="D74" s="27" t="n">
        <v>0.4128</v>
      </c>
      <c r="E74" s="25" t="n">
        <v>0.4259</v>
      </c>
      <c r="F74" s="25" t="n">
        <v>0.4098</v>
      </c>
    </row>
    <row r="75" customFormat="false" ht="12.8" hidden="false" customHeight="false" outlineLevel="0" collapsed="false">
      <c r="A75" s="0" t="s">
        <v>35</v>
      </c>
      <c r="B75" s="25" t="n">
        <v>4.4847</v>
      </c>
      <c r="C75" s="25" t="n">
        <v>4.3785</v>
      </c>
      <c r="D75" s="25" t="n">
        <v>2.1168</v>
      </c>
      <c r="E75" s="25" t="n">
        <v>2.3086</v>
      </c>
      <c r="F75" s="25" t="n">
        <v>1.788</v>
      </c>
    </row>
  </sheetData>
  <mergeCells count="10">
    <mergeCell ref="B4:D4"/>
    <mergeCell ref="I4:K4"/>
    <mergeCell ref="N4:Q4"/>
    <mergeCell ref="B5:D5"/>
    <mergeCell ref="I5:K5"/>
    <mergeCell ref="N5:Q5"/>
    <mergeCell ref="B50:D50"/>
    <mergeCell ref="B51:D51"/>
    <mergeCell ref="B72:C72"/>
    <mergeCell ref="D72:F72"/>
  </mergeCells>
  <conditionalFormatting sqref="D14">
    <cfRule type="cellIs" priority="2" operator="between" aboveAverage="0" equalAverage="0" bottom="0" percent="0" rank="0" text="" dxfId="0">
      <formula>Sheet2!$C$14-Sheet2!$E$14</formula>
      <formula>Sheet2!$C$14+Sheet2!$E$14</formula>
    </cfRule>
  </conditionalFormatting>
  <conditionalFormatting sqref="D15">
    <cfRule type="cellIs" priority="3" operator="between" aboveAverage="0" equalAverage="0" bottom="0" percent="0" rank="0" text="" dxfId="0">
      <formula>Sheet2!$C$15-Sheet2!$E$15</formula>
      <formula>Sheet2!$C$15+Sheet2!$E$15</formula>
    </cfRule>
  </conditionalFormatting>
  <conditionalFormatting sqref="P14">
    <cfRule type="cellIs" priority="4" operator="between" aboveAverage="0" equalAverage="0" bottom="0" percent="0" rank="0" text="" dxfId="0">
      <formula>Sheet2!$O$14-Sheet2!$Q$14</formula>
      <formula>Sheet2!$O$14+Sheet2!$Q$14</formula>
    </cfRule>
  </conditionalFormatting>
  <conditionalFormatting sqref="P15">
    <cfRule type="cellIs" priority="5" operator="between" aboveAverage="0" equalAverage="0" bottom="0" percent="0" rank="0" text="" dxfId="0">
      <formula>Sheet2!$O$15-Sheet2!$Q$15</formula>
      <formula>Sheet2!$O$15+Sheet2!$Q$15</formula>
    </cfRule>
  </conditionalFormatting>
  <conditionalFormatting sqref="D60">
    <cfRule type="cellIs" priority="6" operator="between" aboveAverage="0" equalAverage="0" bottom="0" percent="0" rank="0" text="" dxfId="1">
      <formula>Sheet2!$C$60-Sheet2!$E$60</formula>
      <formula>Sheet2!$C$60+Sheet2!$E$60</formula>
    </cfRule>
  </conditionalFormatting>
  <conditionalFormatting sqref="D61">
    <cfRule type="cellIs" priority="7" operator="between" aboveAverage="0" equalAverage="0" bottom="0" percent="0" rank="0" text="" dxfId="1">
      <formula>Sheet2!$C$61-Sheet2!$E$61</formula>
      <formula>Sheet2!$C$61+Sheet2!$E$61</formula>
    </cfRule>
  </conditionalFormatting>
  <conditionalFormatting sqref="D56">
    <cfRule type="cellIs" priority="8" operator="between" aboveAverage="0" equalAverage="0" bottom="0" percent="0" rank="0" text="" dxfId="1">
      <formula>Sheet2!$C$56-Sheet2!$E$56</formula>
      <formula>Sheet2!$C$56+Sheet2!$E$56</formula>
    </cfRule>
  </conditionalFormatting>
  <conditionalFormatting sqref="C10">
    <cfRule type="cellIs" priority="9" operator="between" aboveAverage="0" equalAverage="0" bottom="0" percent="0" rank="0" text="" dxfId="2">
      <formula>Sheet2!$D$10-Sheet2!$G$10</formula>
      <formula>Sheet2!$D$10+Sheet2!$G$10</formula>
    </cfRule>
  </conditionalFormatting>
  <conditionalFormatting sqref="C14">
    <cfRule type="cellIs" priority="10" operator="between" aboveAverage="0" equalAverage="0" bottom="0" percent="0" rank="0" text="" dxfId="3">
      <formula>Sheet2!$D$14-Sheet2!$G$14</formula>
      <formula>Sheet2!$D$14+Sheet2!$G$14</formula>
    </cfRule>
  </conditionalFormatting>
  <conditionalFormatting sqref="C15">
    <cfRule type="cellIs" priority="11" operator="between" aboveAverage="0" equalAverage="0" bottom="0" percent="0" rank="0" text="" dxfId="3">
      <formula>Sheet2!$D$15-Sheet2!$G$15</formula>
      <formula>Sheet2!$D$15+Sheet2!$G$15</formula>
    </cfRule>
  </conditionalFormatting>
  <conditionalFormatting sqref="O14">
    <cfRule type="cellIs" priority="12" operator="between" aboveAverage="0" equalAverage="0" bottom="0" percent="0" rank="0" text="" dxfId="3">
      <formula>Sheet2!$P$14-Sheet2!$S$14</formula>
      <formula>Sheet2!$P$14+Sheet2!$S$14</formula>
    </cfRule>
  </conditionalFormatting>
  <conditionalFormatting sqref="O10">
    <cfRule type="cellIs" priority="13" operator="between" aboveAverage="0" equalAverage="0" bottom="0" percent="0" rank="0" text="" dxfId="3">
      <formula>Sheet2!$P$10-Sheet2!$S$10</formula>
      <formula>Sheet2!$P$10+Sheet2!$S$10</formula>
    </cfRule>
  </conditionalFormatting>
  <conditionalFormatting sqref="O15">
    <cfRule type="cellIs" priority="14" operator="between" aboveAverage="0" equalAverage="0" bottom="0" percent="0" rank="0" text="" dxfId="3">
      <formula>Sheet2!$P$15-Sheet2!$S$15</formula>
      <formula>Sheet2!$P$15+Sheet2!$S$15</formula>
    </cfRule>
  </conditionalFormatting>
  <conditionalFormatting sqref="C56">
    <cfRule type="cellIs" priority="15" operator="between" aboveAverage="0" equalAverage="0" bottom="0" percent="0" rank="0" text="" dxfId="3">
      <formula>Sheet2!$D$56-Sheet2!$G$56</formula>
      <formula>Sheet2!$D$56+Sheet2!$G$56</formula>
    </cfRule>
  </conditionalFormatting>
  <conditionalFormatting sqref="C60">
    <cfRule type="cellIs" priority="16" operator="between" aboveAverage="0" equalAverage="0" bottom="0" percent="0" rank="0" text="" dxfId="3">
      <formula>Sheet2!$D$60-Sheet2!$G$60</formula>
      <formula>Sheet2!$D$60+Sheet2!$G$60</formula>
    </cfRule>
  </conditionalFormatting>
  <conditionalFormatting sqref="C61">
    <cfRule type="cellIs" priority="17" operator="between" aboveAverage="0" equalAverage="0" bottom="0" percent="0" rank="0" text="" dxfId="3">
      <formula>Sheet2!$D$61-Sheet2!$G$61</formula>
      <formula>Sheet2!$D$61+Sheet2!$G$61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190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2023-02-15T17:38:17Z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