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4r\Desktop\"/>
    </mc:Choice>
  </mc:AlternateContent>
  <xr:revisionPtr revIDLastSave="0" documentId="13_ncr:1_{0D3158A9-0588-46C5-A167-AB41FCC5DBFC}" xr6:coauthVersionLast="46" xr6:coauthVersionMax="46" xr10:uidLastSave="{00000000-0000-0000-0000-000000000000}"/>
  <bookViews>
    <workbookView xWindow="-120" yWindow="-120" windowWidth="20730" windowHeight="11160" xr2:uid="{07C9BC1A-4ECC-4A48-8918-9F9A838510E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L4" i="1"/>
  <c r="F3" i="1"/>
  <c r="F4" i="1"/>
  <c r="F5" i="1"/>
  <c r="F9" i="1" s="1"/>
  <c r="F6" i="1"/>
  <c r="F15" i="1"/>
  <c r="G15" i="1" s="1"/>
  <c r="B54" i="1"/>
  <c r="B53" i="1"/>
  <c r="B52" i="1"/>
  <c r="B51" i="1"/>
  <c r="B50" i="1"/>
  <c r="B49" i="1"/>
  <c r="L3" i="1" s="1"/>
  <c r="B48" i="1"/>
  <c r="F2" i="1" s="1"/>
  <c r="F13" i="1"/>
  <c r="F14" i="1" s="1"/>
  <c r="H6" i="1" s="1"/>
  <c r="L2" i="1" l="1"/>
  <c r="G13" i="1"/>
  <c r="H4" i="1"/>
  <c r="H3" i="1"/>
  <c r="H2" i="1"/>
  <c r="H5" i="1"/>
  <c r="G4" i="1" l="1"/>
  <c r="G6" i="1"/>
  <c r="I6" i="1"/>
  <c r="I4" i="1"/>
  <c r="G3" i="1"/>
  <c r="I5" i="1"/>
  <c r="G2" i="1"/>
  <c r="I2" i="1"/>
  <c r="M2" i="1" s="1"/>
  <c r="N2" i="1" s="1"/>
  <c r="G5" i="1"/>
  <c r="I3" i="1"/>
  <c r="M3" i="1" s="1"/>
  <c r="N3" i="1" s="1"/>
  <c r="N4" i="1" l="1"/>
  <c r="N6" i="1" s="1"/>
</calcChain>
</file>

<file path=xl/sharedStrings.xml><?xml version="1.0" encoding="utf-8"?>
<sst xmlns="http://schemas.openxmlformats.org/spreadsheetml/2006/main" count="33" uniqueCount="25">
  <si>
    <t>Campione</t>
  </si>
  <si>
    <t>Secondi impiegati</t>
  </si>
  <si>
    <t>Range (secondi)</t>
  </si>
  <si>
    <t>Frequenza</t>
  </si>
  <si>
    <t>Probabilità teorica</t>
  </si>
  <si>
    <t>Probabilità pratica</t>
  </si>
  <si>
    <t>Frequenza teorica</t>
  </si>
  <si>
    <t>Lambda</t>
  </si>
  <si>
    <t>Varianza</t>
  </si>
  <si>
    <t>Media</t>
  </si>
  <si>
    <t>0-40</t>
  </si>
  <si>
    <t>40-80</t>
  </si>
  <si>
    <t>80-120</t>
  </si>
  <si>
    <t>120-160</t>
  </si>
  <si>
    <t>160-200</t>
  </si>
  <si>
    <t>200-240</t>
  </si>
  <si>
    <t>240+</t>
  </si>
  <si>
    <t>Supponiamo exp</t>
  </si>
  <si>
    <t>Classi</t>
  </si>
  <si>
    <t>Frequenza pratica</t>
  </si>
  <si>
    <t>Errore chi</t>
  </si>
  <si>
    <t>Gradi 1</t>
  </si>
  <si>
    <t>P10-P90</t>
  </si>
  <si>
    <t>80-200</t>
  </si>
  <si>
    <t xml:space="preserve">0.02 &lt; 0.244 &lt; 2.71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</si>
</sst>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Confronto</a:t>
            </a:r>
            <a:r>
              <a:rPr lang="it-IT" baseline="0"/>
              <a:t> distribuzioni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Pratica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Foglio1!$E$2:$E$8</c:f>
              <c:strCache>
                <c:ptCount val="5"/>
                <c:pt idx="0">
                  <c:v>0-40</c:v>
                </c:pt>
                <c:pt idx="1">
                  <c:v>40-80</c:v>
                </c:pt>
                <c:pt idx="2">
                  <c:v>80-120</c:v>
                </c:pt>
                <c:pt idx="3">
                  <c:v>120-160</c:v>
                </c:pt>
                <c:pt idx="4">
                  <c:v>160-200</c:v>
                </c:pt>
              </c:strCache>
            </c:strRef>
          </c:cat>
          <c:val>
            <c:numRef>
              <c:f>Foglio1!$F$2:$F$6</c:f>
              <c:numCache>
                <c:formatCode>General</c:formatCode>
                <c:ptCount val="5"/>
                <c:pt idx="0">
                  <c:v>22</c:v>
                </c:pt>
                <c:pt idx="1">
                  <c:v>9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9-4C40-8411-95AF58F11092}"/>
            </c:ext>
          </c:extLst>
        </c:ser>
        <c:ser>
          <c:idx val="1"/>
          <c:order val="1"/>
          <c:tx>
            <c:v>Teorica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Foglio1!$I$2:$I$6</c:f>
              <c:numCache>
                <c:formatCode>General</c:formatCode>
                <c:ptCount val="5"/>
                <c:pt idx="0">
                  <c:v>20.071474312386879</c:v>
                </c:pt>
                <c:pt idx="1">
                  <c:v>9.7416260797508194</c:v>
                </c:pt>
                <c:pt idx="2">
                  <c:v>4.7280671664021865</c:v>
                </c:pt>
                <c:pt idx="3">
                  <c:v>2.294752328512923</c:v>
                </c:pt>
                <c:pt idx="4">
                  <c:v>1.1137507281273558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89-4C40-8411-95AF58F11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103048"/>
        <c:axId val="407997128"/>
      </c:lineChart>
      <c:catAx>
        <c:axId val="419103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7997128"/>
        <c:crosses val="autoZero"/>
        <c:auto val="1"/>
        <c:lblAlgn val="ctr"/>
        <c:lblOffset val="100"/>
        <c:noMultiLvlLbl val="0"/>
      </c:catAx>
      <c:valAx>
        <c:axId val="40799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910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11</xdr:row>
      <xdr:rowOff>109537</xdr:rowOff>
    </xdr:from>
    <xdr:to>
      <xdr:col>13</xdr:col>
      <xdr:colOff>57150</xdr:colOff>
      <xdr:row>25</xdr:row>
      <xdr:rowOff>185737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DDFB2FC-BBF0-4383-85CB-F0D6B31ECD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9D57-DFFF-4118-BB1D-3844930661B9}">
  <dimension ref="A1:N54"/>
  <sheetViews>
    <sheetView tabSelected="1" topLeftCell="A9" workbookViewId="0">
      <selection activeCell="K1" sqref="K1:N6"/>
    </sheetView>
  </sheetViews>
  <sheetFormatPr defaultRowHeight="15" x14ac:dyDescent="0.25"/>
  <cols>
    <col min="1" max="1" width="10" bestFit="1" customWidth="1"/>
    <col min="2" max="2" width="17" bestFit="1" customWidth="1"/>
    <col min="5" max="5" width="15.28515625" bestFit="1" customWidth="1"/>
    <col min="6" max="6" width="11.28515625" bestFit="1" customWidth="1"/>
    <col min="7" max="8" width="17.5703125" bestFit="1" customWidth="1"/>
    <col min="9" max="9" width="17" bestFit="1" customWidth="1"/>
    <col min="12" max="12" width="16.85546875" bestFit="1" customWidth="1"/>
    <col min="13" max="13" width="17" bestFit="1" customWidth="1"/>
    <col min="14" max="14" width="12" bestFit="1" customWidth="1"/>
  </cols>
  <sheetData>
    <row r="1" spans="1:14" x14ac:dyDescent="0.25">
      <c r="A1" t="s">
        <v>0</v>
      </c>
      <c r="B1" t="s">
        <v>1</v>
      </c>
      <c r="E1" t="s">
        <v>2</v>
      </c>
      <c r="F1" t="s">
        <v>3</v>
      </c>
      <c r="G1" t="s">
        <v>5</v>
      </c>
      <c r="H1" t="s">
        <v>4</v>
      </c>
      <c r="I1" t="s">
        <v>6</v>
      </c>
      <c r="K1" t="s">
        <v>18</v>
      </c>
      <c r="L1" t="s">
        <v>19</v>
      </c>
      <c r="M1" t="s">
        <v>6</v>
      </c>
      <c r="N1" t="s">
        <v>20</v>
      </c>
    </row>
    <row r="2" spans="1:14" x14ac:dyDescent="0.25">
      <c r="A2">
        <v>1</v>
      </c>
      <c r="B2">
        <v>14</v>
      </c>
      <c r="E2" t="s">
        <v>10</v>
      </c>
      <c r="F2">
        <f>B48</f>
        <v>22</v>
      </c>
      <c r="G2">
        <f>F2/$F$9</f>
        <v>0.5641025641025641</v>
      </c>
      <c r="H2">
        <f>EXP(-$F$14*0) - EXP(-$F$14*40)</f>
        <v>0.51465318749709943</v>
      </c>
      <c r="I2">
        <f>H2*$F$9</f>
        <v>20.071474312386879</v>
      </c>
      <c r="K2" t="s">
        <v>10</v>
      </c>
      <c r="L2">
        <f>F2</f>
        <v>22</v>
      </c>
      <c r="M2">
        <f>I2</f>
        <v>20.071474312386879</v>
      </c>
      <c r="N2">
        <f>POWER(M2-L2,2)/M2</f>
        <v>0.18529836273603439</v>
      </c>
    </row>
    <row r="3" spans="1:14" x14ac:dyDescent="0.25">
      <c r="A3">
        <v>2</v>
      </c>
      <c r="B3">
        <v>40</v>
      </c>
      <c r="E3" t="s">
        <v>11</v>
      </c>
      <c r="F3">
        <f t="shared" ref="F3:F6" si="0">B49</f>
        <v>9</v>
      </c>
      <c r="G3">
        <f>F3/$F$9</f>
        <v>0.23076923076923078</v>
      </c>
      <c r="H3">
        <f>EXP(-$F$14*40) - EXP(-$F$14*80)</f>
        <v>0.24978528409617484</v>
      </c>
      <c r="I3">
        <f>H3*$F$9</f>
        <v>9.7416260797508194</v>
      </c>
      <c r="K3" t="s">
        <v>11</v>
      </c>
      <c r="L3">
        <f>F3</f>
        <v>9</v>
      </c>
      <c r="M3">
        <f>I3</f>
        <v>9.7416260797508194</v>
      </c>
      <c r="N3">
        <f t="shared" ref="N3:N5" si="1">POWER(M3-L3,2)/M3</f>
        <v>5.6459695502974735E-2</v>
      </c>
    </row>
    <row r="4" spans="1:14" x14ac:dyDescent="0.25">
      <c r="A4">
        <v>3</v>
      </c>
      <c r="B4">
        <v>64</v>
      </c>
      <c r="E4" t="s">
        <v>12</v>
      </c>
      <c r="F4">
        <f t="shared" si="0"/>
        <v>4</v>
      </c>
      <c r="G4">
        <f>F4/$F$9</f>
        <v>0.10256410256410256</v>
      </c>
      <c r="H4">
        <f>EXP(-$F$14*80) - EXP(-$F$14*120)</f>
        <v>0.12123249144620991</v>
      </c>
      <c r="I4">
        <f>H4*$F$9</f>
        <v>4.7280671664021865</v>
      </c>
      <c r="K4" t="s">
        <v>23</v>
      </c>
      <c r="L4">
        <f>SUM(F4:F6)</f>
        <v>8</v>
      </c>
      <c r="M4">
        <f>SUM(I4:I6)</f>
        <v>8.1365702230424652</v>
      </c>
      <c r="N4">
        <f t="shared" si="1"/>
        <v>2.292295808994379E-3</v>
      </c>
    </row>
    <row r="5" spans="1:14" x14ac:dyDescent="0.25">
      <c r="A5">
        <v>4</v>
      </c>
      <c r="B5">
        <v>32</v>
      </c>
      <c r="E5" t="s">
        <v>13</v>
      </c>
      <c r="F5">
        <f t="shared" si="0"/>
        <v>2</v>
      </c>
      <c r="G5">
        <f>F5/$F$9</f>
        <v>5.128205128205128E-2</v>
      </c>
      <c r="H5">
        <f>EXP(-$F$14*120) - EXP(-$F$14*160)</f>
        <v>5.8839803295203157E-2</v>
      </c>
      <c r="I5">
        <f>H5*$F$9</f>
        <v>2.294752328512923</v>
      </c>
    </row>
    <row r="6" spans="1:14" x14ac:dyDescent="0.25">
      <c r="A6">
        <v>5</v>
      </c>
      <c r="B6">
        <v>153</v>
      </c>
      <c r="E6" t="s">
        <v>14</v>
      </c>
      <c r="F6">
        <f t="shared" si="0"/>
        <v>2</v>
      </c>
      <c r="G6">
        <f>F6/$F$9</f>
        <v>5.128205128205128E-2</v>
      </c>
      <c r="H6">
        <f>EXP(-$F$14*160) - EXP(-$F$14*200)</f>
        <v>2.8557710977624509E-2</v>
      </c>
      <c r="I6">
        <f>H6*$F$9</f>
        <v>1.1137507281273558</v>
      </c>
      <c r="N6">
        <f>SUM(N2:N5)</f>
        <v>0.24405035404800351</v>
      </c>
    </row>
    <row r="7" spans="1:14" x14ac:dyDescent="0.25">
      <c r="A7">
        <v>6</v>
      </c>
      <c r="B7">
        <v>39</v>
      </c>
    </row>
    <row r="8" spans="1:14" x14ac:dyDescent="0.25">
      <c r="A8">
        <v>7</v>
      </c>
      <c r="B8">
        <v>75</v>
      </c>
      <c r="L8" t="s">
        <v>21</v>
      </c>
      <c r="M8" t="s">
        <v>24</v>
      </c>
    </row>
    <row r="9" spans="1:14" x14ac:dyDescent="0.25">
      <c r="A9">
        <v>8</v>
      </c>
      <c r="B9">
        <v>103</v>
      </c>
      <c r="F9">
        <f>SUM(F2:F8)</f>
        <v>39</v>
      </c>
      <c r="M9" t="s">
        <v>22</v>
      </c>
    </row>
    <row r="10" spans="1:14" x14ac:dyDescent="0.25">
      <c r="A10">
        <v>9</v>
      </c>
      <c r="B10">
        <v>97</v>
      </c>
    </row>
    <row r="11" spans="1:14" x14ac:dyDescent="0.25">
      <c r="A11">
        <v>10</v>
      </c>
      <c r="B11">
        <v>93</v>
      </c>
    </row>
    <row r="12" spans="1:14" x14ac:dyDescent="0.25">
      <c r="A12">
        <v>11</v>
      </c>
      <c r="B12">
        <v>55</v>
      </c>
    </row>
    <row r="13" spans="1:14" x14ac:dyDescent="0.25">
      <c r="A13">
        <v>12</v>
      </c>
      <c r="B13">
        <v>161</v>
      </c>
      <c r="E13" t="s">
        <v>9</v>
      </c>
      <c r="F13">
        <f>AVERAGE(B2:B45)</f>
        <v>55.333333333333336</v>
      </c>
      <c r="G13">
        <f>F13*F13</f>
        <v>3061.7777777777778</v>
      </c>
    </row>
    <row r="14" spans="1:14" x14ac:dyDescent="0.25">
      <c r="A14">
        <v>13</v>
      </c>
      <c r="B14">
        <v>51</v>
      </c>
      <c r="E14" t="s">
        <v>7</v>
      </c>
      <c r="F14">
        <f>1/F13</f>
        <v>1.8072289156626505E-2</v>
      </c>
    </row>
    <row r="15" spans="1:14" x14ac:dyDescent="0.25">
      <c r="A15">
        <v>14</v>
      </c>
      <c r="B15">
        <v>64</v>
      </c>
      <c r="E15" t="s">
        <v>8</v>
      </c>
      <c r="F15">
        <f>_xlfn.VAR.S(B2:B45)</f>
        <v>1668.3333333333335</v>
      </c>
      <c r="G15">
        <f>SQRT(F15)</f>
        <v>40.845236360355827</v>
      </c>
      <c r="H15" t="s">
        <v>17</v>
      </c>
    </row>
    <row r="16" spans="1:14" x14ac:dyDescent="0.25">
      <c r="A16">
        <v>15</v>
      </c>
      <c r="B16">
        <v>35</v>
      </c>
    </row>
    <row r="17" spans="1:2" x14ac:dyDescent="0.25">
      <c r="A17">
        <v>16</v>
      </c>
      <c r="B17">
        <v>40</v>
      </c>
    </row>
    <row r="18" spans="1:2" x14ac:dyDescent="0.25">
      <c r="A18">
        <v>17</v>
      </c>
      <c r="B18">
        <v>21</v>
      </c>
    </row>
    <row r="19" spans="1:2" x14ac:dyDescent="0.25">
      <c r="A19">
        <v>18</v>
      </c>
      <c r="B19">
        <v>52</v>
      </c>
    </row>
    <row r="20" spans="1:2" x14ac:dyDescent="0.25">
      <c r="A20">
        <v>19</v>
      </c>
      <c r="B20">
        <v>82</v>
      </c>
    </row>
    <row r="21" spans="1:2" x14ac:dyDescent="0.25">
      <c r="A21">
        <v>20</v>
      </c>
      <c r="B21">
        <v>165</v>
      </c>
    </row>
    <row r="22" spans="1:2" x14ac:dyDescent="0.25">
      <c r="A22">
        <v>21</v>
      </c>
      <c r="B22">
        <v>65</v>
      </c>
    </row>
    <row r="23" spans="1:2" x14ac:dyDescent="0.25">
      <c r="A23">
        <v>22</v>
      </c>
      <c r="B23">
        <v>11</v>
      </c>
    </row>
    <row r="24" spans="1:2" x14ac:dyDescent="0.25">
      <c r="A24">
        <v>23</v>
      </c>
      <c r="B24">
        <v>21</v>
      </c>
    </row>
    <row r="25" spans="1:2" x14ac:dyDescent="0.25">
      <c r="A25">
        <v>24</v>
      </c>
      <c r="B25">
        <v>33</v>
      </c>
    </row>
    <row r="26" spans="1:2" x14ac:dyDescent="0.25">
      <c r="A26">
        <v>25</v>
      </c>
      <c r="B26">
        <v>38</v>
      </c>
    </row>
    <row r="27" spans="1:2" x14ac:dyDescent="0.25">
      <c r="A27">
        <v>26</v>
      </c>
      <c r="B27">
        <v>32</v>
      </c>
    </row>
    <row r="28" spans="1:2" x14ac:dyDescent="0.25">
      <c r="A28">
        <v>27</v>
      </c>
      <c r="B28">
        <v>15</v>
      </c>
    </row>
    <row r="29" spans="1:2" x14ac:dyDescent="0.25">
      <c r="A29">
        <v>28</v>
      </c>
      <c r="B29">
        <v>39</v>
      </c>
    </row>
    <row r="30" spans="1:2" x14ac:dyDescent="0.25">
      <c r="A30">
        <v>29</v>
      </c>
      <c r="B30">
        <v>13</v>
      </c>
    </row>
    <row r="31" spans="1:2" x14ac:dyDescent="0.25">
      <c r="A31">
        <v>30</v>
      </c>
      <c r="B31">
        <v>62</v>
      </c>
    </row>
    <row r="32" spans="1:2" x14ac:dyDescent="0.25">
      <c r="A32">
        <v>31</v>
      </c>
      <c r="B32">
        <v>13</v>
      </c>
    </row>
    <row r="33" spans="1:2" x14ac:dyDescent="0.25">
      <c r="A33">
        <v>32</v>
      </c>
      <c r="B33">
        <v>80</v>
      </c>
    </row>
    <row r="34" spans="1:2" x14ac:dyDescent="0.25">
      <c r="A34">
        <v>33</v>
      </c>
      <c r="B34">
        <v>39</v>
      </c>
    </row>
    <row r="35" spans="1:2" x14ac:dyDescent="0.25">
      <c r="A35">
        <v>34</v>
      </c>
      <c r="B35">
        <v>18</v>
      </c>
    </row>
    <row r="36" spans="1:2" x14ac:dyDescent="0.25">
      <c r="A36">
        <v>35</v>
      </c>
      <c r="B36">
        <v>121</v>
      </c>
    </row>
    <row r="37" spans="1:2" x14ac:dyDescent="0.25">
      <c r="A37">
        <v>36</v>
      </c>
      <c r="B37">
        <v>32</v>
      </c>
    </row>
    <row r="38" spans="1:2" x14ac:dyDescent="0.25">
      <c r="A38">
        <v>37</v>
      </c>
      <c r="B38">
        <v>38</v>
      </c>
    </row>
    <row r="39" spans="1:2" x14ac:dyDescent="0.25">
      <c r="A39">
        <v>38</v>
      </c>
      <c r="B39">
        <v>18</v>
      </c>
    </row>
    <row r="40" spans="1:2" x14ac:dyDescent="0.25">
      <c r="A40">
        <v>39</v>
      </c>
      <c r="B40">
        <v>34</v>
      </c>
    </row>
    <row r="48" spans="1:2" x14ac:dyDescent="0.25">
      <c r="A48" t="s">
        <v>10</v>
      </c>
      <c r="B48">
        <f>COUNTIF(B2:B45, "&lt;=40")</f>
        <v>22</v>
      </c>
    </row>
    <row r="49" spans="1:2" x14ac:dyDescent="0.25">
      <c r="A49" t="s">
        <v>11</v>
      </c>
      <c r="B49">
        <f>COUNTIFS(B1:B45,"&gt;40",B1:B45, "&lt;=80")</f>
        <v>9</v>
      </c>
    </row>
    <row r="50" spans="1:2" x14ac:dyDescent="0.25">
      <c r="A50" t="s">
        <v>12</v>
      </c>
      <c r="B50">
        <f>COUNTIFS(B1:B45,"&gt;80",B1:B45, "&lt;=120")</f>
        <v>4</v>
      </c>
    </row>
    <row r="51" spans="1:2" x14ac:dyDescent="0.25">
      <c r="A51" t="s">
        <v>13</v>
      </c>
      <c r="B51">
        <f>COUNTIFS(B1:B45,"&gt;120",B1:B45, "&lt;=160")</f>
        <v>2</v>
      </c>
    </row>
    <row r="52" spans="1:2" x14ac:dyDescent="0.25">
      <c r="A52" t="s">
        <v>14</v>
      </c>
      <c r="B52">
        <f>COUNTIFS(B1:B45,"&gt;160",B1:B45, "&lt;=200")</f>
        <v>2</v>
      </c>
    </row>
    <row r="53" spans="1:2" x14ac:dyDescent="0.25">
      <c r="A53" t="s">
        <v>15</v>
      </c>
      <c r="B53">
        <f>COUNTIFS(B1:B45,"&gt;200",B1:B45, "&lt;=240")</f>
        <v>0</v>
      </c>
    </row>
    <row r="54" spans="1:2" x14ac:dyDescent="0.25">
      <c r="A54" t="s">
        <v>16</v>
      </c>
      <c r="B54">
        <f>COUNTIFS(B1:B45,"&gt;240")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Eduart Mustafa</dc:creator>
  <cp:lastModifiedBy>Eduart Mustafa</cp:lastModifiedBy>
  <dcterms:created xsi:type="dcterms:W3CDTF">2021-01-16T19:58:08Z</dcterms:created>
  <dcterms:modified xsi:type="dcterms:W3CDTF">2021-01-19T15:04:00Z</dcterms:modified>
</cp:coreProperties>
</file>