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4r\Desktop\"/>
    </mc:Choice>
  </mc:AlternateContent>
  <xr:revisionPtr revIDLastSave="0" documentId="13_ncr:1_{990375F2-F79C-4544-BAF3-78527CDE3D21}" xr6:coauthVersionLast="46" xr6:coauthVersionMax="46" xr10:uidLastSave="{00000000-0000-0000-0000-000000000000}"/>
  <bookViews>
    <workbookView xWindow="-120" yWindow="-120" windowWidth="20730" windowHeight="11160" xr2:uid="{07C9BC1A-4ECC-4A48-8918-9F9A838510E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B54" i="1" l="1"/>
  <c r="B53" i="1"/>
  <c r="F13" i="1" l="1"/>
  <c r="F14" i="1" s="1"/>
  <c r="H2" i="1" s="1"/>
  <c r="B55" i="1"/>
  <c r="F9" i="1" s="1"/>
  <c r="G15" i="1"/>
  <c r="F8" i="1"/>
  <c r="F7" i="1"/>
  <c r="B52" i="1"/>
  <c r="F6" i="1" s="1"/>
  <c r="B51" i="1"/>
  <c r="F5" i="1" s="1"/>
  <c r="L5" i="1" s="1"/>
  <c r="B50" i="1"/>
  <c r="F4" i="1" s="1"/>
  <c r="L4" i="1" s="1"/>
  <c r="B49" i="1"/>
  <c r="F3" i="1" s="1"/>
  <c r="L3" i="1" s="1"/>
  <c r="B48" i="1"/>
  <c r="F2" i="1" s="1"/>
  <c r="L2" i="1" s="1"/>
  <c r="L6" i="1" l="1"/>
  <c r="H8" i="1"/>
  <c r="F10" i="1"/>
  <c r="G9" i="1" s="1"/>
  <c r="H9" i="1"/>
  <c r="G13" i="1"/>
  <c r="H4" i="1"/>
  <c r="H7" i="1"/>
  <c r="H3" i="1"/>
  <c r="H6" i="1"/>
  <c r="H5" i="1"/>
  <c r="G2" i="1" l="1"/>
  <c r="I9" i="1"/>
  <c r="I2" i="1"/>
  <c r="I6" i="1"/>
  <c r="G4" i="1"/>
  <c r="I5" i="1"/>
  <c r="M5" i="1" s="1"/>
  <c r="I7" i="1"/>
  <c r="G8" i="1"/>
  <c r="I3" i="1"/>
  <c r="G5" i="1"/>
  <c r="G6" i="1"/>
  <c r="I4" i="1"/>
  <c r="M4" i="1" s="1"/>
  <c r="G7" i="1"/>
  <c r="I8" i="1"/>
  <c r="G3" i="1"/>
  <c r="M6" i="1" l="1"/>
  <c r="N6" i="1" s="1"/>
  <c r="M2" i="1"/>
  <c r="N2" i="1" s="1"/>
  <c r="M3" i="1"/>
  <c r="N3" i="1" s="1"/>
  <c r="N5" i="1"/>
  <c r="N4" i="1"/>
  <c r="N8" i="1" l="1"/>
</calcChain>
</file>

<file path=xl/sharedStrings.xml><?xml version="1.0" encoding="utf-8"?>
<sst xmlns="http://schemas.openxmlformats.org/spreadsheetml/2006/main" count="38" uniqueCount="25">
  <si>
    <t>Campione</t>
  </si>
  <si>
    <t>Secondi impiegati</t>
  </si>
  <si>
    <t>Range (secondi)</t>
  </si>
  <si>
    <t>Frequenza</t>
  </si>
  <si>
    <t>Probabilità teorica</t>
  </si>
  <si>
    <t>Probabilità pratica</t>
  </si>
  <si>
    <t>Frequenza teorica</t>
  </si>
  <si>
    <t>Lambda</t>
  </si>
  <si>
    <t>Varianza</t>
  </si>
  <si>
    <t>Media</t>
  </si>
  <si>
    <t>0-40</t>
  </si>
  <si>
    <t>40-80</t>
  </si>
  <si>
    <t>80-120</t>
  </si>
  <si>
    <t>120-160</t>
  </si>
  <si>
    <t>160-200</t>
  </si>
  <si>
    <t>200-240</t>
  </si>
  <si>
    <t>240-280</t>
  </si>
  <si>
    <t>Supponiamo exp</t>
  </si>
  <si>
    <t>Classi</t>
  </si>
  <si>
    <t>Frequenza pratica</t>
  </si>
  <si>
    <t>Errore chi</t>
  </si>
  <si>
    <t>280-320</t>
  </si>
  <si>
    <t>160-320</t>
  </si>
  <si>
    <t>Gradi 3</t>
  </si>
  <si>
    <t xml:space="preserve">0.58 &lt; 0.65 &lt; 6.25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</si>
</sst>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distribuzioni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Pratica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Foglio1!$E$2:$E$8</c:f>
              <c:strCache>
                <c:ptCount val="7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  <c:pt idx="5">
                  <c:v>200-240</c:v>
                </c:pt>
                <c:pt idx="6">
                  <c:v>240-280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9-4C40-8411-95AF58F11092}"/>
            </c:ext>
          </c:extLst>
        </c:ser>
        <c:ser>
          <c:idx val="1"/>
          <c:order val="1"/>
          <c:tx>
            <c:v>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Foglio1!$I$2:$I$8</c:f>
              <c:numCache>
                <c:formatCode>General</c:formatCode>
                <c:ptCount val="7"/>
                <c:pt idx="0">
                  <c:v>15.236131841625268</c:v>
                </c:pt>
                <c:pt idx="1">
                  <c:v>9.2838314955896948</c:v>
                </c:pt>
                <c:pt idx="2">
                  <c:v>5.6569166068143684</c:v>
                </c:pt>
                <c:pt idx="3">
                  <c:v>3.4469287289040325</c:v>
                </c:pt>
                <c:pt idx="4">
                  <c:v>2.1003169196151186</c:v>
                </c:pt>
                <c:pt idx="5">
                  <c:v>1.2797860094496756</c:v>
                </c:pt>
                <c:pt idx="6">
                  <c:v>0.77981194870499115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9-4C40-8411-95AF58F1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03048"/>
        <c:axId val="407997128"/>
      </c:lineChart>
      <c:catAx>
        <c:axId val="4191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997128"/>
        <c:crosses val="autoZero"/>
        <c:auto val="1"/>
        <c:lblAlgn val="ctr"/>
        <c:lblOffset val="100"/>
        <c:noMultiLvlLbl val="0"/>
      </c:catAx>
      <c:valAx>
        <c:axId val="4079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10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11</xdr:row>
      <xdr:rowOff>109537</xdr:rowOff>
    </xdr:from>
    <xdr:to>
      <xdr:col>13</xdr:col>
      <xdr:colOff>57150</xdr:colOff>
      <xdr:row>25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DFB2FC-BBF0-4383-85CB-F0D6B31E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9D57-DFFF-4118-BB1D-3844930661B9}">
  <dimension ref="A1:N55"/>
  <sheetViews>
    <sheetView tabSelected="1" workbookViewId="0">
      <selection activeCell="K1" sqref="K1:N8"/>
    </sheetView>
  </sheetViews>
  <sheetFormatPr defaultRowHeight="15" x14ac:dyDescent="0.25"/>
  <cols>
    <col min="1" max="1" width="10" bestFit="1" customWidth="1"/>
    <col min="2" max="2" width="17" bestFit="1" customWidth="1"/>
    <col min="5" max="5" width="15.28515625" bestFit="1" customWidth="1"/>
    <col min="6" max="6" width="11.28515625" bestFit="1" customWidth="1"/>
    <col min="7" max="8" width="17.5703125" bestFit="1" customWidth="1"/>
    <col min="9" max="9" width="17" bestFit="1" customWidth="1"/>
    <col min="12" max="12" width="16.85546875" bestFit="1" customWidth="1"/>
    <col min="13" max="13" width="17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  <c r="K1" t="s">
        <v>18</v>
      </c>
      <c r="L1" t="s">
        <v>19</v>
      </c>
      <c r="M1" t="s">
        <v>6</v>
      </c>
      <c r="N1" t="s">
        <v>20</v>
      </c>
    </row>
    <row r="2" spans="1:14" x14ac:dyDescent="0.25">
      <c r="A2">
        <v>1</v>
      </c>
      <c r="B2">
        <v>35</v>
      </c>
      <c r="E2" t="s">
        <v>10</v>
      </c>
      <c r="F2">
        <f>B48</f>
        <v>14</v>
      </c>
      <c r="G2">
        <f t="shared" ref="G2:G9" si="0">F2/$F$10</f>
        <v>0.35897435897435898</v>
      </c>
      <c r="H2">
        <f>EXP(-$F$14*0) - EXP(-$F$14*40)</f>
        <v>0.39067004722116072</v>
      </c>
      <c r="I2">
        <f t="shared" ref="I2:I9" si="1">H2*$F$10</f>
        <v>15.236131841625268</v>
      </c>
      <c r="K2" t="s">
        <v>10</v>
      </c>
      <c r="L2">
        <f>F2</f>
        <v>14</v>
      </c>
      <c r="M2">
        <f>I2</f>
        <v>15.236131841625268</v>
      </c>
      <c r="N2">
        <f>POWER(M2-L2,2)/M2</f>
        <v>0.10028936122128479</v>
      </c>
    </row>
    <row r="3" spans="1:14" x14ac:dyDescent="0.25">
      <c r="A3">
        <v>2</v>
      </c>
      <c r="B3">
        <v>143</v>
      </c>
      <c r="E3" t="s">
        <v>11</v>
      </c>
      <c r="F3">
        <f t="shared" ref="F3:F8" si="2">B49</f>
        <v>10</v>
      </c>
      <c r="G3">
        <f t="shared" si="0"/>
        <v>0.25641025641025639</v>
      </c>
      <c r="H3">
        <f>EXP(-$F$14*40) - EXP(-$F$14*80)</f>
        <v>0.23804696142537679</v>
      </c>
      <c r="I3">
        <f t="shared" si="1"/>
        <v>9.2838314955896948</v>
      </c>
      <c r="K3" t="s">
        <v>11</v>
      </c>
      <c r="L3">
        <f>F3</f>
        <v>10</v>
      </c>
      <c r="M3">
        <f>I3</f>
        <v>9.2838314955896948</v>
      </c>
      <c r="N3">
        <f t="shared" ref="N3:N6" si="3">POWER(M3-L3,2)/M3</f>
        <v>5.524629857327186E-2</v>
      </c>
    </row>
    <row r="4" spans="1:14" x14ac:dyDescent="0.25">
      <c r="A4">
        <v>3</v>
      </c>
      <c r="B4">
        <v>50</v>
      </c>
      <c r="E4" t="s">
        <v>12</v>
      </c>
      <c r="F4">
        <f t="shared" si="2"/>
        <v>7</v>
      </c>
      <c r="G4">
        <f t="shared" si="0"/>
        <v>0.17948717948717949</v>
      </c>
      <c r="H4">
        <f>EXP(-$F$14*80) - EXP(-$F$14*120)</f>
        <v>0.14504914376447098</v>
      </c>
      <c r="I4">
        <f t="shared" si="1"/>
        <v>5.6569166068143684</v>
      </c>
      <c r="K4" t="s">
        <v>12</v>
      </c>
      <c r="L4">
        <f>SUM(F4)</f>
        <v>7</v>
      </c>
      <c r="M4">
        <f>I4</f>
        <v>5.6569166068143684</v>
      </c>
      <c r="N4">
        <f t="shared" si="3"/>
        <v>0.3188791927528275</v>
      </c>
    </row>
    <row r="5" spans="1:14" x14ac:dyDescent="0.25">
      <c r="A5">
        <v>4</v>
      </c>
      <c r="B5">
        <v>61</v>
      </c>
      <c r="E5" t="s">
        <v>13</v>
      </c>
      <c r="F5">
        <f t="shared" si="2"/>
        <v>4</v>
      </c>
      <c r="G5">
        <f t="shared" si="0"/>
        <v>0.10256410256410256</v>
      </c>
      <c r="H5">
        <f>EXP(-$F$14*120) - EXP(-$F$14*160)</f>
        <v>8.8382787920616213E-2</v>
      </c>
      <c r="I5">
        <f t="shared" si="1"/>
        <v>3.4469287289040325</v>
      </c>
      <c r="K5" t="s">
        <v>13</v>
      </c>
      <c r="L5">
        <f>F5</f>
        <v>4</v>
      </c>
      <c r="M5">
        <f>I5</f>
        <v>3.4469287289040325</v>
      </c>
      <c r="N5">
        <f t="shared" si="3"/>
        <v>8.8742139733468686E-2</v>
      </c>
    </row>
    <row r="6" spans="1:14" x14ac:dyDescent="0.25">
      <c r="A6">
        <v>5</v>
      </c>
      <c r="B6">
        <v>78</v>
      </c>
      <c r="E6" t="s">
        <v>14</v>
      </c>
      <c r="F6">
        <f t="shared" si="2"/>
        <v>3</v>
      </c>
      <c r="G6">
        <f t="shared" si="0"/>
        <v>7.6923076923076927E-2</v>
      </c>
      <c r="H6">
        <f>EXP(-$F$14*160) - EXP(-$F$14*200)</f>
        <v>5.3854279990131246E-2</v>
      </c>
      <c r="I6">
        <f t="shared" si="1"/>
        <v>2.1003169196151186</v>
      </c>
      <c r="K6" t="s">
        <v>22</v>
      </c>
      <c r="L6">
        <f>SUM(F6:F9)</f>
        <v>4</v>
      </c>
      <c r="M6">
        <f>SUM(I6:I9)</f>
        <v>4.6350776556505719</v>
      </c>
      <c r="N6">
        <f t="shared" si="3"/>
        <v>8.7015506248301802E-2</v>
      </c>
    </row>
    <row r="7" spans="1:14" x14ac:dyDescent="0.25">
      <c r="A7">
        <v>6</v>
      </c>
      <c r="B7">
        <v>83</v>
      </c>
      <c r="E7" t="s">
        <v>15</v>
      </c>
      <c r="F7">
        <f t="shared" si="2"/>
        <v>1</v>
      </c>
      <c r="G7">
        <f t="shared" si="0"/>
        <v>2.564102564102564E-2</v>
      </c>
      <c r="H7">
        <f>EXP(-$F$14*200) - EXP(-$F$14*240)</f>
        <v>3.2815025883325015E-2</v>
      </c>
      <c r="I7">
        <f t="shared" si="1"/>
        <v>1.2797860094496756</v>
      </c>
    </row>
    <row r="8" spans="1:14" x14ac:dyDescent="0.25">
      <c r="A8">
        <v>7</v>
      </c>
      <c r="B8">
        <v>100</v>
      </c>
      <c r="E8" t="s">
        <v>16</v>
      </c>
      <c r="F8">
        <f t="shared" si="2"/>
        <v>0</v>
      </c>
      <c r="G8">
        <f t="shared" si="0"/>
        <v>0</v>
      </c>
      <c r="H8">
        <f>EXP(-$F$14*240) - EXP(-$F$14*280)</f>
        <v>1.999517817192285E-2</v>
      </c>
      <c r="I8">
        <f t="shared" si="1"/>
        <v>0.77981194870499115</v>
      </c>
      <c r="N8">
        <f>SUM(N2:N6)</f>
        <v>0.6501724985291546</v>
      </c>
    </row>
    <row r="9" spans="1:14" x14ac:dyDescent="0.25">
      <c r="A9">
        <v>8</v>
      </c>
      <c r="B9">
        <v>93</v>
      </c>
      <c r="E9" t="s">
        <v>21</v>
      </c>
      <c r="F9">
        <f>B55</f>
        <v>0</v>
      </c>
      <c r="G9">
        <f t="shared" si="0"/>
        <v>0</v>
      </c>
      <c r="H9">
        <f>EXP(-$F$14*280) - EXP(-$F$14*320)</f>
        <v>1.2183660971302222E-2</v>
      </c>
      <c r="I9">
        <f t="shared" si="1"/>
        <v>0.47516277788078665</v>
      </c>
    </row>
    <row r="10" spans="1:14" x14ac:dyDescent="0.25">
      <c r="A10">
        <v>9</v>
      </c>
      <c r="B10">
        <v>100</v>
      </c>
      <c r="F10">
        <f>SUM(F2:F9)</f>
        <v>39</v>
      </c>
      <c r="L10" t="s">
        <v>23</v>
      </c>
      <c r="M10" t="s">
        <v>24</v>
      </c>
    </row>
    <row r="11" spans="1:14" x14ac:dyDescent="0.25">
      <c r="A11">
        <v>10</v>
      </c>
      <c r="B11">
        <v>37</v>
      </c>
    </row>
    <row r="12" spans="1:14" x14ac:dyDescent="0.25">
      <c r="A12">
        <v>11</v>
      </c>
      <c r="B12">
        <v>39</v>
      </c>
    </row>
    <row r="13" spans="1:14" x14ac:dyDescent="0.25">
      <c r="A13">
        <v>12</v>
      </c>
      <c r="B13">
        <v>76</v>
      </c>
      <c r="E13" t="s">
        <v>9</v>
      </c>
      <c r="F13">
        <f>AVERAGE(B2:B45)</f>
        <v>80.743589743589737</v>
      </c>
      <c r="G13">
        <f>F13*F13</f>
        <v>6519.5272846811295</v>
      </c>
    </row>
    <row r="14" spans="1:14" x14ac:dyDescent="0.25">
      <c r="A14">
        <v>13</v>
      </c>
      <c r="B14">
        <v>39</v>
      </c>
      <c r="E14" t="s">
        <v>7</v>
      </c>
      <c r="F14">
        <f>1/F13</f>
        <v>1.2384884090187362E-2</v>
      </c>
    </row>
    <row r="15" spans="1:14" x14ac:dyDescent="0.25">
      <c r="A15">
        <v>14</v>
      </c>
      <c r="B15">
        <v>60</v>
      </c>
      <c r="E15" t="s">
        <v>8</v>
      </c>
      <c r="F15">
        <f>_xlfn.VAR.S(B2:B45)</f>
        <v>2986.3009446693659</v>
      </c>
      <c r="G15">
        <f>SQRT(F15)</f>
        <v>54.647057969019393</v>
      </c>
      <c r="H15" t="s">
        <v>17</v>
      </c>
    </row>
    <row r="16" spans="1:14" x14ac:dyDescent="0.25">
      <c r="A16">
        <v>15</v>
      </c>
      <c r="B16">
        <v>22</v>
      </c>
    </row>
    <row r="17" spans="1:2" x14ac:dyDescent="0.25">
      <c r="A17">
        <v>16</v>
      </c>
      <c r="B17">
        <v>83</v>
      </c>
    </row>
    <row r="18" spans="1:2" x14ac:dyDescent="0.25">
      <c r="A18">
        <v>17</v>
      </c>
      <c r="B18">
        <v>33</v>
      </c>
    </row>
    <row r="19" spans="1:2" x14ac:dyDescent="0.25">
      <c r="A19">
        <v>18</v>
      </c>
      <c r="B19">
        <v>40</v>
      </c>
    </row>
    <row r="20" spans="1:2" x14ac:dyDescent="0.25">
      <c r="A20">
        <v>19</v>
      </c>
      <c r="B20">
        <v>33</v>
      </c>
    </row>
    <row r="21" spans="1:2" x14ac:dyDescent="0.25">
      <c r="A21">
        <v>20</v>
      </c>
      <c r="B21">
        <v>68</v>
      </c>
    </row>
    <row r="22" spans="1:2" x14ac:dyDescent="0.25">
      <c r="A22">
        <v>21</v>
      </c>
      <c r="B22">
        <v>193</v>
      </c>
    </row>
    <row r="23" spans="1:2" x14ac:dyDescent="0.25">
      <c r="A23">
        <v>22</v>
      </c>
      <c r="B23">
        <v>51</v>
      </c>
    </row>
    <row r="24" spans="1:2" x14ac:dyDescent="0.25">
      <c r="A24">
        <v>23</v>
      </c>
      <c r="B24">
        <v>53</v>
      </c>
    </row>
    <row r="25" spans="1:2" x14ac:dyDescent="0.25">
      <c r="A25">
        <v>24</v>
      </c>
      <c r="B25">
        <v>181</v>
      </c>
    </row>
    <row r="26" spans="1:2" x14ac:dyDescent="0.25">
      <c r="A26">
        <v>25</v>
      </c>
      <c r="B26">
        <v>31</v>
      </c>
    </row>
    <row r="27" spans="1:2" x14ac:dyDescent="0.25">
      <c r="A27">
        <v>26</v>
      </c>
      <c r="B27">
        <v>187</v>
      </c>
    </row>
    <row r="28" spans="1:2" x14ac:dyDescent="0.25">
      <c r="A28">
        <v>27</v>
      </c>
      <c r="B28">
        <v>23</v>
      </c>
    </row>
    <row r="29" spans="1:2" x14ac:dyDescent="0.25">
      <c r="A29">
        <v>28</v>
      </c>
      <c r="B29">
        <v>229</v>
      </c>
    </row>
    <row r="30" spans="1:2" x14ac:dyDescent="0.25">
      <c r="A30">
        <v>29</v>
      </c>
      <c r="B30">
        <v>38</v>
      </c>
    </row>
    <row r="31" spans="1:2" x14ac:dyDescent="0.25">
      <c r="A31">
        <v>30</v>
      </c>
      <c r="B31">
        <v>65</v>
      </c>
    </row>
    <row r="32" spans="1:2" x14ac:dyDescent="0.25">
      <c r="A32">
        <v>31</v>
      </c>
      <c r="B32">
        <v>107</v>
      </c>
    </row>
    <row r="33" spans="1:2" x14ac:dyDescent="0.25">
      <c r="A33">
        <v>32</v>
      </c>
      <c r="B33">
        <v>94</v>
      </c>
    </row>
    <row r="34" spans="1:2" x14ac:dyDescent="0.25">
      <c r="A34">
        <v>33</v>
      </c>
      <c r="B34">
        <v>73</v>
      </c>
    </row>
    <row r="35" spans="1:2" x14ac:dyDescent="0.25">
      <c r="A35">
        <v>34</v>
      </c>
      <c r="B35">
        <v>33</v>
      </c>
    </row>
    <row r="36" spans="1:2" x14ac:dyDescent="0.25">
      <c r="A36">
        <v>35</v>
      </c>
      <c r="B36">
        <v>154</v>
      </c>
    </row>
    <row r="37" spans="1:2" x14ac:dyDescent="0.25">
      <c r="A37">
        <v>36</v>
      </c>
      <c r="B37">
        <v>30</v>
      </c>
    </row>
    <row r="38" spans="1:2" x14ac:dyDescent="0.25">
      <c r="A38">
        <v>37</v>
      </c>
      <c r="B38">
        <v>153</v>
      </c>
    </row>
    <row r="39" spans="1:2" x14ac:dyDescent="0.25">
      <c r="A39">
        <v>38</v>
      </c>
      <c r="B39">
        <v>29</v>
      </c>
    </row>
    <row r="40" spans="1:2" x14ac:dyDescent="0.25">
      <c r="A40">
        <v>39</v>
      </c>
      <c r="B40">
        <v>152</v>
      </c>
    </row>
    <row r="48" spans="1:2" x14ac:dyDescent="0.25">
      <c r="A48" t="s">
        <v>10</v>
      </c>
      <c r="B48">
        <f>COUNTIF(B2:B45, "&lt;=40")</f>
        <v>14</v>
      </c>
    </row>
    <row r="49" spans="1:2" x14ac:dyDescent="0.25">
      <c r="A49" t="s">
        <v>11</v>
      </c>
      <c r="B49">
        <f>COUNTIFS(B1:B45,"&gt;40",B1:B45, "&lt;=80")</f>
        <v>10</v>
      </c>
    </row>
    <row r="50" spans="1:2" x14ac:dyDescent="0.25">
      <c r="A50" t="s">
        <v>12</v>
      </c>
      <c r="B50">
        <f>COUNTIFS(B1:B45,"&gt;80",B1:B45, "&lt;=120")</f>
        <v>7</v>
      </c>
    </row>
    <row r="51" spans="1:2" x14ac:dyDescent="0.25">
      <c r="A51" t="s">
        <v>13</v>
      </c>
      <c r="B51">
        <f>COUNTIFS(B1:B45,"&gt;120",B1:B45, "&lt;=160")</f>
        <v>4</v>
      </c>
    </row>
    <row r="52" spans="1:2" x14ac:dyDescent="0.25">
      <c r="A52" t="s">
        <v>14</v>
      </c>
      <c r="B52">
        <f>COUNTIFS(B1:B45,"&gt;160",B1:B45, "&lt;=200")</f>
        <v>3</v>
      </c>
    </row>
    <row r="53" spans="1:2" x14ac:dyDescent="0.25">
      <c r="A53" t="s">
        <v>15</v>
      </c>
      <c r="B53">
        <f>COUNTIFS(B1:B45,"&gt;200",B1:B45, "&lt;=240")</f>
        <v>1</v>
      </c>
    </row>
    <row r="54" spans="1:2" x14ac:dyDescent="0.25">
      <c r="A54" t="s">
        <v>16</v>
      </c>
      <c r="B54">
        <f>COUNTIFS(B1:B45,"&gt;240", B1:B45, "&lt;=280")</f>
        <v>0</v>
      </c>
    </row>
    <row r="55" spans="1:2" x14ac:dyDescent="0.25">
      <c r="A55" t="s">
        <v>21</v>
      </c>
      <c r="B55">
        <f>COUNTIFS(B2:B46,"&gt;280")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Eduart Mustafa</dc:creator>
  <cp:lastModifiedBy>Eduart Mustafa</cp:lastModifiedBy>
  <dcterms:created xsi:type="dcterms:W3CDTF">2021-01-16T19:58:08Z</dcterms:created>
  <dcterms:modified xsi:type="dcterms:W3CDTF">2021-01-19T17:58:49Z</dcterms:modified>
</cp:coreProperties>
</file>