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niversita\Magistrale\Progetti Vari\SIMULAZIONE\"/>
    </mc:Choice>
  </mc:AlternateContent>
  <xr:revisionPtr revIDLastSave="0" documentId="13_ncr:1_{B8506978-81BF-4D78-8451-FF30BBBA1F28}" xr6:coauthVersionLast="47" xr6:coauthVersionMax="47" xr10:uidLastSave="{00000000-0000-0000-0000-000000000000}"/>
  <bookViews>
    <workbookView xWindow="-120" yWindow="-120" windowWidth="20730" windowHeight="11160" xr2:uid="{A7632006-6A4F-4240-BCB1-0A14A266E5D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2" i="1"/>
  <c r="E45" i="1" l="1"/>
  <c r="S16" i="1"/>
  <c r="G3" i="1"/>
  <c r="G4" i="1"/>
  <c r="I4" i="1" s="1"/>
  <c r="G5" i="1"/>
  <c r="I5" i="1" s="1"/>
  <c r="G6" i="1"/>
  <c r="G7" i="1"/>
  <c r="I7" i="1" s="1"/>
  <c r="G8" i="1"/>
  <c r="I8" i="1" s="1"/>
  <c r="G9" i="1"/>
  <c r="I9" i="1" s="1"/>
  <c r="G10" i="1"/>
  <c r="G11" i="1"/>
  <c r="I11" i="1" s="1"/>
  <c r="G12" i="1"/>
  <c r="I12" i="1" s="1"/>
  <c r="G13" i="1"/>
  <c r="I13" i="1" s="1"/>
  <c r="G2" i="1"/>
  <c r="C45" i="1"/>
  <c r="I3" i="1"/>
  <c r="G16" i="1" l="1"/>
  <c r="I6" i="1"/>
  <c r="I10" i="1"/>
  <c r="I2" i="1"/>
  <c r="M16" i="1" l="1"/>
  <c r="I16" i="1"/>
  <c r="L18" i="1" s="1"/>
  <c r="K3" i="1" l="1"/>
  <c r="K7" i="1"/>
  <c r="K11" i="1"/>
  <c r="K8" i="1"/>
  <c r="K12" i="1"/>
  <c r="K2" i="1"/>
  <c r="K5" i="1"/>
  <c r="K9" i="1"/>
  <c r="K13" i="1"/>
  <c r="K6" i="1"/>
  <c r="K4" i="1"/>
  <c r="K10" i="1"/>
  <c r="K16" i="1" l="1"/>
  <c r="L19" i="1" l="1"/>
  <c r="L21" i="1" s="1"/>
  <c r="O2" i="1" l="1"/>
  <c r="O5" i="1"/>
  <c r="Q5" i="1" s="1"/>
  <c r="O3" i="1"/>
  <c r="Q3" i="1" s="1"/>
  <c r="O4" i="1"/>
  <c r="Q4" i="1" s="1"/>
  <c r="O9" i="1"/>
  <c r="Q9" i="1" s="1"/>
  <c r="O7" i="1"/>
  <c r="Q7" i="1" s="1"/>
  <c r="O8" i="1"/>
  <c r="Q8" i="1" s="1"/>
  <c r="O11" i="1"/>
  <c r="Q11" i="1" s="1"/>
  <c r="O10" i="1"/>
  <c r="Q10" i="1" s="1"/>
  <c r="O6" i="1"/>
  <c r="Q6" i="1" s="1"/>
  <c r="O13" i="1"/>
  <c r="Q13" i="1" s="1"/>
  <c r="O12" i="1"/>
  <c r="Q12" i="1" s="1"/>
  <c r="Q2" i="1"/>
  <c r="U2" i="1" l="1"/>
  <c r="U7" i="1"/>
  <c r="W7" i="1"/>
  <c r="U6" i="1"/>
  <c r="W6" i="1" s="1"/>
  <c r="U5" i="1"/>
  <c r="W5" i="1" s="1"/>
  <c r="U9" i="1"/>
  <c r="W9" i="1" s="1"/>
  <c r="O16" i="1"/>
  <c r="W2" i="1"/>
  <c r="Q16" i="1"/>
  <c r="W16" i="1" l="1"/>
  <c r="L23" i="1" s="1"/>
</calcChain>
</file>

<file path=xl/sharedStrings.xml><?xml version="1.0" encoding="utf-8"?>
<sst xmlns="http://schemas.openxmlformats.org/spreadsheetml/2006/main" count="61" uniqueCount="60">
  <si>
    <t>formula</t>
  </si>
  <si>
    <t>media</t>
  </si>
  <si>
    <t>varianza</t>
  </si>
  <si>
    <t>ora</t>
  </si>
  <si>
    <t>clienti</t>
  </si>
  <si>
    <t>18.00 - 18.10</t>
  </si>
  <si>
    <t>18.10 - 18.20</t>
  </si>
  <si>
    <t>18.20 - 18.30</t>
  </si>
  <si>
    <t>18.30 - 18.40</t>
  </si>
  <si>
    <t>18.40 - 18.50</t>
  </si>
  <si>
    <t>18.50 - 19.00</t>
  </si>
  <si>
    <t>19.00 - 19.10</t>
  </si>
  <si>
    <t>19.10 - 19.20</t>
  </si>
  <si>
    <t>19.20 - 19.30</t>
  </si>
  <si>
    <t>19.30 - 19.40</t>
  </si>
  <si>
    <t>19.40 - 19.50</t>
  </si>
  <si>
    <t>19.50 - 20.00</t>
  </si>
  <si>
    <t>20.00 - 20.10</t>
  </si>
  <si>
    <t>20.10 - 20.20</t>
  </si>
  <si>
    <t>20.20 - 20.30</t>
  </si>
  <si>
    <t>20.30 - 20.40</t>
  </si>
  <si>
    <t>20.40 - 20.50</t>
  </si>
  <si>
    <t>20.50 - 21.00</t>
  </si>
  <si>
    <t>21.00 - 21.10</t>
  </si>
  <si>
    <t>21.10 - 21.20</t>
  </si>
  <si>
    <t>21.20 - 21.30</t>
  </si>
  <si>
    <t>21.30 - 21.40</t>
  </si>
  <si>
    <t>21.40 - 21.50</t>
  </si>
  <si>
    <t>21.50 - 22.00</t>
  </si>
  <si>
    <t>22.00 - 22.10</t>
  </si>
  <si>
    <t>22.10 - 22.20</t>
  </si>
  <si>
    <t>22.20 - 22.30</t>
  </si>
  <si>
    <t>22.30 - 22.40</t>
  </si>
  <si>
    <t>22.40 - 22.50</t>
  </si>
  <si>
    <t>22.50 - 23.00</t>
  </si>
  <si>
    <t>23.00 - 23.10</t>
  </si>
  <si>
    <t>23.10 - 23.20</t>
  </si>
  <si>
    <t>23.20 - 23.30</t>
  </si>
  <si>
    <t>23.30 - 23.40</t>
  </si>
  <si>
    <t>23.40 - 23.50</t>
  </si>
  <si>
    <t>23.50 - 00.00</t>
  </si>
  <si>
    <t>totale</t>
  </si>
  <si>
    <t>rapporto</t>
  </si>
  <si>
    <t>roba per var</t>
  </si>
  <si>
    <t>lambda</t>
  </si>
  <si>
    <t>Fi</t>
  </si>
  <si>
    <t>fi raggruppate</t>
  </si>
  <si>
    <t>fi freq</t>
  </si>
  <si>
    <t>Fi raggruppate</t>
  </si>
  <si>
    <t>V=</t>
  </si>
  <si>
    <t>df = 5-1-1</t>
  </si>
  <si>
    <t>CONVALIDATA</t>
  </si>
  <si>
    <t>con 3 gradi di libertà deve essere minore di 6.25 e V viene 4.70 quindi convalida la poissoniana</t>
  </si>
  <si>
    <t xml:space="preserve">tempo di arrivo </t>
  </si>
  <si>
    <t>0.55</t>
  </si>
  <si>
    <t>arrivano 55 clienti ogni 100 minuti</t>
  </si>
  <si>
    <t>considero media di 50 secondi per prendere ordinzazioni</t>
  </si>
  <si>
    <t>arrivano 36 clienti ogni ora</t>
  </si>
  <si>
    <t>n° clienti</t>
  </si>
  <si>
    <t>p(i)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</si>
</sst>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Foglio1!$C$1</c:f>
              <c:strCache>
                <c:ptCount val="1"/>
                <c:pt idx="0">
                  <c:v>clienti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cat>
            <c:strRef>
              <c:f>Foglio1!$A$2:$A$42</c:f>
              <c:strCache>
                <c:ptCount val="41"/>
                <c:pt idx="0">
                  <c:v>18.00 - 18.10</c:v>
                </c:pt>
                <c:pt idx="1">
                  <c:v>18.10 - 18.20</c:v>
                </c:pt>
                <c:pt idx="2">
                  <c:v>18.20 - 18.30</c:v>
                </c:pt>
                <c:pt idx="3">
                  <c:v>18.30 - 18.40</c:v>
                </c:pt>
                <c:pt idx="4">
                  <c:v>18.40 - 18.50</c:v>
                </c:pt>
                <c:pt idx="5">
                  <c:v>18.50 - 19.00</c:v>
                </c:pt>
                <c:pt idx="7">
                  <c:v>19.00 - 19.10</c:v>
                </c:pt>
                <c:pt idx="8">
                  <c:v>19.10 - 19.20</c:v>
                </c:pt>
                <c:pt idx="9">
                  <c:v>19.20 - 19.30</c:v>
                </c:pt>
                <c:pt idx="10">
                  <c:v>19.30 - 19.40</c:v>
                </c:pt>
                <c:pt idx="11">
                  <c:v>19.40 - 19.50</c:v>
                </c:pt>
                <c:pt idx="12">
                  <c:v>19.50 - 20.00</c:v>
                </c:pt>
                <c:pt idx="14">
                  <c:v>20.00 - 20.10</c:v>
                </c:pt>
                <c:pt idx="15">
                  <c:v>20.10 - 20.20</c:v>
                </c:pt>
                <c:pt idx="16">
                  <c:v>20.20 - 20.30</c:v>
                </c:pt>
                <c:pt idx="17">
                  <c:v>20.30 - 20.40</c:v>
                </c:pt>
                <c:pt idx="18">
                  <c:v>20.40 - 20.50</c:v>
                </c:pt>
                <c:pt idx="19">
                  <c:v>20.50 - 21.00</c:v>
                </c:pt>
                <c:pt idx="21">
                  <c:v>21.00 - 21.10</c:v>
                </c:pt>
                <c:pt idx="22">
                  <c:v>21.10 - 21.20</c:v>
                </c:pt>
                <c:pt idx="23">
                  <c:v>21.20 - 21.30</c:v>
                </c:pt>
                <c:pt idx="24">
                  <c:v>21.30 - 21.40</c:v>
                </c:pt>
                <c:pt idx="25">
                  <c:v>21.40 - 21.50</c:v>
                </c:pt>
                <c:pt idx="26">
                  <c:v>21.50 - 22.00</c:v>
                </c:pt>
                <c:pt idx="28">
                  <c:v>22.00 - 22.10</c:v>
                </c:pt>
                <c:pt idx="29">
                  <c:v>22.10 - 22.20</c:v>
                </c:pt>
                <c:pt idx="30">
                  <c:v>22.20 - 22.30</c:v>
                </c:pt>
                <c:pt idx="31">
                  <c:v>22.30 - 22.40</c:v>
                </c:pt>
                <c:pt idx="32">
                  <c:v>22.40 - 22.50</c:v>
                </c:pt>
                <c:pt idx="33">
                  <c:v>22.50 - 23.00</c:v>
                </c:pt>
                <c:pt idx="35">
                  <c:v>23.00 - 23.10</c:v>
                </c:pt>
                <c:pt idx="36">
                  <c:v>23.10 - 23.20</c:v>
                </c:pt>
                <c:pt idx="37">
                  <c:v>23.20 - 23.30</c:v>
                </c:pt>
                <c:pt idx="38">
                  <c:v>23.30 - 23.40</c:v>
                </c:pt>
                <c:pt idx="39">
                  <c:v>23.40 - 23.50</c:v>
                </c:pt>
                <c:pt idx="40">
                  <c:v>23.50 - 00.00</c:v>
                </c:pt>
              </c:strCache>
            </c:strRef>
          </c:cat>
          <c:val>
            <c:numRef>
              <c:f>Foglio1!$C$2:$C$42</c:f>
              <c:numCache>
                <c:formatCode>General</c:formatCode>
                <c:ptCount val="41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  <c:pt idx="12">
                  <c:v>10</c:v>
                </c:pt>
                <c:pt idx="14">
                  <c:v>7</c:v>
                </c:pt>
                <c:pt idx="15">
                  <c:v>10</c:v>
                </c:pt>
                <c:pt idx="16">
                  <c:v>9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1">
                  <c:v>11</c:v>
                </c:pt>
                <c:pt idx="22">
                  <c:v>9</c:v>
                </c:pt>
                <c:pt idx="23">
                  <c:v>8</c:v>
                </c:pt>
                <c:pt idx="24">
                  <c:v>5</c:v>
                </c:pt>
                <c:pt idx="25">
                  <c:v>7</c:v>
                </c:pt>
                <c:pt idx="26">
                  <c:v>5</c:v>
                </c:pt>
                <c:pt idx="28">
                  <c:v>3</c:v>
                </c:pt>
                <c:pt idx="29">
                  <c:v>5</c:v>
                </c:pt>
                <c:pt idx="30">
                  <c:v>6</c:v>
                </c:pt>
                <c:pt idx="31">
                  <c:v>4</c:v>
                </c:pt>
                <c:pt idx="32">
                  <c:v>6</c:v>
                </c:pt>
                <c:pt idx="33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5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8-495F-B983-062C994C7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083008"/>
        <c:axId val="1486084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Foglio1!$A$2:$A$42</c15:sqref>
                        </c15:formulaRef>
                      </c:ext>
                    </c:extLst>
                    <c:strCache>
                      <c:ptCount val="41"/>
                      <c:pt idx="0">
                        <c:v>18.00 - 18.10</c:v>
                      </c:pt>
                      <c:pt idx="1">
                        <c:v>18.10 - 18.20</c:v>
                      </c:pt>
                      <c:pt idx="2">
                        <c:v>18.20 - 18.30</c:v>
                      </c:pt>
                      <c:pt idx="3">
                        <c:v>18.30 - 18.40</c:v>
                      </c:pt>
                      <c:pt idx="4">
                        <c:v>18.40 - 18.50</c:v>
                      </c:pt>
                      <c:pt idx="5">
                        <c:v>18.50 - 19.00</c:v>
                      </c:pt>
                      <c:pt idx="7">
                        <c:v>19.00 - 19.10</c:v>
                      </c:pt>
                      <c:pt idx="8">
                        <c:v>19.10 - 19.20</c:v>
                      </c:pt>
                      <c:pt idx="9">
                        <c:v>19.20 - 19.30</c:v>
                      </c:pt>
                      <c:pt idx="10">
                        <c:v>19.30 - 19.40</c:v>
                      </c:pt>
                      <c:pt idx="11">
                        <c:v>19.40 - 19.50</c:v>
                      </c:pt>
                      <c:pt idx="12">
                        <c:v>19.50 - 20.00</c:v>
                      </c:pt>
                      <c:pt idx="14">
                        <c:v>20.00 - 20.10</c:v>
                      </c:pt>
                      <c:pt idx="15">
                        <c:v>20.10 - 20.20</c:v>
                      </c:pt>
                      <c:pt idx="16">
                        <c:v>20.20 - 20.30</c:v>
                      </c:pt>
                      <c:pt idx="17">
                        <c:v>20.30 - 20.40</c:v>
                      </c:pt>
                      <c:pt idx="18">
                        <c:v>20.40 - 20.50</c:v>
                      </c:pt>
                      <c:pt idx="19">
                        <c:v>20.50 - 21.00</c:v>
                      </c:pt>
                      <c:pt idx="21">
                        <c:v>21.00 - 21.10</c:v>
                      </c:pt>
                      <c:pt idx="22">
                        <c:v>21.10 - 21.20</c:v>
                      </c:pt>
                      <c:pt idx="23">
                        <c:v>21.20 - 21.30</c:v>
                      </c:pt>
                      <c:pt idx="24">
                        <c:v>21.30 - 21.40</c:v>
                      </c:pt>
                      <c:pt idx="25">
                        <c:v>21.40 - 21.50</c:v>
                      </c:pt>
                      <c:pt idx="26">
                        <c:v>21.50 - 22.00</c:v>
                      </c:pt>
                      <c:pt idx="28">
                        <c:v>22.00 - 22.10</c:v>
                      </c:pt>
                      <c:pt idx="29">
                        <c:v>22.10 - 22.20</c:v>
                      </c:pt>
                      <c:pt idx="30">
                        <c:v>22.20 - 22.30</c:v>
                      </c:pt>
                      <c:pt idx="31">
                        <c:v>22.30 - 22.40</c:v>
                      </c:pt>
                      <c:pt idx="32">
                        <c:v>22.40 - 22.50</c:v>
                      </c:pt>
                      <c:pt idx="33">
                        <c:v>22.50 - 23.00</c:v>
                      </c:pt>
                      <c:pt idx="35">
                        <c:v>23.00 - 23.10</c:v>
                      </c:pt>
                      <c:pt idx="36">
                        <c:v>23.10 - 23.20</c:v>
                      </c:pt>
                      <c:pt idx="37">
                        <c:v>23.20 - 23.30</c:v>
                      </c:pt>
                      <c:pt idx="38">
                        <c:v>23.30 - 23.40</c:v>
                      </c:pt>
                      <c:pt idx="39">
                        <c:v>23.40 - 23.50</c:v>
                      </c:pt>
                      <c:pt idx="40">
                        <c:v>23.50 - 00.00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Foglio1!$B$2:$B$42</c15:sqref>
                        </c15:formulaRef>
                      </c:ext>
                    </c:extLst>
                    <c:numCache>
                      <c:formatCode>General</c:formatCode>
                      <c:ptCount val="4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738-495F-B983-062C994C7181}"/>
                  </c:ext>
                </c:extLst>
              </c15:ser>
            </c15:filteredBarSeries>
          </c:ext>
        </c:extLst>
      </c:barChart>
      <c:catAx>
        <c:axId val="14860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6084256"/>
        <c:crosses val="autoZero"/>
        <c:auto val="1"/>
        <c:lblAlgn val="ctr"/>
        <c:lblOffset val="100"/>
        <c:noMultiLvlLbl val="0"/>
      </c:catAx>
      <c:valAx>
        <c:axId val="14860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608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29</xdr:row>
      <xdr:rowOff>185737</xdr:rowOff>
    </xdr:from>
    <xdr:to>
      <xdr:col>15</xdr:col>
      <xdr:colOff>361950</xdr:colOff>
      <xdr:row>44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4330A5A-D6F3-4789-A2F6-F5631B515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53FD-278B-4BF6-B118-320FABCFDA2C}">
  <dimension ref="A1:W45"/>
  <sheetViews>
    <sheetView tabSelected="1" topLeftCell="A31" workbookViewId="0">
      <selection activeCell="T34" sqref="T34"/>
    </sheetView>
  </sheetViews>
  <sheetFormatPr defaultRowHeight="15" x14ac:dyDescent="0.25"/>
  <sheetData>
    <row r="1" spans="1:23" x14ac:dyDescent="0.25">
      <c r="A1" t="s">
        <v>3</v>
      </c>
      <c r="C1" t="s">
        <v>4</v>
      </c>
      <c r="F1" t="s">
        <v>58</v>
      </c>
      <c r="G1" t="s">
        <v>47</v>
      </c>
      <c r="I1" t="s">
        <v>41</v>
      </c>
      <c r="K1" t="s">
        <v>43</v>
      </c>
      <c r="M1" t="s">
        <v>42</v>
      </c>
      <c r="O1" t="s">
        <v>59</v>
      </c>
      <c r="Q1" t="s">
        <v>45</v>
      </c>
      <c r="S1" t="s">
        <v>46</v>
      </c>
      <c r="U1" t="s">
        <v>48</v>
      </c>
      <c r="W1" t="s">
        <v>0</v>
      </c>
    </row>
    <row r="2" spans="1:23" x14ac:dyDescent="0.25">
      <c r="A2" t="s">
        <v>5</v>
      </c>
      <c r="C2">
        <v>4</v>
      </c>
      <c r="F2">
        <v>0</v>
      </c>
      <c r="G2">
        <f>COUNTIF($C$2:$C$42,F2)</f>
        <v>1</v>
      </c>
      <c r="I2">
        <f>F2*G2</f>
        <v>0</v>
      </c>
      <c r="K2">
        <f t="shared" ref="K2:K13" si="0">G2*(F2-$L$18)^2</f>
        <v>29.945216049382719</v>
      </c>
      <c r="M2">
        <f>I2/$I$16</f>
        <v>0</v>
      </c>
      <c r="O2">
        <f>_xlfn.POISSON.DIST(F2,$L$21,0)</f>
        <v>1.8494681959655892E-3</v>
      </c>
      <c r="Q2">
        <f>O2*36</f>
        <v>6.6580855054761218E-2</v>
      </c>
      <c r="S2">
        <v>8</v>
      </c>
      <c r="U2">
        <f>Q2+Q3+Q4+Q5</f>
        <v>4.569163997165294</v>
      </c>
      <c r="W2">
        <f>((S2-U2)^2)/U2</f>
        <v>2.5761026931073863</v>
      </c>
    </row>
    <row r="3" spans="1:23" x14ac:dyDescent="0.25">
      <c r="A3" t="s">
        <v>6</v>
      </c>
      <c r="C3">
        <v>0</v>
      </c>
      <c r="F3">
        <v>1</v>
      </c>
      <c r="G3">
        <f t="shared" ref="G3:G13" si="1">COUNTIF($C$2:$C$42,F3)</f>
        <v>1</v>
      </c>
      <c r="I3">
        <f t="shared" ref="I3:I13" si="2">F3*G3</f>
        <v>1</v>
      </c>
      <c r="K3">
        <f t="shared" si="0"/>
        <v>20.000771604938272</v>
      </c>
      <c r="M3">
        <f t="shared" ref="M3:M13" si="3">I3/$I$16</f>
        <v>5.076142131979695E-3</v>
      </c>
      <c r="O3">
        <f t="shared" ref="O3:O13" si="4">_xlfn.POISSON.DIST(F3,$L$21,0)</f>
        <v>1.1638439147469171E-2</v>
      </c>
      <c r="Q3">
        <f t="shared" ref="Q3:Q13" si="5">O3*36</f>
        <v>0.41898380930889018</v>
      </c>
    </row>
    <row r="4" spans="1:23" x14ac:dyDescent="0.25">
      <c r="A4" t="s">
        <v>7</v>
      </c>
      <c r="C4">
        <v>1</v>
      </c>
      <c r="F4">
        <v>2</v>
      </c>
      <c r="G4">
        <f t="shared" si="1"/>
        <v>2</v>
      </c>
      <c r="I4">
        <f t="shared" si="2"/>
        <v>4</v>
      </c>
      <c r="K4">
        <f t="shared" si="0"/>
        <v>24.112654320987655</v>
      </c>
      <c r="M4">
        <f t="shared" si="3"/>
        <v>2.030456852791878E-2</v>
      </c>
      <c r="O4">
        <f t="shared" si="4"/>
        <v>3.6619517460429803E-2</v>
      </c>
      <c r="Q4">
        <f t="shared" si="5"/>
        <v>1.3183026285754729</v>
      </c>
    </row>
    <row r="5" spans="1:23" x14ac:dyDescent="0.25">
      <c r="A5" t="s">
        <v>8</v>
      </c>
      <c r="C5">
        <v>3</v>
      </c>
      <c r="F5">
        <v>3</v>
      </c>
      <c r="G5">
        <f t="shared" si="1"/>
        <v>4</v>
      </c>
      <c r="I5">
        <f t="shared" si="2"/>
        <v>12</v>
      </c>
      <c r="K5">
        <f t="shared" si="0"/>
        <v>24.447530864197532</v>
      </c>
      <c r="M5">
        <f t="shared" si="3"/>
        <v>6.0913705583756347E-2</v>
      </c>
      <c r="O5">
        <f t="shared" si="4"/>
        <v>7.6813797339615839E-2</v>
      </c>
      <c r="Q5">
        <f t="shared" si="5"/>
        <v>2.76529670422617</v>
      </c>
      <c r="S5">
        <v>6</v>
      </c>
      <c r="U5">
        <f>Q6</f>
        <v>4.3504042793272424</v>
      </c>
      <c r="W5">
        <f t="shared" ref="W5:W9" si="6">((S5-U5)^2)/U5</f>
        <v>0.62549727955000145</v>
      </c>
    </row>
    <row r="6" spans="1:23" x14ac:dyDescent="0.25">
      <c r="A6" t="s">
        <v>9</v>
      </c>
      <c r="C6">
        <v>4</v>
      </c>
      <c r="F6">
        <v>4</v>
      </c>
      <c r="G6">
        <f t="shared" si="1"/>
        <v>6</v>
      </c>
      <c r="I6">
        <f t="shared" si="2"/>
        <v>24</v>
      </c>
      <c r="K6">
        <f t="shared" si="0"/>
        <v>13.004629629629633</v>
      </c>
      <c r="M6">
        <f t="shared" si="3"/>
        <v>0.12182741116751269</v>
      </c>
      <c r="O6">
        <f t="shared" si="4"/>
        <v>0.12084456331464563</v>
      </c>
      <c r="Q6">
        <f t="shared" si="5"/>
        <v>4.3504042793272424</v>
      </c>
      <c r="S6">
        <v>6</v>
      </c>
      <c r="U6">
        <f>Q7</f>
        <v>5.4752945286961419</v>
      </c>
      <c r="W6">
        <f t="shared" si="6"/>
        <v>5.0283291642717561E-2</v>
      </c>
    </row>
    <row r="7" spans="1:23" x14ac:dyDescent="0.25">
      <c r="A7" t="s">
        <v>10</v>
      </c>
      <c r="C7">
        <v>5</v>
      </c>
      <c r="F7">
        <v>5</v>
      </c>
      <c r="G7">
        <f t="shared" si="1"/>
        <v>7</v>
      </c>
      <c r="I7">
        <f t="shared" si="2"/>
        <v>35</v>
      </c>
      <c r="K7">
        <f t="shared" si="0"/>
        <v>1.5609567901234576</v>
      </c>
      <c r="M7">
        <f t="shared" si="3"/>
        <v>0.17766497461928935</v>
      </c>
      <c r="O7">
        <f t="shared" si="4"/>
        <v>0.15209151468600393</v>
      </c>
      <c r="Q7">
        <f t="shared" si="5"/>
        <v>5.4752945286961419</v>
      </c>
      <c r="S7">
        <v>7</v>
      </c>
      <c r="U7">
        <f>Q8+Q9</f>
        <v>10.904968254218904</v>
      </c>
      <c r="W7">
        <f t="shared" si="6"/>
        <v>1.3983330084943624</v>
      </c>
    </row>
    <row r="8" spans="1:23" x14ac:dyDescent="0.25">
      <c r="F8">
        <v>6</v>
      </c>
      <c r="G8">
        <f t="shared" si="1"/>
        <v>3</v>
      </c>
      <c r="I8">
        <f t="shared" si="2"/>
        <v>18</v>
      </c>
      <c r="K8">
        <f t="shared" si="0"/>
        <v>0.83564814814814792</v>
      </c>
      <c r="M8">
        <f t="shared" si="3"/>
        <v>9.1370558375634514E-2</v>
      </c>
      <c r="O8">
        <f t="shared" si="4"/>
        <v>0.15951502909329701</v>
      </c>
      <c r="Q8">
        <f t="shared" si="5"/>
        <v>5.7425410473586922</v>
      </c>
    </row>
    <row r="9" spans="1:23" x14ac:dyDescent="0.25">
      <c r="A9" t="s">
        <v>11</v>
      </c>
      <c r="C9">
        <v>4</v>
      </c>
      <c r="F9">
        <v>7</v>
      </c>
      <c r="G9">
        <f t="shared" si="1"/>
        <v>3</v>
      </c>
      <c r="I9">
        <f t="shared" si="2"/>
        <v>21</v>
      </c>
      <c r="K9">
        <f t="shared" si="0"/>
        <v>7.0023148148148149</v>
      </c>
      <c r="M9">
        <f t="shared" si="3"/>
        <v>0.1065989847715736</v>
      </c>
      <c r="O9">
        <f t="shared" si="4"/>
        <v>0.14340075574611699</v>
      </c>
      <c r="Q9">
        <f t="shared" si="5"/>
        <v>5.1624272068602117</v>
      </c>
      <c r="S9">
        <v>9</v>
      </c>
      <c r="U9">
        <f>Q10+Q11+Q12+Q13</f>
        <v>9.7090591910197865</v>
      </c>
      <c r="W9">
        <f t="shared" si="6"/>
        <v>5.1783074598479861E-2</v>
      </c>
    </row>
    <row r="10" spans="1:23" x14ac:dyDescent="0.25">
      <c r="A10" t="s">
        <v>12</v>
      </c>
      <c r="C10">
        <v>5</v>
      </c>
      <c r="F10">
        <v>8</v>
      </c>
      <c r="G10">
        <f t="shared" si="1"/>
        <v>3</v>
      </c>
      <c r="I10">
        <f t="shared" si="2"/>
        <v>24</v>
      </c>
      <c r="K10">
        <f t="shared" si="0"/>
        <v>19.168981481481481</v>
      </c>
      <c r="M10">
        <f t="shared" si="3"/>
        <v>0.12182741116751269</v>
      </c>
      <c r="O10">
        <f t="shared" si="4"/>
        <v>0.1128000587610081</v>
      </c>
      <c r="Q10">
        <f t="shared" si="5"/>
        <v>4.0608021153962914</v>
      </c>
    </row>
    <row r="11" spans="1:23" x14ac:dyDescent="0.25">
      <c r="A11" t="s">
        <v>13</v>
      </c>
      <c r="C11">
        <v>9</v>
      </c>
      <c r="F11">
        <v>9</v>
      </c>
      <c r="G11">
        <f t="shared" si="1"/>
        <v>3</v>
      </c>
      <c r="I11">
        <f t="shared" si="2"/>
        <v>27</v>
      </c>
      <c r="K11">
        <f t="shared" si="0"/>
        <v>37.335648148148145</v>
      </c>
      <c r="M11">
        <f t="shared" si="3"/>
        <v>0.13705583756345177</v>
      </c>
      <c r="O11">
        <f t="shared" si="4"/>
        <v>7.887051727654612E-2</v>
      </c>
      <c r="Q11">
        <f t="shared" si="5"/>
        <v>2.8393386219556604</v>
      </c>
    </row>
    <row r="12" spans="1:23" x14ac:dyDescent="0.25">
      <c r="A12" t="s">
        <v>14</v>
      </c>
      <c r="C12">
        <v>5</v>
      </c>
      <c r="F12">
        <v>10</v>
      </c>
      <c r="G12">
        <f t="shared" si="1"/>
        <v>2</v>
      </c>
      <c r="I12">
        <f t="shared" si="2"/>
        <v>20</v>
      </c>
      <c r="K12">
        <f t="shared" si="0"/>
        <v>41.001543209876544</v>
      </c>
      <c r="M12">
        <f t="shared" si="3"/>
        <v>0.10152284263959391</v>
      </c>
      <c r="O12">
        <f t="shared" si="4"/>
        <v>4.9632089800455144E-2</v>
      </c>
      <c r="Q12">
        <f t="shared" si="5"/>
        <v>1.7867552328163852</v>
      </c>
    </row>
    <row r="13" spans="1:23" x14ac:dyDescent="0.25">
      <c r="A13" t="s">
        <v>15</v>
      </c>
      <c r="C13">
        <v>6</v>
      </c>
      <c r="F13">
        <v>11</v>
      </c>
      <c r="G13">
        <f t="shared" si="1"/>
        <v>1</v>
      </c>
      <c r="I13">
        <f t="shared" si="2"/>
        <v>11</v>
      </c>
      <c r="K13">
        <f t="shared" si="0"/>
        <v>30.556327160493826</v>
      </c>
      <c r="M13">
        <f t="shared" si="3"/>
        <v>5.5837563451776651E-2</v>
      </c>
      <c r="O13">
        <f t="shared" si="4"/>
        <v>2.8393422801429154E-2</v>
      </c>
      <c r="Q13">
        <f t="shared" si="5"/>
        <v>1.0221632208514495</v>
      </c>
    </row>
    <row r="14" spans="1:23" x14ac:dyDescent="0.25">
      <c r="A14" t="s">
        <v>16</v>
      </c>
      <c r="C14">
        <v>10</v>
      </c>
    </row>
    <row r="15" spans="1:23" x14ac:dyDescent="0.25">
      <c r="H15" s="1"/>
    </row>
    <row r="16" spans="1:23" x14ac:dyDescent="0.25">
      <c r="A16" t="s">
        <v>17</v>
      </c>
      <c r="C16">
        <v>7</v>
      </c>
      <c r="G16">
        <f>SUM(G2:G14)</f>
        <v>36</v>
      </c>
      <c r="I16">
        <f>SUM(I2:I14)</f>
        <v>197</v>
      </c>
      <c r="K16">
        <f>SUM(K2:K14)</f>
        <v>248.97222222222223</v>
      </c>
      <c r="M16">
        <f>SUM(M2:M14)</f>
        <v>1</v>
      </c>
      <c r="O16">
        <f>SUM(O2:O14)</f>
        <v>0.97246917362298257</v>
      </c>
      <c r="Q16">
        <f t="shared" ref="Q16" si="7">SUM(Q2:Q14)</f>
        <v>35.008890250427363</v>
      </c>
      <c r="S16">
        <f>SUM(S2:S11)</f>
        <v>36</v>
      </c>
      <c r="V16" t="s">
        <v>49</v>
      </c>
      <c r="W16">
        <f t="shared" ref="W16" si="8">SUM(W2:W11)</f>
        <v>4.7019993473929471</v>
      </c>
    </row>
    <row r="17" spans="1:19" x14ac:dyDescent="0.25">
      <c r="A17" t="s">
        <v>18</v>
      </c>
      <c r="C17">
        <v>10</v>
      </c>
    </row>
    <row r="18" spans="1:19" x14ac:dyDescent="0.25">
      <c r="A18" t="s">
        <v>19</v>
      </c>
      <c r="C18">
        <v>9</v>
      </c>
      <c r="K18" t="s">
        <v>1</v>
      </c>
      <c r="L18">
        <f>I16/G16</f>
        <v>5.4722222222222223</v>
      </c>
    </row>
    <row r="19" spans="1:19" x14ac:dyDescent="0.25">
      <c r="A19" t="s">
        <v>20</v>
      </c>
      <c r="C19">
        <v>7</v>
      </c>
      <c r="K19" t="s">
        <v>2</v>
      </c>
      <c r="L19">
        <f>K16/(G16-1)</f>
        <v>7.113492063492064</v>
      </c>
    </row>
    <row r="20" spans="1:19" x14ac:dyDescent="0.25">
      <c r="A20" t="s">
        <v>21</v>
      </c>
      <c r="C20">
        <v>8</v>
      </c>
    </row>
    <row r="21" spans="1:19" x14ac:dyDescent="0.25">
      <c r="A21" t="s">
        <v>22</v>
      </c>
      <c r="C21">
        <v>8</v>
      </c>
      <c r="K21" t="s">
        <v>44</v>
      </c>
      <c r="L21">
        <f>(L18+L19)/2</f>
        <v>6.2928571428571427</v>
      </c>
    </row>
    <row r="22" spans="1:19" x14ac:dyDescent="0.25">
      <c r="F22" t="s">
        <v>53</v>
      </c>
      <c r="G22" t="s">
        <v>54</v>
      </c>
      <c r="R22" t="s">
        <v>50</v>
      </c>
      <c r="S22">
        <v>3</v>
      </c>
    </row>
    <row r="23" spans="1:19" x14ac:dyDescent="0.25">
      <c r="A23" t="s">
        <v>23</v>
      </c>
      <c r="C23">
        <v>11</v>
      </c>
      <c r="K23" t="s">
        <v>49</v>
      </c>
      <c r="L23">
        <f>W16</f>
        <v>4.7019993473929471</v>
      </c>
    </row>
    <row r="24" spans="1:19" x14ac:dyDescent="0.25">
      <c r="A24" t="s">
        <v>24</v>
      </c>
      <c r="C24">
        <v>9</v>
      </c>
      <c r="F24" t="s">
        <v>55</v>
      </c>
    </row>
    <row r="25" spans="1:19" x14ac:dyDescent="0.25">
      <c r="A25" t="s">
        <v>25</v>
      </c>
      <c r="C25">
        <v>8</v>
      </c>
    </row>
    <row r="26" spans="1:19" x14ac:dyDescent="0.25">
      <c r="A26" t="s">
        <v>26</v>
      </c>
      <c r="C26">
        <v>5</v>
      </c>
      <c r="F26" t="s">
        <v>56</v>
      </c>
      <c r="L26" t="s">
        <v>51</v>
      </c>
      <c r="N26" t="s">
        <v>52</v>
      </c>
    </row>
    <row r="27" spans="1:19" x14ac:dyDescent="0.25">
      <c r="A27" t="s">
        <v>27</v>
      </c>
      <c r="C27">
        <v>7</v>
      </c>
    </row>
    <row r="28" spans="1:19" x14ac:dyDescent="0.25">
      <c r="A28" t="s">
        <v>28</v>
      </c>
      <c r="C28">
        <v>5</v>
      </c>
    </row>
    <row r="29" spans="1:19" x14ac:dyDescent="0.25">
      <c r="F29" t="s">
        <v>57</v>
      </c>
    </row>
    <row r="30" spans="1:19" x14ac:dyDescent="0.25">
      <c r="A30" t="s">
        <v>29</v>
      </c>
      <c r="C30">
        <v>3</v>
      </c>
    </row>
    <row r="31" spans="1:19" x14ac:dyDescent="0.25">
      <c r="A31" t="s">
        <v>30</v>
      </c>
      <c r="C31">
        <v>5</v>
      </c>
    </row>
    <row r="32" spans="1:19" x14ac:dyDescent="0.25">
      <c r="A32" t="s">
        <v>31</v>
      </c>
      <c r="C32">
        <v>6</v>
      </c>
    </row>
    <row r="33" spans="1:5" x14ac:dyDescent="0.25">
      <c r="A33" t="s">
        <v>32</v>
      </c>
      <c r="C33">
        <v>4</v>
      </c>
    </row>
    <row r="34" spans="1:5" x14ac:dyDescent="0.25">
      <c r="A34" t="s">
        <v>33</v>
      </c>
      <c r="C34">
        <v>6</v>
      </c>
    </row>
    <row r="35" spans="1:5" x14ac:dyDescent="0.25">
      <c r="A35" t="s">
        <v>34</v>
      </c>
      <c r="C35">
        <v>2</v>
      </c>
    </row>
    <row r="37" spans="1:5" x14ac:dyDescent="0.25">
      <c r="A37" t="s">
        <v>35</v>
      </c>
      <c r="C37">
        <v>4</v>
      </c>
    </row>
    <row r="38" spans="1:5" x14ac:dyDescent="0.25">
      <c r="A38" t="s">
        <v>36</v>
      </c>
      <c r="C38">
        <v>3</v>
      </c>
    </row>
    <row r="39" spans="1:5" x14ac:dyDescent="0.25">
      <c r="A39" t="s">
        <v>37</v>
      </c>
      <c r="C39">
        <v>5</v>
      </c>
    </row>
    <row r="40" spans="1:5" x14ac:dyDescent="0.25">
      <c r="A40" t="s">
        <v>38</v>
      </c>
      <c r="C40">
        <v>4</v>
      </c>
    </row>
    <row r="41" spans="1:5" x14ac:dyDescent="0.25">
      <c r="A41" t="s">
        <v>39</v>
      </c>
      <c r="C41">
        <v>3</v>
      </c>
    </row>
    <row r="42" spans="1:5" x14ac:dyDescent="0.25">
      <c r="A42" t="s">
        <v>40</v>
      </c>
      <c r="C42">
        <v>2</v>
      </c>
    </row>
    <row r="45" spans="1:5" x14ac:dyDescent="0.25">
      <c r="C45">
        <f>SUM(C2:C42)</f>
        <v>197</v>
      </c>
      <c r="E45">
        <f>197/360</f>
        <v>0.54722222222222228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Angeletti</dc:creator>
  <cp:lastModifiedBy>Leonardo Angeletti</cp:lastModifiedBy>
  <dcterms:created xsi:type="dcterms:W3CDTF">2022-01-18T09:07:55Z</dcterms:created>
  <dcterms:modified xsi:type="dcterms:W3CDTF">2022-02-22T07:58:08Z</dcterms:modified>
</cp:coreProperties>
</file>