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F811D69A-821B-45CA-B787-3FCFD0D8262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2" i="1"/>
  <c r="D12" i="1"/>
  <c r="D13" i="1"/>
  <c r="D14" i="1"/>
  <c r="D15" i="1"/>
  <c r="D16" i="1"/>
  <c r="D17" i="1"/>
  <c r="D18" i="1"/>
  <c r="D19" i="1"/>
  <c r="D20" i="1"/>
  <c r="D11" i="1"/>
  <c r="D22" i="1" l="1"/>
  <c r="D24" i="1"/>
  <c r="E11" i="1"/>
  <c r="E20" i="1"/>
  <c r="E19" i="1"/>
  <c r="E18" i="1"/>
  <c r="E17" i="1"/>
  <c r="E16" i="1"/>
  <c r="E15" i="1"/>
  <c r="E14" i="1"/>
  <c r="E13" i="1"/>
  <c r="E12" i="1"/>
  <c r="F12" i="1" l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E24" i="1"/>
  <c r="E22" i="1"/>
  <c r="F11" i="1"/>
  <c r="G11" i="1"/>
  <c r="G24" i="1" l="1"/>
  <c r="G22" i="1"/>
  <c r="H11" i="1"/>
  <c r="F24" i="1"/>
  <c r="F22" i="1"/>
  <c r="I1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J12" i="1" l="1"/>
  <c r="K12" i="1" s="1"/>
  <c r="L12" i="1" s="1"/>
  <c r="M12" i="1"/>
  <c r="N12" i="1" s="1"/>
  <c r="J13" i="1"/>
  <c r="K13" i="1" s="1"/>
  <c r="L13" i="1" s="1"/>
  <c r="M13" i="1"/>
  <c r="N13" i="1" s="1"/>
  <c r="J14" i="1"/>
  <c r="K14" i="1" s="1"/>
  <c r="L14" i="1" s="1"/>
  <c r="M14" i="1"/>
  <c r="N14" i="1" s="1"/>
  <c r="J15" i="1"/>
  <c r="K15" i="1" s="1"/>
  <c r="L15" i="1" s="1"/>
  <c r="M15" i="1"/>
  <c r="N15" i="1" s="1"/>
  <c r="J16" i="1"/>
  <c r="K16" i="1" s="1"/>
  <c r="L16" i="1" s="1"/>
  <c r="M16" i="1"/>
  <c r="N16" i="1" s="1"/>
  <c r="J17" i="1"/>
  <c r="K17" i="1" s="1"/>
  <c r="L17" i="1" s="1"/>
  <c r="M17" i="1"/>
  <c r="N17" i="1" s="1"/>
  <c r="J18" i="1"/>
  <c r="K18" i="1" s="1"/>
  <c r="L18" i="1" s="1"/>
  <c r="M18" i="1"/>
  <c r="N18" i="1" s="1"/>
  <c r="J19" i="1"/>
  <c r="K19" i="1" s="1"/>
  <c r="L19" i="1" s="1"/>
  <c r="M19" i="1"/>
  <c r="N19" i="1" s="1"/>
  <c r="J20" i="1"/>
  <c r="K20" i="1" s="1"/>
  <c r="L20" i="1" s="1"/>
  <c r="M20" i="1"/>
  <c r="N20" i="1" s="1"/>
  <c r="I24" i="1"/>
  <c r="I22" i="1"/>
  <c r="J11" i="1"/>
  <c r="H24" i="1"/>
  <c r="H22" i="1"/>
  <c r="J24" i="1" l="1"/>
  <c r="J22" i="1"/>
  <c r="K11" i="1"/>
  <c r="K24" i="1" l="1"/>
  <c r="K22" i="1"/>
  <c r="L11" i="1"/>
  <c r="M11" i="1"/>
  <c r="M24" i="1" l="1"/>
  <c r="M22" i="1"/>
  <c r="N11" i="1"/>
  <c r="C25" i="1"/>
  <c r="C23" i="1"/>
  <c r="L24" i="1"/>
  <c r="L22" i="1"/>
  <c r="N24" i="1" l="1"/>
  <c r="N22" i="1"/>
</calcChain>
</file>

<file path=xl/sharedStrings.xml><?xml version="1.0" encoding="utf-8"?>
<sst xmlns="http://schemas.openxmlformats.org/spreadsheetml/2006/main" count="32" uniqueCount="32">
  <si>
    <t xml:space="preserve">TALLER </t>
  </si>
  <si>
    <t>DOCUMENTO</t>
  </si>
  <si>
    <t>APRENDIZ</t>
  </si>
  <si>
    <t>CRISTIAN JAVIER PALMA SOTTO</t>
  </si>
  <si>
    <t>FICHA</t>
  </si>
  <si>
    <t>PRODUCCION DE FRUTAS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</si>
  <si>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</si>
  <si>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</si>
  <si>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</si>
  <si>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</si>
  <si>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</si>
  <si>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</si>
  <si>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</si>
  <si>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</si>
  <si>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</si>
  <si>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 xml:space="preserve">OCTUBRE </t>
  </si>
  <si>
    <t>NOVIEMBRE</t>
  </si>
  <si>
    <t>DICIEMBRE</t>
  </si>
  <si>
    <t>DURAZNO</t>
  </si>
  <si>
    <t>PERA</t>
  </si>
  <si>
    <t>MANZANA</t>
  </si>
  <si>
    <t>LIMON</t>
  </si>
  <si>
    <t>PAPAYA</t>
  </si>
  <si>
    <t>PIÑA</t>
  </si>
  <si>
    <t>NARANJA</t>
  </si>
  <si>
    <t>UVAS</t>
  </si>
  <si>
    <t>ALBARICOQUE</t>
  </si>
  <si>
    <t>SANDIA</t>
  </si>
  <si>
    <t>PROMEDIO X MES</t>
  </si>
  <si>
    <t>PROMEDIO TOTAL</t>
  </si>
  <si>
    <t>PRODUCCION X MES</t>
  </si>
  <si>
    <t>PRODUCCION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</si>
</sst>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5"/>
  <sheetViews>
    <sheetView tabSelected="1" workbookViewId="0">
      <selection activeCell="B3" sqref="B3:N4"/>
    </sheetView>
  </sheetViews>
  <sheetFormatPr defaultRowHeight="15"/>
  <cols>
    <col min="1" max="1" width="9.140625" style="1"/>
    <col min="2" max="2" width="19" style="1" customWidth="1"/>
    <col min="3" max="3" width="14.140625" style="1" customWidth="1"/>
    <col min="4" max="4" width="15.42578125" style="1" customWidth="1"/>
    <col min="5" max="5" width="14.140625" style="1" customWidth="1"/>
    <col min="6" max="6" width="13.85546875" style="1" customWidth="1"/>
    <col min="7" max="7" width="14.28515625" style="1" customWidth="1"/>
    <col min="8" max="8" width="13.42578125" style="1" customWidth="1"/>
    <col min="9" max="9" width="15.85546875" style="1" customWidth="1"/>
    <col min="10" max="10" width="15.7109375" style="1" customWidth="1"/>
    <col min="11" max="11" width="12.140625" style="1" customWidth="1"/>
    <col min="12" max="12" width="12" style="1" customWidth="1"/>
    <col min="13" max="13" width="12.140625" style="1" customWidth="1"/>
    <col min="14" max="14" width="12.5703125" style="1" customWidth="1"/>
    <col min="15" max="16384" width="9.140625" style="1"/>
  </cols>
  <sheetData>
    <row r="2" spans="2:14" ht="28.5" customHeight="1"/>
    <row r="3" spans="2:14">
      <c r="B3" s="12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14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>
      <c r="B5" s="20" t="s">
        <v>1</v>
      </c>
      <c r="C5" s="20"/>
      <c r="D5" s="21"/>
      <c r="E5" s="14">
        <v>1141115893</v>
      </c>
      <c r="F5" s="14"/>
      <c r="G5" s="14"/>
      <c r="H5" s="14"/>
      <c r="I5" s="14"/>
      <c r="J5" s="14"/>
      <c r="K5" s="14"/>
      <c r="L5" s="14"/>
      <c r="M5" s="14"/>
      <c r="N5" s="14"/>
    </row>
    <row r="6" spans="2:14">
      <c r="B6" s="20" t="s">
        <v>2</v>
      </c>
      <c r="C6" s="20"/>
      <c r="D6" s="21"/>
      <c r="E6" s="22" t="s">
        <v>3</v>
      </c>
      <c r="F6" s="23"/>
      <c r="G6" s="23"/>
      <c r="H6" s="23"/>
      <c r="I6" s="23"/>
      <c r="J6" s="23"/>
      <c r="K6" s="23"/>
      <c r="L6" s="23"/>
      <c r="M6" s="23"/>
      <c r="N6" s="24"/>
    </row>
    <row r="7" spans="2:14">
      <c r="B7" s="19" t="s">
        <v>4</v>
      </c>
      <c r="C7" s="19"/>
      <c r="D7" s="19"/>
      <c r="E7" s="14">
        <v>2901817</v>
      </c>
      <c r="F7" s="14"/>
      <c r="G7" s="14"/>
      <c r="H7" s="14"/>
      <c r="I7" s="14"/>
      <c r="J7" s="14"/>
      <c r="K7" s="14"/>
      <c r="L7" s="14"/>
      <c r="M7" s="14"/>
      <c r="N7" s="14"/>
    </row>
    <row r="8" spans="2:14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>
      <c r="B9" s="22" t="s">
        <v>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2:14">
      <c r="B10" s="8"/>
      <c r="C10" s="8" t="s">
        <v>6</v>
      </c>
      <c r="D10" s="8" t="s">
        <v>7</v>
      </c>
      <c r="E10" s="8" t="s">
        <v>8</v>
      </c>
      <c r="F10" s="8" t="s">
        <v>9</v>
      </c>
      <c r="G10" s="8" t="s">
        <v>10</v>
      </c>
      <c r="H10" s="8" t="s">
        <v>11</v>
      </c>
      <c r="I10" s="8" t="s">
        <v>12</v>
      </c>
      <c r="J10" s="8" t="s">
        <v>13</v>
      </c>
      <c r="K10" s="8" t="s">
        <v>14</v>
      </c>
      <c r="L10" s="8" t="s">
        <v>15</v>
      </c>
      <c r="M10" s="8" t="s">
        <v>16</v>
      </c>
      <c r="N10" s="8" t="s">
        <v>17</v>
      </c>
    </row>
    <row r="11" spans="2:14">
      <c r="B11" s="10" t="s">
        <v>18</v>
      </c>
      <c r="C11" s="6">
        <v>25871</v>
      </c>
      <c r="D11" s="2">
        <f>C11*2</f>
        <v>51742</v>
      </c>
      <c r="E11" s="2">
        <f>SUM(D11,C11)</f>
        <v>77613</v>
      </c>
      <c r="F11" s="2">
        <f>(E11/100)*56</f>
        <v>43463.28</v>
      </c>
      <c r="G11" s="2">
        <f>(SUM(D11,E11)*3)</f>
        <v>388065</v>
      </c>
      <c r="H11" s="2">
        <f>AVERAGE(G11,F11,E11,D11,C11)</f>
        <v>117350.856</v>
      </c>
      <c r="I11" s="2">
        <f>F11-((F11/100)*8)</f>
        <v>39986.217599999996</v>
      </c>
      <c r="J11" s="2">
        <f>I11+((I11/100)*43)</f>
        <v>57180.291167999996</v>
      </c>
      <c r="K11" s="2">
        <f>I11-((I11/100)*19)+((J11/100)*37)</f>
        <v>53545.543988159989</v>
      </c>
      <c r="L11" s="2">
        <f>F11+((F11/100)*26)-((K11/100)*5)</f>
        <v>52086.455600592002</v>
      </c>
      <c r="M11" s="2">
        <f>SUM(C11,D11,E11,F11,G11,H11,I11,J11,K11,L11)/4</f>
        <v>226725.91108918798</v>
      </c>
      <c r="N11" s="2">
        <f>AVERAGE(M11,L11,K11)*2</f>
        <v>221571.94045195996</v>
      </c>
    </row>
    <row r="12" spans="2:14">
      <c r="B12" s="10" t="s">
        <v>19</v>
      </c>
      <c r="C12" s="2">
        <v>4589236</v>
      </c>
      <c r="D12" s="2">
        <f t="shared" ref="D12:D20" si="0">C12*2</f>
        <v>9178472</v>
      </c>
      <c r="E12" s="2">
        <f t="shared" ref="E12:E20" si="1">SUM(D12,C12)</f>
        <v>13767708</v>
      </c>
      <c r="F12" s="2">
        <f t="shared" ref="F12:F21" si="2">(E12/100)*56</f>
        <v>7709916.4799999995</v>
      </c>
      <c r="G12" s="2">
        <f t="shared" ref="G12:G20" si="3">(SUM(D12,E12)*3)</f>
        <v>68838540</v>
      </c>
      <c r="H12" s="2">
        <f t="shared" ref="H12:H20" si="4">AVERAGE(G12,F12,E12,D12,C12)</f>
        <v>20816774.495999999</v>
      </c>
      <c r="I12" s="2">
        <f t="shared" ref="I12:I20" si="5">F12-((F12/100)*8)</f>
        <v>7093123.1615999993</v>
      </c>
      <c r="J12" s="2">
        <f t="shared" ref="J12:J20" si="6">I12+((I12/100)*43)</f>
        <v>10143166.121087998</v>
      </c>
      <c r="K12" s="2">
        <f t="shared" ref="K12:K20" si="7">I12-((I12/100)*19)+((J12/100)*37)</f>
        <v>9498401.2256985586</v>
      </c>
      <c r="L12" s="2">
        <f t="shared" ref="L12:L20" si="8">F12+((F12/100)*26)-((K12/100)*5)</f>
        <v>9239574.7035150714</v>
      </c>
      <c r="M12" s="2">
        <f t="shared" ref="M12:M20" si="9">SUM(C12,D12,E12,F12,G12,H12,I12,J12,K12,L12)/4</f>
        <v>40218728.046975404</v>
      </c>
      <c r="N12" s="2">
        <f t="shared" ref="N12:N20" si="10">AVERAGE(M12,L12,K12)*2</f>
        <v>39304469.317459352</v>
      </c>
    </row>
    <row r="13" spans="2:14">
      <c r="B13" s="10" t="s">
        <v>20</v>
      </c>
      <c r="C13" s="2">
        <v>1458</v>
      </c>
      <c r="D13" s="2">
        <f t="shared" si="0"/>
        <v>2916</v>
      </c>
      <c r="E13" s="2">
        <f t="shared" si="1"/>
        <v>4374</v>
      </c>
      <c r="F13" s="2">
        <f t="shared" si="2"/>
        <v>2449.44</v>
      </c>
      <c r="G13" s="2">
        <f t="shared" si="3"/>
        <v>21870</v>
      </c>
      <c r="H13" s="2">
        <f t="shared" si="4"/>
        <v>6613.4880000000003</v>
      </c>
      <c r="I13" s="2">
        <f t="shared" si="5"/>
        <v>2253.4848000000002</v>
      </c>
      <c r="J13" s="2">
        <f t="shared" si="6"/>
        <v>3222.4832640000004</v>
      </c>
      <c r="K13" s="2">
        <f t="shared" si="7"/>
        <v>3017.6414956800004</v>
      </c>
      <c r="L13" s="2">
        <f t="shared" si="8"/>
        <v>2935.4123252159998</v>
      </c>
      <c r="M13" s="2">
        <f t="shared" si="9"/>
        <v>12777.487471224</v>
      </c>
      <c r="N13" s="2">
        <f t="shared" si="10"/>
        <v>12487.02752808</v>
      </c>
    </row>
    <row r="14" spans="2:14">
      <c r="B14" s="10" t="s">
        <v>21</v>
      </c>
      <c r="C14" s="2">
        <v>45879</v>
      </c>
      <c r="D14" s="2">
        <f t="shared" si="0"/>
        <v>91758</v>
      </c>
      <c r="E14" s="2">
        <f t="shared" si="1"/>
        <v>137637</v>
      </c>
      <c r="F14" s="2">
        <f t="shared" si="2"/>
        <v>77076.72</v>
      </c>
      <c r="G14" s="2">
        <f t="shared" si="3"/>
        <v>688185</v>
      </c>
      <c r="H14" s="2">
        <f t="shared" si="4"/>
        <v>208107.144</v>
      </c>
      <c r="I14" s="2">
        <f t="shared" si="5"/>
        <v>70910.582399999999</v>
      </c>
      <c r="J14" s="2">
        <f t="shared" si="6"/>
        <v>101402.132832</v>
      </c>
      <c r="K14" s="2">
        <f t="shared" si="7"/>
        <v>94956.360891840013</v>
      </c>
      <c r="L14" s="2">
        <f t="shared" si="8"/>
        <v>92368.849155407996</v>
      </c>
      <c r="M14" s="2">
        <f t="shared" si="9"/>
        <v>402070.19731981202</v>
      </c>
      <c r="N14" s="2">
        <f t="shared" si="10"/>
        <v>392930.27157803997</v>
      </c>
    </row>
    <row r="15" spans="2:14">
      <c r="B15" s="10" t="s">
        <v>22</v>
      </c>
      <c r="C15" s="2">
        <v>689521</v>
      </c>
      <c r="D15" s="2">
        <f t="shared" si="0"/>
        <v>1379042</v>
      </c>
      <c r="E15" s="2">
        <f t="shared" si="1"/>
        <v>2068563</v>
      </c>
      <c r="F15" s="2">
        <f t="shared" si="2"/>
        <v>1158395.28</v>
      </c>
      <c r="G15" s="2">
        <f t="shared" si="3"/>
        <v>10342815</v>
      </c>
      <c r="H15" s="2">
        <f t="shared" si="4"/>
        <v>3127667.2560000001</v>
      </c>
      <c r="I15" s="2">
        <f t="shared" si="5"/>
        <v>1065723.6576</v>
      </c>
      <c r="J15" s="2">
        <f t="shared" si="6"/>
        <v>1523984.8303680001</v>
      </c>
      <c r="K15" s="2">
        <f t="shared" si="7"/>
        <v>1427110.5498921601</v>
      </c>
      <c r="L15" s="2">
        <f t="shared" si="8"/>
        <v>1388222.5253053922</v>
      </c>
      <c r="M15" s="2">
        <f t="shared" si="9"/>
        <v>6042761.2747913897</v>
      </c>
      <c r="N15" s="2">
        <f t="shared" si="10"/>
        <v>5905396.233325961</v>
      </c>
    </row>
    <row r="16" spans="2:14">
      <c r="B16" s="10" t="s">
        <v>23</v>
      </c>
      <c r="C16" s="2">
        <v>35684</v>
      </c>
      <c r="D16" s="2">
        <f t="shared" si="0"/>
        <v>71368</v>
      </c>
      <c r="E16" s="2">
        <f t="shared" si="1"/>
        <v>107052</v>
      </c>
      <c r="F16" s="2">
        <f t="shared" si="2"/>
        <v>59949.119999999995</v>
      </c>
      <c r="G16" s="2">
        <f t="shared" si="3"/>
        <v>535260</v>
      </c>
      <c r="H16" s="2">
        <f t="shared" si="4"/>
        <v>161862.62400000001</v>
      </c>
      <c r="I16" s="2">
        <f t="shared" si="5"/>
        <v>55153.190399999992</v>
      </c>
      <c r="J16" s="2">
        <f t="shared" si="6"/>
        <v>78869.062271999981</v>
      </c>
      <c r="K16" s="2">
        <f t="shared" si="7"/>
        <v>73855.637264639983</v>
      </c>
      <c r="L16" s="2">
        <f t="shared" si="8"/>
        <v>71843.109336768001</v>
      </c>
      <c r="M16" s="2">
        <f t="shared" si="9"/>
        <v>312724.18581835198</v>
      </c>
      <c r="N16" s="2">
        <f t="shared" si="10"/>
        <v>305615.28827983997</v>
      </c>
    </row>
    <row r="17" spans="2:14">
      <c r="B17" s="10" t="s">
        <v>24</v>
      </c>
      <c r="C17" s="2">
        <v>59860</v>
      </c>
      <c r="D17" s="2">
        <f t="shared" si="0"/>
        <v>119720</v>
      </c>
      <c r="E17" s="2">
        <f t="shared" si="1"/>
        <v>179580</v>
      </c>
      <c r="F17" s="2">
        <f t="shared" si="2"/>
        <v>100564.8</v>
      </c>
      <c r="G17" s="2">
        <f t="shared" si="3"/>
        <v>897900</v>
      </c>
      <c r="H17" s="2">
        <f t="shared" si="4"/>
        <v>271524.96000000002</v>
      </c>
      <c r="I17" s="2">
        <f t="shared" si="5"/>
        <v>92519.616000000009</v>
      </c>
      <c r="J17" s="2">
        <f t="shared" si="6"/>
        <v>132303.05088</v>
      </c>
      <c r="K17" s="2">
        <f t="shared" si="7"/>
        <v>123893.01778560001</v>
      </c>
      <c r="L17" s="2">
        <f t="shared" si="8"/>
        <v>120516.99711072</v>
      </c>
      <c r="M17" s="2">
        <f t="shared" si="9"/>
        <v>524595.61044407997</v>
      </c>
      <c r="N17" s="2">
        <f t="shared" si="10"/>
        <v>512670.41689360002</v>
      </c>
    </row>
    <row r="18" spans="2:14">
      <c r="B18" s="10" t="s">
        <v>25</v>
      </c>
      <c r="C18" s="2">
        <v>147859</v>
      </c>
      <c r="D18" s="2">
        <f t="shared" si="0"/>
        <v>295718</v>
      </c>
      <c r="E18" s="2">
        <f t="shared" si="1"/>
        <v>443577</v>
      </c>
      <c r="F18" s="2">
        <f t="shared" si="2"/>
        <v>248403.12000000002</v>
      </c>
      <c r="G18" s="2">
        <f t="shared" si="3"/>
        <v>2217885</v>
      </c>
      <c r="H18" s="2">
        <f t="shared" si="4"/>
        <v>670688.424</v>
      </c>
      <c r="I18" s="2">
        <f t="shared" si="5"/>
        <v>228530.87040000001</v>
      </c>
      <c r="J18" s="2">
        <f t="shared" si="6"/>
        <v>326799.14467200002</v>
      </c>
      <c r="K18" s="2">
        <f t="shared" si="7"/>
        <v>306025.68855264003</v>
      </c>
      <c r="L18" s="2">
        <f t="shared" si="8"/>
        <v>297686.64677236805</v>
      </c>
      <c r="M18" s="2">
        <f t="shared" si="9"/>
        <v>1295793.2235992521</v>
      </c>
      <c r="N18" s="2">
        <f t="shared" si="10"/>
        <v>1266337.03928284</v>
      </c>
    </row>
    <row r="19" spans="2:14">
      <c r="B19" s="10" t="s">
        <v>26</v>
      </c>
      <c r="C19" s="2">
        <v>4587</v>
      </c>
      <c r="D19" s="2">
        <f t="shared" si="0"/>
        <v>9174</v>
      </c>
      <c r="E19" s="2">
        <f t="shared" si="1"/>
        <v>13761</v>
      </c>
      <c r="F19" s="2">
        <f t="shared" si="2"/>
        <v>7706.1600000000008</v>
      </c>
      <c r="G19" s="2">
        <f t="shared" si="3"/>
        <v>68805</v>
      </c>
      <c r="H19" s="2">
        <f t="shared" si="4"/>
        <v>20806.632000000001</v>
      </c>
      <c r="I19" s="2">
        <f t="shared" si="5"/>
        <v>7089.6672000000008</v>
      </c>
      <c r="J19" s="2">
        <f t="shared" si="6"/>
        <v>10138.224096000002</v>
      </c>
      <c r="K19" s="2">
        <f t="shared" si="7"/>
        <v>9493.7733475200021</v>
      </c>
      <c r="L19" s="2">
        <f t="shared" si="8"/>
        <v>9235.0729326240016</v>
      </c>
      <c r="M19" s="2">
        <f t="shared" si="9"/>
        <v>40199.132394036002</v>
      </c>
      <c r="N19" s="2">
        <f t="shared" si="10"/>
        <v>39285.319116120001</v>
      </c>
    </row>
    <row r="20" spans="2:14">
      <c r="B20" s="10" t="s">
        <v>27</v>
      </c>
      <c r="C20" s="2">
        <v>2587793</v>
      </c>
      <c r="D20" s="2">
        <f t="shared" si="0"/>
        <v>5175586</v>
      </c>
      <c r="E20" s="2">
        <f t="shared" si="1"/>
        <v>7763379</v>
      </c>
      <c r="F20" s="2">
        <f t="shared" si="2"/>
        <v>4347492.2399999993</v>
      </c>
      <c r="G20" s="2">
        <f t="shared" si="3"/>
        <v>38816895</v>
      </c>
      <c r="H20" s="2">
        <f t="shared" si="4"/>
        <v>11738229.048</v>
      </c>
      <c r="I20" s="2">
        <f t="shared" si="5"/>
        <v>3999692.8607999994</v>
      </c>
      <c r="J20" s="2">
        <f t="shared" si="6"/>
        <v>5719560.7909439988</v>
      </c>
      <c r="K20" s="2">
        <f t="shared" si="7"/>
        <v>5355988.7098972788</v>
      </c>
      <c r="L20" s="2">
        <f t="shared" si="8"/>
        <v>5210040.786905135</v>
      </c>
      <c r="M20" s="2">
        <f t="shared" si="9"/>
        <v>22678664.3591366</v>
      </c>
      <c r="N20" s="2">
        <f t="shared" si="10"/>
        <v>22163129.237292677</v>
      </c>
    </row>
    <row r="21" spans="2:14">
      <c r="B21" s="7"/>
      <c r="C21" s="3"/>
      <c r="D21" s="3"/>
      <c r="E21" s="3"/>
      <c r="F21" s="2"/>
      <c r="G21" s="3"/>
      <c r="H21" s="3"/>
      <c r="I21" s="3"/>
      <c r="J21" s="3"/>
      <c r="K21" s="3"/>
      <c r="L21" s="3"/>
      <c r="M21" s="3"/>
      <c r="N21" s="3"/>
    </row>
    <row r="22" spans="2:14">
      <c r="B22" s="10" t="s">
        <v>28</v>
      </c>
      <c r="C22" s="5">
        <f>AVERAGE(C11:C20)</f>
        <v>818774.8</v>
      </c>
      <c r="D22" s="5">
        <f>AVERAGE(D11:D20)</f>
        <v>1637549.6</v>
      </c>
      <c r="E22" s="5">
        <f t="shared" ref="E22:M22" si="11">AVERAGE(E11:E20)</f>
        <v>2456324.4</v>
      </c>
      <c r="F22" s="5">
        <f t="shared" si="11"/>
        <v>1375541.6639999996</v>
      </c>
      <c r="G22" s="5">
        <f t="shared" si="11"/>
        <v>12281622</v>
      </c>
      <c r="H22" s="5">
        <f t="shared" si="11"/>
        <v>3713962.4928000001</v>
      </c>
      <c r="I22" s="5">
        <f t="shared" si="11"/>
        <v>1265498.3308799998</v>
      </c>
      <c r="J22" s="5">
        <f t="shared" si="11"/>
        <v>1809662.6131583997</v>
      </c>
      <c r="K22" s="5">
        <f t="shared" si="11"/>
        <v>1694628.8148814074</v>
      </c>
      <c r="L22" s="5">
        <f t="shared" si="11"/>
        <v>1648451.0558959295</v>
      </c>
      <c r="M22" s="5">
        <f t="shared" si="11"/>
        <v>7175503.942903934</v>
      </c>
      <c r="N22" s="5">
        <f>AVERAGE(N11:N20)</f>
        <v>7012389.2091208473</v>
      </c>
    </row>
    <row r="23" spans="2:14">
      <c r="B23" s="11" t="s">
        <v>29</v>
      </c>
      <c r="C23" s="17">
        <f>AVERAGE(C11:N20)</f>
        <v>3574159.0769700436</v>
      </c>
      <c r="D23" s="18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4">
      <c r="B24" s="9" t="s">
        <v>30</v>
      </c>
      <c r="C24" s="2">
        <f>SUM(C11:C20)</f>
        <v>8187748</v>
      </c>
      <c r="D24" s="2">
        <f t="shared" ref="D24:N24" si="12">SUM(D11:D20)</f>
        <v>16375496</v>
      </c>
      <c r="E24" s="2">
        <f>SUM(E11:E20)</f>
        <v>24563244</v>
      </c>
      <c r="F24" s="2">
        <f t="shared" si="12"/>
        <v>13755416.639999997</v>
      </c>
      <c r="G24" s="2">
        <f t="shared" si="12"/>
        <v>122816220</v>
      </c>
      <c r="H24" s="2">
        <f t="shared" si="12"/>
        <v>37139624.928000003</v>
      </c>
      <c r="I24" s="2">
        <f t="shared" si="12"/>
        <v>12654983.308799997</v>
      </c>
      <c r="J24" s="2">
        <f t="shared" si="12"/>
        <v>18096626.131583996</v>
      </c>
      <c r="K24" s="2">
        <f t="shared" si="12"/>
        <v>16946288.148814075</v>
      </c>
      <c r="L24" s="2">
        <f t="shared" si="12"/>
        <v>16484510.558959294</v>
      </c>
      <c r="M24" s="2">
        <f t="shared" si="12"/>
        <v>71755039.429039344</v>
      </c>
      <c r="N24" s="2">
        <f t="shared" si="12"/>
        <v>70123892.091208473</v>
      </c>
    </row>
    <row r="25" spans="2:14">
      <c r="B25" s="10" t="s">
        <v>31</v>
      </c>
      <c r="C25" s="15">
        <f>SUM(C11:N20)</f>
        <v>428899089.23640525</v>
      </c>
      <c r="D25" s="16"/>
      <c r="E25" s="3"/>
      <c r="F25" s="3"/>
      <c r="G25" s="3"/>
      <c r="H25" s="3"/>
      <c r="I25" s="3"/>
      <c r="J25" s="3"/>
      <c r="K25" s="3"/>
      <c r="L25" s="3"/>
      <c r="M25" s="3"/>
      <c r="N25" s="3"/>
    </row>
  </sheetData>
  <mergeCells count="10">
    <mergeCell ref="B3:N4"/>
    <mergeCell ref="E7:N7"/>
    <mergeCell ref="C25:D25"/>
    <mergeCell ref="C23:D23"/>
    <mergeCell ref="B7:D7"/>
    <mergeCell ref="B6:D6"/>
    <mergeCell ref="B5:D5"/>
    <mergeCell ref="B9:N9"/>
    <mergeCell ref="E5:N5"/>
    <mergeCell ref="E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2025-06-13T02:05:01Z</dcterms:created>
  <dcterms:modified xsi:type="dcterms:W3CDTF">2025-06-13T04:33:23Z</dcterms:modified>
  <cp:category/>
  <cp:contentStatus/>
</cp:coreProperties>
</file>