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clazarte\Desktop\"/>
    </mc:Choice>
  </mc:AlternateContent>
  <xr:revisionPtr revIDLastSave="0" documentId="13_ncr:1_{85A003F4-2219-4396-90F0-A1700735A1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NK-01" sheetId="26" r:id="rId1"/>
    <sheet name="TANK-02" sheetId="28" r:id="rId2"/>
    <sheet name="DATOS" sheetId="15" state="hidden" r:id="rId3"/>
    <sheet name="VCM" sheetId="5" state="hidden" r:id="rId4"/>
    <sheet name="PROPANE" sheetId="16" state="hidden" r:id="rId5"/>
    <sheet name="N-BUTANE" sheetId="17" state="hidden" r:id="rId6"/>
    <sheet name="AMMONIA" sheetId="18" state="hidden" r:id="rId7"/>
    <sheet name="PROPYLENE" sheetId="19" state="hidden" r:id="rId8"/>
    <sheet name="BUTADIENE" sheetId="21" state="hidden" r:id="rId9"/>
    <sheet name="ETHANE" sheetId="22" state="hidden" r:id="rId10"/>
    <sheet name="ETHYLENE" sheetId="23" state="hidden" r:id="rId11"/>
    <sheet name="Sheet1" sheetId="25" state="hidden" r:id="rId12"/>
  </sheets>
  <externalReferences>
    <externalReference r:id="rId13"/>
    <externalReference r:id="rId14"/>
  </externalReferences>
  <definedNames>
    <definedName name="__F228386" localSheetId="1">#REF!</definedName>
    <definedName name="__F228386">#REF!</definedName>
    <definedName name="__F88386" localSheetId="1">#REF!</definedName>
    <definedName name="__F88386">#REF!</definedName>
    <definedName name="__F98386" localSheetId="1">#REF!</definedName>
    <definedName name="__F98386">#REF!</definedName>
    <definedName name="__F99999" localSheetId="1">#REF!</definedName>
    <definedName name="__F99999">#REF!</definedName>
    <definedName name="_F228386" localSheetId="1">#REF!</definedName>
    <definedName name="_F228386">#REF!</definedName>
    <definedName name="_F88386" localSheetId="1">#REF!</definedName>
    <definedName name="_F88386">#REF!</definedName>
    <definedName name="_F98386" localSheetId="1">#REF!</definedName>
    <definedName name="_F98386">#REF!</definedName>
    <definedName name="_F99999" localSheetId="1">#REF!</definedName>
    <definedName name="_F99999">#REF!</definedName>
    <definedName name="a" localSheetId="1">#REF!</definedName>
    <definedName name="a">#REF!</definedName>
    <definedName name="aaaaaa" localSheetId="1">#REF!</definedName>
    <definedName name="aaaaaa">#REF!</definedName>
    <definedName name="ASTM_3">[1]MMC_BASE!$AX$29:$AZ$212</definedName>
    <definedName name="beskyttet" localSheetId="1">#REF!,#REF!,#REF!,#REF!,#REF!,#REF!,#REF!,#REF!,#REF!,#REF!,#REF!,#REF!,#REF!,#REF!,#REF!,#REF!,#REF!,#REF!,#REF!,#REF!,#REF!,#REF!,#REF!,#REF!,#REF!,#REF!</definedName>
    <definedName name="beskyttet">#REF!,#REF!,#REF!,#REF!,#REF!,#REF!,#REF!,#REF!,#REF!,#REF!,#REF!,#REF!,#REF!,#REF!,#REF!,#REF!,#REF!,#REF!,#REF!,#REF!,#REF!,#REF!,#REF!,#REF!,#REF!,#REF!</definedName>
    <definedName name="calc_area_1" localSheetId="1">#REF!</definedName>
    <definedName name="calc_area_1">#REF!</definedName>
    <definedName name="calc_area_2" localSheetId="1">#REF!</definedName>
    <definedName name="calc_area_2">#REF!</definedName>
    <definedName name="CargoList" localSheetId="1">#REF!</definedName>
    <definedName name="CargoList">#REF!</definedName>
    <definedName name="Clear_contents">'[2]RADIO ACCOUNT'!$B$7,'[2]RADIO ACCOUNT'!$A$15:$G$60,'[2]RADIO ACCOUNT'!$B$67,'[2]RADIO ACCOUNT'!$A$75:$G$120</definedName>
    <definedName name="CREW_DATA" localSheetId="1">#REF!</definedName>
    <definedName name="CREW_DATA">#REF!</definedName>
    <definedName name="CREW_LIST" localSheetId="1">#REF!</definedName>
    <definedName name="CREW_LIST">#REF!</definedName>
    <definedName name="dfffffffffffffff" localSheetId="1">#REF!</definedName>
    <definedName name="dfffffffffffffff">#REF!</definedName>
    <definedName name="Disch.AK" hidden="1">{"'SHIP'S CURRENCY DECL '!$C$1:$M$15"}</definedName>
    <definedName name="dito" localSheetId="1">#REF!</definedName>
    <definedName name="dito">#REF!</definedName>
    <definedName name="eeeeeeeeeeeeeee" localSheetId="1">#REF!</definedName>
    <definedName name="eeeeeeeeeeeeeee">#REF!</definedName>
    <definedName name="HTML_CodePage" hidden="1">1252</definedName>
    <definedName name="HTML_Control" hidden="1">{"'SHIP'S CURRENCY DECL '!$C$1:$M$15"}</definedName>
    <definedName name="HTML_Description" hidden="1">""</definedName>
    <definedName name="HTML_Email" hidden="1">""</definedName>
    <definedName name="HTML_Header" hidden="1">"SHIP'S CURRENCY DECL"</definedName>
    <definedName name="HTML_LastUpdate" hidden="1">"13.10.00"</definedName>
    <definedName name="HTML_LineAfter" hidden="1">FALSE</definedName>
    <definedName name="HTML_LineBefore" hidden="1">FALSE</definedName>
    <definedName name="HTML_Name" hidden="1">"Gunn K. Ryde"</definedName>
    <definedName name="HTML_OBDlg2" hidden="1">TRUE</definedName>
    <definedName name="HTML_OBDlg4" hidden="1">TRUE</definedName>
    <definedName name="HTML_OS" hidden="1">0</definedName>
    <definedName name="HTML_PathFile" hidden="1">"J:\TEMPLATE\FORMS\MyHTML.htm"</definedName>
    <definedName name="HTML_Title" hidden="1">"test"</definedName>
    <definedName name="LoadingPlan" hidden="1">{"'SHIP'S CURRENCY DECL '!$C$1:$M$15"}</definedName>
    <definedName name="Molweight" localSheetId="1">#REF!</definedName>
    <definedName name="Molweight">#REF!</definedName>
    <definedName name="nytt">'[2]APPLIC TANKMAN'!$A$6,'[2]APPLIC TANKMAN'!$A$8,'[2]APPLIC TANKMAN'!$C$8,'[2]APPLIC TANKMAN'!$E$6,'[2]APPLIC TANKMAN'!$E$8,'[2]APPLIC TANKMAN'!$B$16:$B$18,'[2]APPLIC TANKMAN'!$F$16:$F$18,'[2]APPLIC TANKMAN'!$E$19,'[2]APPLIC TANKMAN'!$G$23,'[2]APPLIC TANKMAN'!$E$26,'[2]APPLIC TANKMAN'!$G$28,'[2]APPLIC TANKMAN'!$B$31,'[2]APPLIC TANKMAN'!$F$37,'[2]APPLIC TANKMAN'!$E$40,'[2]APPLIC TANKMAN'!$G$43,'[2]APPLIC TANKMAN'!$G$43,'[2]APPLIC TANKMAN'!$G$43,'[2]APPLIC TANKMAN'!$G$45,'[2]APPLIC TANKMAN'!$G$48,'[2]APPLIC TANKMAN'!$A$55,'[2]APPLIC TANKMAN'!$A$58,'[2]APPLIC TANKMAN'!$A$60,'[2]APPLIC TANKMAN'!$A$62,'[2]APPLIC TANKMAN'!$C$55,'[2]APPLIC TANKMAN'!$C$58,'[2]APPLIC TANKMAN'!$C$60</definedName>
    <definedName name="nytt2">'[2]APPLIC TANKMAN'!$A$6:$D$6,'[2]APPLIC TANKMAN'!$A$8:$B$8,'[2]APPLIC TANKMAN'!$C$8:$D$8,'[2]APPLIC TANKMAN'!$E$6:$H$6,'[2]APPLIC TANKMAN'!$E$8:$H$8,'[2]APPLIC TANKMAN'!$B$16:$C$18,'[2]APPLIC TANKMAN'!$F$16:$G$19,'[2]APPLIC TANKMAN'!$E$26:$G$26,'[2]APPLIC TANKMAN'!$B$31:$G$31,'[2]APPLIC TANKMAN'!$F$37:$G$37,'[2]APPLIC TANKMAN'!$E$40:$G$40,'[2]APPLIC TANKMAN'!$A$55:$B$55,'[2]APPLIC TANKMAN'!$A$58:$B$58,'[2]APPLIC TANKMAN'!$A$60:$B$60,'[2]APPLIC TANKMAN'!$C$55:$H$55,'[2]APPLIC TANKMAN'!$C$58:$H$58,'[2]APPLIC TANKMAN'!$C$60:$H$60,'[2]APPLIC TANKMAN'!$A$62:$H$62</definedName>
    <definedName name="Port" localSheetId="1">#REF!</definedName>
    <definedName name="Port">#REF!</definedName>
    <definedName name="PR125D" hidden="1">{"'SHIP'S CURRENCY DECL '!$C$1:$M$15"}</definedName>
    <definedName name="Print_Area_MI" localSheetId="1">#REF!</definedName>
    <definedName name="Print_Area_MI">#REF!</definedName>
    <definedName name="purge" localSheetId="1">#REF!</definedName>
    <definedName name="purge">#REF!</definedName>
    <definedName name="rrrrrrrrrrrrrrr" hidden="1">{"'SHIP'S CURRENCY DECL '!$C$1:$M$15"}</definedName>
    <definedName name="Sea" localSheetId="1">#REF!</definedName>
    <definedName name="Sea">#REF!</definedName>
    <definedName name="SGS_CARGO" localSheetId="1">#REF!</definedName>
    <definedName name="SGS_CARGO">#REF!</definedName>
    <definedName name="Status" localSheetId="1">#REF!</definedName>
    <definedName name="Status">#REF!</definedName>
    <definedName name="Stoffe" localSheetId="1">#REF!</definedName>
    <definedName name="Stoffe">#REF!</definedName>
    <definedName name="TABLE" localSheetId="6">#REF!</definedName>
    <definedName name="TABLE" localSheetId="8">#REF!</definedName>
    <definedName name="TABLE" localSheetId="9">#REF!</definedName>
    <definedName name="TABLE" localSheetId="10">#REF!</definedName>
    <definedName name="TABLE" localSheetId="5">#REF!</definedName>
    <definedName name="TABLE" localSheetId="4">#REF!</definedName>
    <definedName name="TABLE" localSheetId="7">#REF!</definedName>
    <definedName name="TABLE" localSheetId="3">#REF!</definedName>
    <definedName name="ttttttttttttttt" hidden="1">{"'SHIP'S CURRENCY DECL '!$C$1:$M$15"}</definedName>
    <definedName name="unlocked" localSheetId="1">#REF!,#REF!,#REF!,#REF!,#REF!,#REF!,#REF!,#REF!,#REF!,#REF!,#REF!,#REF!,#REF!,#REF!,#REF!,#REF!,#REF!,#REF!</definedName>
    <definedName name="unlocked">#REF!,#REF!,#REF!,#REF!,#REF!,#REF!,#REF!,#REF!,#REF!,#REF!,#REF!,#REF!,#REF!,#REF!,#REF!,#REF!,#REF!,#REF!</definedName>
    <definedName name="VCM">#REF!</definedName>
    <definedName name="wwwwwwwwwww" localSheetId="1">#REF!</definedName>
    <definedName name="wwwwwwwwwww">#REF!</definedName>
    <definedName name="x" localSheetId="1">#REF!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5" l="1"/>
  <c r="AO14" i="23" l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O33" i="23" s="1"/>
  <c r="AO34" i="23" s="1"/>
  <c r="AO35" i="23" s="1"/>
  <c r="AO36" i="23" s="1"/>
  <c r="AO37" i="23" s="1"/>
  <c r="AO38" i="23" s="1"/>
  <c r="AO39" i="23" s="1"/>
  <c r="AO40" i="23" s="1"/>
  <c r="AO41" i="23" s="1"/>
  <c r="AO42" i="23" s="1"/>
  <c r="AO43" i="23" s="1"/>
  <c r="AO44" i="23" s="1"/>
  <c r="AO45" i="23" s="1"/>
  <c r="AO46" i="23" s="1"/>
  <c r="AO47" i="23" s="1"/>
  <c r="AO48" i="23" s="1"/>
  <c r="AO49" i="23" s="1"/>
  <c r="AO50" i="23" s="1"/>
  <c r="AO51" i="23" s="1"/>
  <c r="AM14" i="23"/>
  <c r="AM15" i="23" s="1"/>
  <c r="AM16" i="23" s="1"/>
  <c r="AM17" i="23" s="1"/>
  <c r="AM18" i="23" s="1"/>
  <c r="AM19" i="23" s="1"/>
  <c r="AM20" i="23" s="1"/>
  <c r="AM21" i="23" s="1"/>
  <c r="AM22" i="23" s="1"/>
  <c r="AM23" i="23" s="1"/>
  <c r="AM24" i="23" s="1"/>
  <c r="AM25" i="23" s="1"/>
  <c r="AM26" i="23" s="1"/>
  <c r="AM27" i="23" s="1"/>
  <c r="AM28" i="23" s="1"/>
  <c r="AM29" i="23" s="1"/>
  <c r="AM30" i="23" s="1"/>
  <c r="AM31" i="23" s="1"/>
  <c r="AM32" i="23" s="1"/>
  <c r="AM33" i="23" s="1"/>
  <c r="AM34" i="23" s="1"/>
  <c r="AM35" i="23" s="1"/>
  <c r="AM36" i="23" s="1"/>
  <c r="AM37" i="23" s="1"/>
  <c r="AM38" i="23" s="1"/>
  <c r="AM39" i="23" s="1"/>
  <c r="AM40" i="23" s="1"/>
  <c r="AM41" i="23" s="1"/>
  <c r="AM42" i="23" s="1"/>
  <c r="AM43" i="23" s="1"/>
  <c r="AM44" i="23" s="1"/>
  <c r="AM45" i="23" s="1"/>
  <c r="AM46" i="23" s="1"/>
  <c r="AM47" i="23" s="1"/>
  <c r="AM48" i="23" s="1"/>
  <c r="AM49" i="23" s="1"/>
  <c r="AM50" i="23" s="1"/>
  <c r="AM51" i="23" s="1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Z47" i="23"/>
  <c r="Z48" i="23" s="1"/>
  <c r="AA48" i="23" s="1"/>
  <c r="Z43" i="23"/>
  <c r="Z44" i="23" s="1"/>
  <c r="AA44" i="23" s="1"/>
  <c r="Z39" i="23"/>
  <c r="Z37" i="23" s="1"/>
  <c r="Z35" i="23"/>
  <c r="Z36" i="23" s="1"/>
  <c r="AA36" i="23" s="1"/>
  <c r="Z29" i="23"/>
  <c r="Z25" i="23"/>
  <c r="Z26" i="23" s="1"/>
  <c r="AA26" i="23" s="1"/>
  <c r="AA23" i="23"/>
  <c r="Z21" i="23"/>
  <c r="Z22" i="23" s="1"/>
  <c r="AA22" i="23" s="1"/>
  <c r="Z17" i="23"/>
  <c r="Z18" i="23" s="1"/>
  <c r="AA18" i="23" s="1"/>
  <c r="M3" i="15"/>
  <c r="Z47" i="22"/>
  <c r="Z48" i="22" s="1"/>
  <c r="AA48" i="22" s="1"/>
  <c r="Z43" i="22"/>
  <c r="Z44" i="22" s="1"/>
  <c r="AA44" i="22" s="1"/>
  <c r="Z39" i="22"/>
  <c r="Z35" i="22"/>
  <c r="Z36" i="22" s="1"/>
  <c r="AA36" i="22" s="1"/>
  <c r="Z29" i="22"/>
  <c r="Z30" i="22" s="1"/>
  <c r="AA30" i="22" s="1"/>
  <c r="Z25" i="22"/>
  <c r="AA23" i="22"/>
  <c r="Z21" i="22"/>
  <c r="Z22" i="22" s="1"/>
  <c r="AA22" i="22" s="1"/>
  <c r="Z17" i="22"/>
  <c r="Z18" i="22" s="1"/>
  <c r="AA18" i="22" s="1"/>
  <c r="Z46" i="21"/>
  <c r="Z47" i="21" s="1"/>
  <c r="AA47" i="21" s="1"/>
  <c r="Z42" i="21"/>
  <c r="Z43" i="21" s="1"/>
  <c r="AA43" i="21" s="1"/>
  <c r="Z38" i="21"/>
  <c r="Z34" i="21"/>
  <c r="Z32" i="21" s="1"/>
  <c r="Z28" i="21"/>
  <c r="Z29" i="21" s="1"/>
  <c r="AA29" i="21" s="1"/>
  <c r="Z24" i="21"/>
  <c r="Z25" i="21" s="1"/>
  <c r="AA25" i="21" s="1"/>
  <c r="AA22" i="21"/>
  <c r="Z20" i="21"/>
  <c r="Z21" i="21" s="1"/>
  <c r="AA21" i="21" s="1"/>
  <c r="Z16" i="21"/>
  <c r="Z17" i="21" s="1"/>
  <c r="AA17" i="21" s="1"/>
  <c r="Z46" i="19"/>
  <c r="Z47" i="19" s="1"/>
  <c r="AA47" i="19" s="1"/>
  <c r="Z42" i="19"/>
  <c r="Z40" i="19" s="1"/>
  <c r="AA40" i="19" s="1"/>
  <c r="Z38" i="19"/>
  <c r="Z36" i="19" s="1"/>
  <c r="AA36" i="19" s="1"/>
  <c r="Z34" i="19"/>
  <c r="Z32" i="19" s="1"/>
  <c r="AA32" i="19" s="1"/>
  <c r="Z28" i="19"/>
  <c r="Z29" i="19" s="1"/>
  <c r="AA29" i="19" s="1"/>
  <c r="Z24" i="19"/>
  <c r="Z25" i="19" s="1"/>
  <c r="AA25" i="19" s="1"/>
  <c r="AA22" i="19"/>
  <c r="Z20" i="19"/>
  <c r="Z21" i="19" s="1"/>
  <c r="AA21" i="19" s="1"/>
  <c r="Z16" i="19"/>
  <c r="Z17" i="19" s="1"/>
  <c r="AA17" i="19" s="1"/>
  <c r="Z46" i="18"/>
  <c r="Z47" i="18" s="1"/>
  <c r="AA47" i="18" s="1"/>
  <c r="Z42" i="18"/>
  <c r="Z43" i="18" s="1"/>
  <c r="AA43" i="18" s="1"/>
  <c r="Z38" i="18"/>
  <c r="Z36" i="18" s="1"/>
  <c r="Z34" i="18"/>
  <c r="Z35" i="18" s="1"/>
  <c r="AA35" i="18" s="1"/>
  <c r="Z28" i="18"/>
  <c r="Z29" i="18" s="1"/>
  <c r="AA29" i="18" s="1"/>
  <c r="Z24" i="18"/>
  <c r="AA22" i="18"/>
  <c r="Z20" i="18"/>
  <c r="Z21" i="18" s="1"/>
  <c r="AA21" i="18" s="1"/>
  <c r="Z16" i="18"/>
  <c r="Z17" i="18" s="1"/>
  <c r="AA17" i="18" s="1"/>
  <c r="Z46" i="17"/>
  <c r="Z47" i="17" s="1"/>
  <c r="AA47" i="17" s="1"/>
  <c r="Z42" i="17"/>
  <c r="Z43" i="17" s="1"/>
  <c r="AA43" i="17" s="1"/>
  <c r="Z38" i="17"/>
  <c r="Z36" i="17" s="1"/>
  <c r="Z34" i="17"/>
  <c r="Z35" i="17" s="1"/>
  <c r="AA35" i="17" s="1"/>
  <c r="Z28" i="17"/>
  <c r="Z29" i="17" s="1"/>
  <c r="AA29" i="17" s="1"/>
  <c r="Z24" i="17"/>
  <c r="AA22" i="17"/>
  <c r="Z20" i="17"/>
  <c r="Z21" i="17" s="1"/>
  <c r="AA21" i="17" s="1"/>
  <c r="Z16" i="17"/>
  <c r="Z17" i="17" s="1"/>
  <c r="AA17" i="17" s="1"/>
  <c r="Y45" i="16"/>
  <c r="Y46" i="16" s="1"/>
  <c r="Z46" i="16" s="1"/>
  <c r="Y41" i="16"/>
  <c r="Y42" i="16" s="1"/>
  <c r="Z42" i="16" s="1"/>
  <c r="Y37" i="16"/>
  <c r="Y35" i="16" s="1"/>
  <c r="Z35" i="16" s="1"/>
  <c r="Y33" i="16"/>
  <c r="Y34" i="16" s="1"/>
  <c r="Z34" i="16" s="1"/>
  <c r="Y27" i="16"/>
  <c r="Y28" i="16" s="1"/>
  <c r="Z28" i="16" s="1"/>
  <c r="Y23" i="16"/>
  <c r="Y24" i="16" s="1"/>
  <c r="Z24" i="16" s="1"/>
  <c r="Z21" i="16"/>
  <c r="Y19" i="16"/>
  <c r="Y20" i="16" s="1"/>
  <c r="Z20" i="16" s="1"/>
  <c r="Y15" i="16"/>
  <c r="Y16" i="16" s="1"/>
  <c r="Z16" i="16" s="1"/>
  <c r="Z32" i="18" l="1"/>
  <c r="AA32" i="18" s="1"/>
  <c r="Z33" i="23"/>
  <c r="AA33" i="23" s="1"/>
  <c r="AA35" i="23" s="1"/>
  <c r="Z39" i="18"/>
  <c r="AA39" i="18" s="1"/>
  <c r="Z39" i="19"/>
  <c r="AA39" i="19" s="1"/>
  <c r="AA38" i="19" s="1"/>
  <c r="AB38" i="19" s="1"/>
  <c r="H7" i="15" s="1"/>
  <c r="Y17" i="16"/>
  <c r="Z17" i="16" s="1"/>
  <c r="Z19" i="16" s="1"/>
  <c r="Z35" i="19"/>
  <c r="AA35" i="19" s="1"/>
  <c r="AA34" i="19" s="1"/>
  <c r="AB34" i="19" s="1"/>
  <c r="G7" i="15" s="1"/>
  <c r="Z35" i="21"/>
  <c r="AA35" i="21" s="1"/>
  <c r="Z39" i="21"/>
  <c r="AA39" i="21" s="1"/>
  <c r="Z25" i="18"/>
  <c r="AA25" i="18" s="1"/>
  <c r="AA24" i="18" s="1"/>
  <c r="AB24" i="18" s="1"/>
  <c r="E6" i="15" s="1"/>
  <c r="Z43" i="19"/>
  <c r="AA43" i="19" s="1"/>
  <c r="AA42" i="19" s="1"/>
  <c r="AB42" i="19" s="1"/>
  <c r="I7" i="15" s="1"/>
  <c r="Z36" i="21"/>
  <c r="AA36" i="21" s="1"/>
  <c r="Y13" i="16"/>
  <c r="Z13" i="16" s="1"/>
  <c r="Z32" i="17"/>
  <c r="AA32" i="17" s="1"/>
  <c r="AA34" i="17" s="1"/>
  <c r="AB34" i="17" s="1"/>
  <c r="G5" i="15" s="1"/>
  <c r="Z33" i="22"/>
  <c r="AA33" i="22" s="1"/>
  <c r="Z40" i="23"/>
  <c r="AA40" i="23" s="1"/>
  <c r="Z18" i="18"/>
  <c r="AA18" i="18" s="1"/>
  <c r="Z30" i="23"/>
  <c r="AA30" i="23" s="1"/>
  <c r="Z19" i="23"/>
  <c r="AA19" i="23" s="1"/>
  <c r="AA37" i="23"/>
  <c r="Z15" i="23"/>
  <c r="AA25" i="23"/>
  <c r="AB25" i="23" s="1"/>
  <c r="E10" i="15" s="1"/>
  <c r="Z27" i="23"/>
  <c r="Z45" i="23"/>
  <c r="Z41" i="23"/>
  <c r="AA41" i="23" s="1"/>
  <c r="Z18" i="19"/>
  <c r="AA18" i="19" s="1"/>
  <c r="Z18" i="21"/>
  <c r="AA18" i="21" s="1"/>
  <c r="Z40" i="22"/>
  <c r="AA40" i="22" s="1"/>
  <c r="Z19" i="22"/>
  <c r="AA19" i="22" s="1"/>
  <c r="Z26" i="22"/>
  <c r="AA26" i="22" s="1"/>
  <c r="AA25" i="22" s="1"/>
  <c r="AB25" i="22" s="1"/>
  <c r="E9" i="15" s="1"/>
  <c r="Z37" i="22"/>
  <c r="AA37" i="22" s="1"/>
  <c r="Z15" i="22"/>
  <c r="AA15" i="22" s="1"/>
  <c r="Z27" i="22"/>
  <c r="AA27" i="22" s="1"/>
  <c r="Z45" i="22"/>
  <c r="Z41" i="22"/>
  <c r="AA41" i="22" s="1"/>
  <c r="Z44" i="21"/>
  <c r="Z14" i="21"/>
  <c r="AA24" i="21"/>
  <c r="AB24" i="21" s="1"/>
  <c r="E8" i="15" s="1"/>
  <c r="Z26" i="21"/>
  <c r="AA32" i="21"/>
  <c r="Z40" i="21"/>
  <c r="AA40" i="21" s="1"/>
  <c r="AA24" i="19"/>
  <c r="AB24" i="19" s="1"/>
  <c r="E7" i="15" s="1"/>
  <c r="Z14" i="19"/>
  <c r="AA14" i="19" s="1"/>
  <c r="Z26" i="19"/>
  <c r="AA26" i="19" s="1"/>
  <c r="Z44" i="19"/>
  <c r="AA44" i="19" s="1"/>
  <c r="AA34" i="18"/>
  <c r="AB34" i="18" s="1"/>
  <c r="G6" i="15" s="1"/>
  <c r="AA36" i="18"/>
  <c r="Z14" i="18"/>
  <c r="AA14" i="18" s="1"/>
  <c r="AA16" i="18" s="1"/>
  <c r="AB16" i="18" s="1"/>
  <c r="C6" i="15" s="1"/>
  <c r="Z26" i="18"/>
  <c r="AA26" i="18" s="1"/>
  <c r="AA28" i="18" s="1"/>
  <c r="Z44" i="18"/>
  <c r="Z40" i="18"/>
  <c r="AA40" i="18" s="1"/>
  <c r="Z39" i="17"/>
  <c r="AA39" i="17" s="1"/>
  <c r="Z18" i="17"/>
  <c r="AA18" i="17" s="1"/>
  <c r="Z25" i="17"/>
  <c r="AA25" i="17" s="1"/>
  <c r="AA24" i="17" s="1"/>
  <c r="Z14" i="17"/>
  <c r="AA14" i="17" s="1"/>
  <c r="Z26" i="17"/>
  <c r="AA26" i="17" s="1"/>
  <c r="Z44" i="17"/>
  <c r="AA36" i="17"/>
  <c r="Z40" i="17"/>
  <c r="AA40" i="17" s="1"/>
  <c r="Y31" i="16"/>
  <c r="Z31" i="16" s="1"/>
  <c r="Z33" i="16" s="1"/>
  <c r="AA33" i="16" s="1"/>
  <c r="G4" i="15" s="1"/>
  <c r="Y38" i="16"/>
  <c r="Z38" i="16" s="1"/>
  <c r="Z37" i="16" s="1"/>
  <c r="AA37" i="16" s="1"/>
  <c r="H4" i="15" s="1"/>
  <c r="Y25" i="16"/>
  <c r="Z25" i="16" s="1"/>
  <c r="Z27" i="16" s="1"/>
  <c r="AA27" i="16" s="1"/>
  <c r="F4" i="15" s="1"/>
  <c r="Y43" i="16"/>
  <c r="Z43" i="16" s="1"/>
  <c r="Z45" i="16" s="1"/>
  <c r="Z23" i="16"/>
  <c r="AA23" i="16" s="1"/>
  <c r="E4" i="15" s="1"/>
  <c r="Y39" i="16"/>
  <c r="Z39" i="16" s="1"/>
  <c r="Z41" i="16" s="1"/>
  <c r="AA41" i="16" s="1"/>
  <c r="I4" i="15" s="1"/>
  <c r="AA38" i="18" l="1"/>
  <c r="AB38" i="18" s="1"/>
  <c r="H6" i="15" s="1"/>
  <c r="Z15" i="16"/>
  <c r="AA15" i="16" s="1"/>
  <c r="C4" i="15" s="1"/>
  <c r="AA38" i="17"/>
  <c r="AB38" i="17" s="1"/>
  <c r="H5" i="15" s="1"/>
  <c r="AA20" i="19"/>
  <c r="AB20" i="19" s="1"/>
  <c r="D7" i="15" s="1"/>
  <c r="AA28" i="17"/>
  <c r="AB28" i="17" s="1"/>
  <c r="F5" i="15" s="1"/>
  <c r="AA39" i="23"/>
  <c r="AB39" i="23" s="1"/>
  <c r="H10" i="15" s="1"/>
  <c r="AA38" i="21"/>
  <c r="AB38" i="21" s="1"/>
  <c r="H8" i="15" s="1"/>
  <c r="AA20" i="18"/>
  <c r="AB20" i="18" s="1"/>
  <c r="D6" i="15" s="1"/>
  <c r="AA21" i="23"/>
  <c r="AB21" i="23" s="1"/>
  <c r="D10" i="15" s="1"/>
  <c r="AA27" i="23"/>
  <c r="AA29" i="23" s="1"/>
  <c r="AA45" i="23"/>
  <c r="AA43" i="23"/>
  <c r="AB43" i="23" s="1"/>
  <c r="I10" i="15" s="1"/>
  <c r="AA15" i="23"/>
  <c r="AB35" i="23"/>
  <c r="G10" i="15" s="1"/>
  <c r="AA21" i="22"/>
  <c r="AB21" i="22" s="1"/>
  <c r="D9" i="15" s="1"/>
  <c r="AA39" i="22"/>
  <c r="AB39" i="22" s="1"/>
  <c r="H9" i="15" s="1"/>
  <c r="AA43" i="22"/>
  <c r="AB43" i="22" s="1"/>
  <c r="I9" i="15" s="1"/>
  <c r="AA29" i="22"/>
  <c r="AB29" i="22" s="1"/>
  <c r="F9" i="15" s="1"/>
  <c r="AA45" i="22"/>
  <c r="AA17" i="22"/>
  <c r="AB17" i="22" s="1"/>
  <c r="C9" i="15" s="1"/>
  <c r="AA35" i="22"/>
  <c r="AB35" i="22" s="1"/>
  <c r="G9" i="15" s="1"/>
  <c r="AA20" i="21"/>
  <c r="AB20" i="21" s="1"/>
  <c r="D8" i="15" s="1"/>
  <c r="AA14" i="21"/>
  <c r="AA16" i="21" s="1"/>
  <c r="AA34" i="21"/>
  <c r="AB34" i="21" s="1"/>
  <c r="G8" i="15" s="1"/>
  <c r="AA26" i="21"/>
  <c r="AA44" i="21"/>
  <c r="AA46" i="21" s="1"/>
  <c r="AA42" i="21"/>
  <c r="AB42" i="21" s="1"/>
  <c r="I8" i="15" s="1"/>
  <c r="AA46" i="19"/>
  <c r="AB46" i="19" s="1"/>
  <c r="J7" i="15" s="1"/>
  <c r="AA16" i="19"/>
  <c r="AB16" i="19" s="1"/>
  <c r="C7" i="15" s="1"/>
  <c r="AA28" i="19"/>
  <c r="AB28" i="19" s="1"/>
  <c r="F7" i="15" s="1"/>
  <c r="AA42" i="18"/>
  <c r="AB42" i="18" s="1"/>
  <c r="I6" i="15" s="1"/>
  <c r="AB28" i="18"/>
  <c r="F6" i="15" s="1"/>
  <c r="AA44" i="18"/>
  <c r="AA46" i="18" s="1"/>
  <c r="AB24" i="17"/>
  <c r="E5" i="15" s="1"/>
  <c r="AA20" i="17"/>
  <c r="AB20" i="17" s="1"/>
  <c r="D5" i="15" s="1"/>
  <c r="AA42" i="17"/>
  <c r="AB42" i="17" s="1"/>
  <c r="I5" i="15" s="1"/>
  <c r="AA16" i="17"/>
  <c r="AB16" i="17" s="1"/>
  <c r="C5" i="15" s="1"/>
  <c r="AA44" i="17"/>
  <c r="AA45" i="16"/>
  <c r="J4" i="15" s="1"/>
  <c r="AA19" i="16"/>
  <c r="D4" i="15" s="1"/>
  <c r="Y14" i="5"/>
  <c r="Y15" i="5" s="1"/>
  <c r="AB29" i="23" l="1"/>
  <c r="F10" i="15" s="1"/>
  <c r="AA17" i="23"/>
  <c r="AB17" i="23" s="1"/>
  <c r="C10" i="15" s="1"/>
  <c r="AA47" i="23"/>
  <c r="AB47" i="23" s="1"/>
  <c r="J10" i="15" s="1"/>
  <c r="AA47" i="22"/>
  <c r="AB47" i="22" s="1"/>
  <c r="J9" i="15" s="1"/>
  <c r="AB46" i="21"/>
  <c r="J8" i="15" s="1"/>
  <c r="AA28" i="21"/>
  <c r="AB28" i="21" s="1"/>
  <c r="F8" i="15" s="1"/>
  <c r="AB16" i="21"/>
  <c r="C8" i="15" s="1"/>
  <c r="AB46" i="18"/>
  <c r="J6" i="15" s="1"/>
  <c r="AA46" i="17"/>
  <c r="AB46" i="17" s="1"/>
  <c r="J5" i="15" s="1"/>
  <c r="Y12" i="5"/>
  <c r="Y44" i="5"/>
  <c r="Y40" i="5"/>
  <c r="Y36" i="5"/>
  <c r="Y32" i="5"/>
  <c r="Y26" i="5"/>
  <c r="Y22" i="5"/>
  <c r="Y23" i="5" s="1"/>
  <c r="Z23" i="5" s="1"/>
  <c r="Z20" i="5"/>
  <c r="Y18" i="5"/>
  <c r="Z15" i="5"/>
  <c r="Y33" i="5" l="1"/>
  <c r="Z33" i="5" s="1"/>
  <c r="Y30" i="5"/>
  <c r="Z30" i="5" s="1"/>
  <c r="Y37" i="5"/>
  <c r="Z37" i="5" s="1"/>
  <c r="Y34" i="5"/>
  <c r="Z34" i="5" s="1"/>
  <c r="Y38" i="5"/>
  <c r="Z38" i="5" s="1"/>
  <c r="Y41" i="5"/>
  <c r="Z41" i="5" s="1"/>
  <c r="Y24" i="5"/>
  <c r="Z24" i="5" s="1"/>
  <c r="Y27" i="5"/>
  <c r="Z27" i="5" s="1"/>
  <c r="Y45" i="5"/>
  <c r="Z45" i="5" s="1"/>
  <c r="Y42" i="5"/>
  <c r="Z42" i="5" s="1"/>
  <c r="Y16" i="5"/>
  <c r="Z16" i="5" s="1"/>
  <c r="Y19" i="5"/>
  <c r="Z19" i="5" s="1"/>
  <c r="Z22" i="5"/>
  <c r="AA22" i="5" s="1"/>
  <c r="E3" i="15" s="1"/>
  <c r="P9" i="15" s="1"/>
  <c r="Z36" i="5" l="1"/>
  <c r="AA36" i="5" s="1"/>
  <c r="H3" i="15" s="1"/>
  <c r="Z40" i="5"/>
  <c r="AA40" i="5" s="1"/>
  <c r="I3" i="15" s="1"/>
  <c r="Z26" i="5"/>
  <c r="AA26" i="5" s="1"/>
  <c r="F3" i="15" s="1"/>
  <c r="Z44" i="5"/>
  <c r="AA44" i="5" s="1"/>
  <c r="J3" i="15" s="1"/>
  <c r="Z32" i="5"/>
  <c r="AA32" i="5" s="1"/>
  <c r="G3" i="15" s="1"/>
  <c r="Z18" i="5"/>
  <c r="AA18" i="5" s="1"/>
  <c r="D3" i="15" s="1"/>
  <c r="Q3" i="15" l="1"/>
  <c r="Q9" i="15"/>
  <c r="U3" i="15"/>
  <c r="U9" i="15"/>
  <c r="T3" i="15"/>
  <c r="T9" i="15"/>
  <c r="S3" i="15"/>
  <c r="S9" i="15"/>
  <c r="R3" i="15"/>
  <c r="R9" i="15"/>
  <c r="O3" i="15"/>
  <c r="O9" i="15"/>
  <c r="P3" i="15"/>
  <c r="Z12" i="5" l="1"/>
  <c r="Z14" i="5" s="1"/>
  <c r="AA14" i="5" s="1"/>
  <c r="C3" i="15" s="1"/>
  <c r="N9" i="15" s="1"/>
  <c r="N3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CHIEF OFFICER-CARGA</author>
  </authors>
  <commentList>
    <comment ref="F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pistola-se verifica diferencia de temperatura con termometro local
</t>
        </r>
      </text>
    </comment>
    <comment ref="I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K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temperatura tomada con pistola
</t>
        </r>
      </text>
    </comment>
    <comment ref="B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inicia relicuado ct2
</t>
        </r>
      </text>
    </comment>
    <comment ref="F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I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 tomada con pistola
</t>
        </r>
      </text>
    </comment>
    <comment ref="K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CHIEF OFFICER-CARGA:</t>
        </r>
        <r>
          <rPr>
            <sz val="9"/>
            <color indexed="81"/>
            <rFont val="Tahoma"/>
            <family val="2"/>
          </rPr>
          <t xml:space="preserve">
temperatura tomada con pistola
</t>
        </r>
      </text>
    </comment>
  </commentList>
</comments>
</file>

<file path=xl/sharedStrings.xml><?xml version="1.0" encoding="utf-8"?>
<sst xmlns="http://schemas.openxmlformats.org/spreadsheetml/2006/main" count="2069" uniqueCount="570">
  <si>
    <r>
      <rPr>
        <b/>
        <sz val="9"/>
        <rFont val="Calibri"/>
        <family val="2"/>
      </rPr>
      <t>T⁰ ALTA</t>
    </r>
  </si>
  <si>
    <r>
      <rPr>
        <b/>
        <sz val="9"/>
        <rFont val="Calibri"/>
        <family val="2"/>
      </rPr>
      <t>T⁰ MED</t>
    </r>
  </si>
  <si>
    <r>
      <rPr>
        <b/>
        <sz val="9"/>
        <rFont val="Calibri"/>
        <family val="2"/>
      </rPr>
      <t>T⁰ BAJA</t>
    </r>
  </si>
  <si>
    <r>
      <rPr>
        <b/>
        <sz val="9"/>
        <rFont val="Calibri"/>
        <family val="2"/>
      </rPr>
      <t>P = bar</t>
    </r>
  </si>
  <si>
    <t xml:space="preserve"> </t>
  </si>
  <si>
    <t>VCM</t>
  </si>
  <si>
    <t>TK 1</t>
  </si>
  <si>
    <t>TK 2</t>
  </si>
  <si>
    <t>Molecular Weight ................... 62.5</t>
  </si>
  <si>
    <t>THERMODYNAMIC PROPERTIES OF VINYL CHLORIDE MONOMER</t>
  </si>
  <si>
    <t>Boiling Point (at 1bar)............. -15.15°C</t>
  </si>
  <si>
    <t>Critical Temperature................ 142°C</t>
  </si>
  <si>
    <t>Explosive Limits.................... 3.6--&gt;26.4%</t>
  </si>
  <si>
    <t>Flash Point......................... -78°C</t>
  </si>
  <si>
    <t>PROPETIES OF LIQUID AND SATURATED VAPOUR</t>
  </si>
  <si>
    <t>Viscosity In Liquid Phase (at -20°C) 0.274 Centipoises</t>
  </si>
  <si>
    <t>Temp.</t>
  </si>
  <si>
    <t>Vap. Pres.</t>
  </si>
  <si>
    <t>Specific Volume m³/Kg</t>
  </si>
  <si>
    <t>Density kg/m³</t>
  </si>
  <si>
    <t>Enthalpy keal/kg</t>
  </si>
  <si>
    <t>Latent Heat</t>
  </si>
  <si>
    <t>C°</t>
  </si>
  <si>
    <t>Bars(Abs.)</t>
  </si>
  <si>
    <t>Vapour</t>
  </si>
  <si>
    <t>liquid</t>
  </si>
  <si>
    <t>vapour</t>
  </si>
  <si>
    <t>keal/kg</t>
  </si>
  <si>
    <t xml:space="preserve">   -50</t>
  </si>
  <si>
    <t xml:space="preserve">     0</t>
  </si>
  <si>
    <t xml:space="preserve">   -49</t>
  </si>
  <si>
    <t xml:space="preserve">     1</t>
  </si>
  <si>
    <t xml:space="preserve">   -48</t>
  </si>
  <si>
    <t xml:space="preserve">     2</t>
  </si>
  <si>
    <t xml:space="preserve">   -47</t>
  </si>
  <si>
    <t xml:space="preserve">     3</t>
  </si>
  <si>
    <t xml:space="preserve">   -46</t>
  </si>
  <si>
    <t xml:space="preserve">     4</t>
  </si>
  <si>
    <t xml:space="preserve">   -45</t>
  </si>
  <si>
    <t xml:space="preserve">     5</t>
  </si>
  <si>
    <t xml:space="preserve">   -44</t>
  </si>
  <si>
    <t xml:space="preserve">     6</t>
  </si>
  <si>
    <t xml:space="preserve">   -43</t>
  </si>
  <si>
    <t xml:space="preserve">     7</t>
  </si>
  <si>
    <t xml:space="preserve">   -42</t>
  </si>
  <si>
    <t xml:space="preserve">     8</t>
  </si>
  <si>
    <t xml:space="preserve">   -41</t>
  </si>
  <si>
    <t xml:space="preserve">     9</t>
  </si>
  <si>
    <t xml:space="preserve">   -40</t>
  </si>
  <si>
    <t xml:space="preserve">    10</t>
  </si>
  <si>
    <t xml:space="preserve">   -39</t>
  </si>
  <si>
    <t xml:space="preserve">    11</t>
  </si>
  <si>
    <t xml:space="preserve">   -38</t>
  </si>
  <si>
    <t xml:space="preserve">    12</t>
  </si>
  <si>
    <t xml:space="preserve">   -37</t>
  </si>
  <si>
    <t xml:space="preserve">    13</t>
  </si>
  <si>
    <t xml:space="preserve">   -36</t>
  </si>
  <si>
    <t xml:space="preserve">    14</t>
  </si>
  <si>
    <t xml:space="preserve">   -35</t>
  </si>
  <si>
    <t xml:space="preserve">    15</t>
  </si>
  <si>
    <t xml:space="preserve">   -34</t>
  </si>
  <si>
    <t xml:space="preserve">    16</t>
  </si>
  <si>
    <t xml:space="preserve">   -33</t>
  </si>
  <si>
    <t xml:space="preserve">    17</t>
  </si>
  <si>
    <t xml:space="preserve">   -32</t>
  </si>
  <si>
    <t xml:space="preserve">    18</t>
  </si>
  <si>
    <t xml:space="preserve">   -31</t>
  </si>
  <si>
    <t xml:space="preserve">    19</t>
  </si>
  <si>
    <t xml:space="preserve">   -30</t>
  </si>
  <si>
    <t xml:space="preserve">    20</t>
  </si>
  <si>
    <t xml:space="preserve">   -29</t>
  </si>
  <si>
    <t xml:space="preserve">    21</t>
  </si>
  <si>
    <t xml:space="preserve">   -28</t>
  </si>
  <si>
    <t xml:space="preserve">    22</t>
  </si>
  <si>
    <t xml:space="preserve">   -27</t>
  </si>
  <si>
    <t xml:space="preserve">    23</t>
  </si>
  <si>
    <t xml:space="preserve">   -26</t>
  </si>
  <si>
    <t xml:space="preserve">    24</t>
  </si>
  <si>
    <t xml:space="preserve">   -25</t>
  </si>
  <si>
    <t xml:space="preserve">    25</t>
  </si>
  <si>
    <t xml:space="preserve">   -24</t>
  </si>
  <si>
    <t xml:space="preserve">    26</t>
  </si>
  <si>
    <t xml:space="preserve">   -23</t>
  </si>
  <si>
    <t xml:space="preserve">    27</t>
  </si>
  <si>
    <t xml:space="preserve">   -22</t>
  </si>
  <si>
    <t xml:space="preserve">    28</t>
  </si>
  <si>
    <t xml:space="preserve">   -21</t>
  </si>
  <si>
    <t xml:space="preserve">    29</t>
  </si>
  <si>
    <t xml:space="preserve">   -20</t>
  </si>
  <si>
    <t xml:space="preserve">    30</t>
  </si>
  <si>
    <t xml:space="preserve">   -19</t>
  </si>
  <si>
    <t xml:space="preserve">    31</t>
  </si>
  <si>
    <t xml:space="preserve">   -18</t>
  </si>
  <si>
    <t xml:space="preserve">    32</t>
  </si>
  <si>
    <t xml:space="preserve">   -17</t>
  </si>
  <si>
    <t xml:space="preserve">    33</t>
  </si>
  <si>
    <t xml:space="preserve">   -16</t>
  </si>
  <si>
    <t xml:space="preserve">    34</t>
  </si>
  <si>
    <t xml:space="preserve">   -15</t>
  </si>
  <si>
    <t xml:space="preserve">    35</t>
  </si>
  <si>
    <t xml:space="preserve">   -14</t>
  </si>
  <si>
    <t xml:space="preserve">    36</t>
  </si>
  <si>
    <t xml:space="preserve">   -13</t>
  </si>
  <si>
    <t xml:space="preserve">    37</t>
  </si>
  <si>
    <t xml:space="preserve">   -12</t>
  </si>
  <si>
    <t xml:space="preserve">    38</t>
  </si>
  <si>
    <t xml:space="preserve">   -11</t>
  </si>
  <si>
    <t xml:space="preserve">    39</t>
  </si>
  <si>
    <t xml:space="preserve">   -10</t>
  </si>
  <si>
    <t xml:space="preserve">    40</t>
  </si>
  <si>
    <t xml:space="preserve">    -9</t>
  </si>
  <si>
    <t xml:space="preserve">    41</t>
  </si>
  <si>
    <t xml:space="preserve">    -8</t>
  </si>
  <si>
    <t xml:space="preserve">    42</t>
  </si>
  <si>
    <t xml:space="preserve">    -7</t>
  </si>
  <si>
    <t xml:space="preserve">    43</t>
  </si>
  <si>
    <t xml:space="preserve">    -6</t>
  </si>
  <si>
    <t xml:space="preserve">    44</t>
  </si>
  <si>
    <t xml:space="preserve">    -5</t>
  </si>
  <si>
    <t xml:space="preserve">    45</t>
  </si>
  <si>
    <t xml:space="preserve">    -4</t>
  </si>
  <si>
    <t xml:space="preserve">    46</t>
  </si>
  <si>
    <t xml:space="preserve">    -3</t>
  </si>
  <si>
    <t xml:space="preserve">    47</t>
  </si>
  <si>
    <t xml:space="preserve">    -2</t>
  </si>
  <si>
    <t xml:space="preserve">    48</t>
  </si>
  <si>
    <t xml:space="preserve">    -1</t>
  </si>
  <si>
    <t xml:space="preserve">    49</t>
  </si>
  <si>
    <t xml:space="preserve">    50</t>
  </si>
  <si>
    <t xml:space="preserve">     </t>
  </si>
  <si>
    <t>NOTE 1. -Enthalpy based on zero at -40°C. in liquid phase</t>
  </si>
  <si>
    <t>PROPERTIES OF SATURATED VAPOUR</t>
  </si>
  <si>
    <t>v = specific volume, m³/kg: h = enthalpy, keal/kg:</t>
  </si>
  <si>
    <t xml:space="preserve"> P = absolute pressure</t>
  </si>
  <si>
    <t>P = 1.0 bar</t>
  </si>
  <si>
    <t>P = 1.1 bar</t>
  </si>
  <si>
    <t>P = 1.5 bar</t>
  </si>
  <si>
    <t>P = 2.0 bar</t>
  </si>
  <si>
    <t>P = 5.0 bar</t>
  </si>
  <si>
    <t>P = 15.0 bar</t>
  </si>
  <si>
    <t>C°.</t>
  </si>
  <si>
    <t>v</t>
  </si>
  <si>
    <t>h</t>
  </si>
  <si>
    <t xml:space="preserve">    60</t>
  </si>
  <si>
    <t xml:space="preserve">    70</t>
  </si>
  <si>
    <t xml:space="preserve">    80</t>
  </si>
  <si>
    <t xml:space="preserve">    90</t>
  </si>
  <si>
    <t xml:space="preserve">   100</t>
  </si>
  <si>
    <t xml:space="preserve">   110</t>
  </si>
  <si>
    <t xml:space="preserve">   120</t>
  </si>
  <si>
    <t xml:space="preserve">   130</t>
  </si>
  <si>
    <t xml:space="preserve">   140</t>
  </si>
  <si>
    <t xml:space="preserve">   150</t>
  </si>
  <si>
    <t xml:space="preserve">   160</t>
  </si>
  <si>
    <t xml:space="preserve">   170</t>
  </si>
  <si>
    <t>Molecular Weight:44</t>
  </si>
  <si>
    <t>THERMODYNAMIC PROPERTIES OF PROPANE</t>
  </si>
  <si>
    <t>Boiling Point(at 1 bar ):-42.8°C</t>
  </si>
  <si>
    <t>Limits Of Inflammability:2.1--&gt;9.5%</t>
  </si>
  <si>
    <t>Ignition Temperature:460°C</t>
  </si>
  <si>
    <t>Ignition Energy: approx.1 millijoule</t>
  </si>
  <si>
    <t>Viscosity In Liquid Phase(at -40°C):0.205 Centipoises</t>
  </si>
  <si>
    <t>PROPERTIES OF LIQUID AND SATURATED VAPOUR</t>
  </si>
  <si>
    <t>Viscosity In Gasseous Phase(at 0°C):0.00793 Centipoises</t>
  </si>
  <si>
    <t>Vap.Press.</t>
  </si>
  <si>
    <t>Specific Vol. m3/Kg</t>
  </si>
  <si>
    <t>Density Kg/m3</t>
  </si>
  <si>
    <t>Enthalpy Kcal/Kg</t>
  </si>
  <si>
    <t>bars(Abs.)</t>
  </si>
  <si>
    <t>Liquid</t>
  </si>
  <si>
    <t>Kcal/Kg</t>
  </si>
  <si>
    <t>bars</t>
  </si>
  <si>
    <t xml:space="preserve">  0.00169</t>
  </si>
  <si>
    <t xml:space="preserve">  0.001887</t>
  </si>
  <si>
    <t xml:space="preserve">  0.001693</t>
  </si>
  <si>
    <t xml:space="preserve">  0.001891</t>
  </si>
  <si>
    <t xml:space="preserve">  0.001697</t>
  </si>
  <si>
    <t xml:space="preserve">  0.001896</t>
  </si>
  <si>
    <t xml:space="preserve">  0.001700</t>
  </si>
  <si>
    <t xml:space="preserve">  0.001901</t>
  </si>
  <si>
    <t xml:space="preserve">  0.001704</t>
  </si>
  <si>
    <t xml:space="preserve">  0.001906</t>
  </si>
  <si>
    <t xml:space="preserve">  0.001707</t>
  </si>
  <si>
    <t xml:space="preserve">  0.001911</t>
  </si>
  <si>
    <t xml:space="preserve">  0.001711</t>
  </si>
  <si>
    <t xml:space="preserve">  0.001916</t>
  </si>
  <si>
    <t xml:space="preserve">  0.001714</t>
  </si>
  <si>
    <t xml:space="preserve">  0.001920</t>
  </si>
  <si>
    <t xml:space="preserve">  0.001718</t>
  </si>
  <si>
    <t xml:space="preserve">  0.001925</t>
  </si>
  <si>
    <t xml:space="preserve">  0.001721</t>
  </si>
  <si>
    <t xml:space="preserve">  0.001930</t>
  </si>
  <si>
    <t xml:space="preserve">  0.001725</t>
  </si>
  <si>
    <t xml:space="preserve">  0.001935</t>
  </si>
  <si>
    <t xml:space="preserve">  0.001729</t>
  </si>
  <si>
    <t xml:space="preserve">  0.001940</t>
  </si>
  <si>
    <t xml:space="preserve">  0.001732</t>
  </si>
  <si>
    <t xml:space="preserve">  0.001946</t>
  </si>
  <si>
    <t xml:space="preserve">  0.001736</t>
  </si>
  <si>
    <t xml:space="preserve">  0.001951</t>
  </si>
  <si>
    <t xml:space="preserve">  0.001739</t>
  </si>
  <si>
    <t xml:space="preserve">  0.001957</t>
  </si>
  <si>
    <t xml:space="preserve">  0.001743</t>
  </si>
  <si>
    <t xml:space="preserve">  0.001963</t>
  </si>
  <si>
    <t xml:space="preserve">  0.001747</t>
  </si>
  <si>
    <t xml:space="preserve">  0.001968</t>
  </si>
  <si>
    <t xml:space="preserve">  0.00175</t>
  </si>
  <si>
    <t xml:space="preserve">  0.001974</t>
  </si>
  <si>
    <t xml:space="preserve">  0.001754</t>
  </si>
  <si>
    <t xml:space="preserve">  0.001980</t>
  </si>
  <si>
    <t xml:space="preserve">  0.001757</t>
  </si>
  <si>
    <t xml:space="preserve">  0.001986</t>
  </si>
  <si>
    <t xml:space="preserve">  0.001761</t>
  </si>
  <si>
    <t xml:space="preserve">  0.001992</t>
  </si>
  <si>
    <t xml:space="preserve">  0.001765</t>
  </si>
  <si>
    <t xml:space="preserve">  0.001998</t>
  </si>
  <si>
    <t xml:space="preserve">  0.001768</t>
  </si>
  <si>
    <t xml:space="preserve">  0.002004</t>
  </si>
  <si>
    <t xml:space="preserve">  0.001772</t>
  </si>
  <si>
    <t xml:space="preserve">  0.002010</t>
  </si>
  <si>
    <t xml:space="preserve">  0.001776</t>
  </si>
  <si>
    <t xml:space="preserve">  0.002016</t>
  </si>
  <si>
    <t xml:space="preserve">  0.001780</t>
  </si>
  <si>
    <t xml:space="preserve">  0.002023</t>
  </si>
  <si>
    <t xml:space="preserve">  0.001784</t>
  </si>
  <si>
    <t xml:space="preserve">  0.002029</t>
  </si>
  <si>
    <t xml:space="preserve">  0.001787</t>
  </si>
  <si>
    <t xml:space="preserve">  0.002035</t>
  </si>
  <si>
    <t xml:space="preserve">  0.001791</t>
  </si>
  <si>
    <t xml:space="preserve">  0.002041</t>
  </si>
  <si>
    <t xml:space="preserve">  0.001795</t>
  </si>
  <si>
    <t xml:space="preserve">  0.002048</t>
  </si>
  <si>
    <t xml:space="preserve">  0.001799</t>
  </si>
  <si>
    <t xml:space="preserve">  0.002055</t>
  </si>
  <si>
    <t xml:space="preserve">  0.001803</t>
  </si>
  <si>
    <t xml:space="preserve">  0.002063</t>
  </si>
  <si>
    <t xml:space="preserve">  0.001807</t>
  </si>
  <si>
    <t xml:space="preserve">  0.002071</t>
  </si>
  <si>
    <t xml:space="preserve">  0.001811</t>
  </si>
  <si>
    <t xml:space="preserve">  0.002079</t>
  </si>
  <si>
    <t xml:space="preserve">  0.001816</t>
  </si>
  <si>
    <t xml:space="preserve">  0.002087</t>
  </si>
  <si>
    <t xml:space="preserve">  0.001820</t>
  </si>
  <si>
    <t xml:space="preserve">  0.002095</t>
  </si>
  <si>
    <t xml:space="preserve">  0.001824</t>
  </si>
  <si>
    <t xml:space="preserve">  0.002103</t>
  </si>
  <si>
    <t xml:space="preserve">  0.001829</t>
  </si>
  <si>
    <t xml:space="preserve">  0.002111</t>
  </si>
  <si>
    <t xml:space="preserve">  0.001833</t>
  </si>
  <si>
    <t xml:space="preserve">  0.002119</t>
  </si>
  <si>
    <t xml:space="preserve">  0.001837</t>
  </si>
  <si>
    <t xml:space="preserve">  0.002127</t>
  </si>
  <si>
    <t xml:space="preserve">  0.001842</t>
  </si>
  <si>
    <t xml:space="preserve">  0.002135</t>
  </si>
  <si>
    <t xml:space="preserve">  0.001846</t>
  </si>
  <si>
    <t xml:space="preserve">  0.002144</t>
  </si>
  <si>
    <t xml:space="preserve">  0.001851</t>
  </si>
  <si>
    <t xml:space="preserve">  0.002152</t>
  </si>
  <si>
    <t xml:space="preserve">  0.001855</t>
  </si>
  <si>
    <t xml:space="preserve">  0.002161</t>
  </si>
  <si>
    <t xml:space="preserve">  0.001860</t>
  </si>
  <si>
    <t xml:space="preserve">  0.002170</t>
  </si>
  <si>
    <t xml:space="preserve">  0.001864</t>
  </si>
  <si>
    <t xml:space="preserve">  0.002178</t>
  </si>
  <si>
    <t xml:space="preserve">  0.001869</t>
  </si>
  <si>
    <t xml:space="preserve">  0.002187</t>
  </si>
  <si>
    <t xml:space="preserve">  0.001873</t>
  </si>
  <si>
    <t xml:space="preserve">  0.002196</t>
  </si>
  <si>
    <t xml:space="preserve">  0.001878</t>
  </si>
  <si>
    <t xml:space="preserve">  0.002204</t>
  </si>
  <si>
    <t xml:space="preserve">  0.001882</t>
  </si>
  <si>
    <t xml:space="preserve">  0.002213</t>
  </si>
  <si>
    <t xml:space="preserve">  0.002222</t>
  </si>
  <si>
    <t>Note 1. - Enthalpy based on zero at -129°C. in liquid phase</t>
  </si>
  <si>
    <t>PROPERTIES OF SUPERHEADTED VAPOUR</t>
  </si>
  <si>
    <t>v - specific volume, m³/kg:</t>
  </si>
  <si>
    <t xml:space="preserve"> h - enthalpy, kcal/kg: P - absolute pressure</t>
  </si>
  <si>
    <t xml:space="preserve">P = 1.0 bar  </t>
  </si>
  <si>
    <t>Molecular Weight:58.1</t>
  </si>
  <si>
    <t xml:space="preserve"> THERMODYNAMIC PROPERTIES OF N-BUTANE</t>
  </si>
  <si>
    <t>Boiling Point(at 1bar): -0.5°C</t>
  </si>
  <si>
    <t>LImits Of Inflammability:1.8--&gt; 8.5%</t>
  </si>
  <si>
    <t>Ignition Temperature:410°C</t>
  </si>
  <si>
    <t>Ignition Energy:approx. 1millijoule</t>
  </si>
  <si>
    <t>Viscosity in liquid phase(at 0°C):0.21 centipose</t>
  </si>
  <si>
    <t>Viscosity in gasseous phase(at 20°C): 0.0071 centipose</t>
  </si>
  <si>
    <t>Vap.press.</t>
  </si>
  <si>
    <t>Specific Vol. m3/kg</t>
  </si>
  <si>
    <t>Density kg/m3</t>
  </si>
  <si>
    <t xml:space="preserve">       </t>
  </si>
  <si>
    <t>Note 1. - Enthalpy based on zero at - 129°C in liquid phase.</t>
  </si>
  <si>
    <t xml:space="preserve">      </t>
  </si>
  <si>
    <t>PROPERTIES OF SUPERHEATED VAPOUR</t>
  </si>
  <si>
    <t xml:space="preserve">  </t>
  </si>
  <si>
    <t>v-specific volume,m³/kg</t>
  </si>
  <si>
    <t>:h-enthalpy kcal/kg:</t>
  </si>
  <si>
    <t>: P-absolute pressure</t>
  </si>
  <si>
    <t xml:space="preserve">v </t>
  </si>
  <si>
    <t xml:space="preserve">   150 </t>
  </si>
  <si>
    <t>Molecular Weight ..     ..     ..     ..     ..  17.03</t>
  </si>
  <si>
    <t>THERMODYNAMIC PROPERTIES OF AMONIA</t>
  </si>
  <si>
    <t xml:space="preserve">Boiling Point (at 1 bar) ..     ..     ..  ..-33.6°C. </t>
  </si>
  <si>
    <t xml:space="preserve">Limis of Inflammability     ..     ..     ..16.0---&gt;28.0 %. </t>
  </si>
  <si>
    <t>Ignition Temperature      ..      ..      ..      ..651°C.</t>
  </si>
  <si>
    <t>Ignition Energy..        ..        ..        ..680 millijoules.</t>
  </si>
  <si>
    <t>Viscosity in gaseous phase (at 0°C.)    ..   ...00933 Centipoises</t>
  </si>
  <si>
    <t>Vapour Press.</t>
  </si>
  <si>
    <t>Specific Volume m3/kg</t>
  </si>
  <si>
    <t>Enthalpy kcal/kg</t>
  </si>
  <si>
    <t>bars (Abs.)</t>
  </si>
  <si>
    <t xml:space="preserve">   -56</t>
  </si>
  <si>
    <t>Note 1. - Enthalpy based on 100 keal/kg at 0°C. in liquid phase</t>
  </si>
  <si>
    <t>v - specific volume, m3/kg:</t>
  </si>
  <si>
    <t>h - enthalpy, keal/kg:</t>
  </si>
  <si>
    <t>P - absolute pressure.</t>
  </si>
  <si>
    <t xml:space="preserve">  -30</t>
  </si>
  <si>
    <t xml:space="preserve">  -20</t>
  </si>
  <si>
    <t xml:space="preserve">  -10</t>
  </si>
  <si>
    <t xml:space="preserve">    0</t>
  </si>
  <si>
    <t xml:space="preserve">   10</t>
  </si>
  <si>
    <t xml:space="preserve">   20</t>
  </si>
  <si>
    <t xml:space="preserve">   30</t>
  </si>
  <si>
    <t xml:space="preserve">   40</t>
  </si>
  <si>
    <t xml:space="preserve">   50</t>
  </si>
  <si>
    <t xml:space="preserve">   60</t>
  </si>
  <si>
    <t xml:space="preserve">   70</t>
  </si>
  <si>
    <t xml:space="preserve">   80</t>
  </si>
  <si>
    <t xml:space="preserve">   90</t>
  </si>
  <si>
    <t xml:space="preserve">  100</t>
  </si>
  <si>
    <t xml:space="preserve">  110</t>
  </si>
  <si>
    <t xml:space="preserve">  120</t>
  </si>
  <si>
    <t xml:space="preserve">  130</t>
  </si>
  <si>
    <t xml:space="preserve">  140</t>
  </si>
  <si>
    <t xml:space="preserve">  150</t>
  </si>
  <si>
    <t xml:space="preserve">  160</t>
  </si>
  <si>
    <t xml:space="preserve">  170</t>
  </si>
  <si>
    <t>Molecular Weight: 42.08</t>
  </si>
  <si>
    <t>THERMODYNAMIC PROPERTIES OF PROPYLENE</t>
  </si>
  <si>
    <t xml:space="preserve">Boiling Point (at 1 bar):  -47.7°C </t>
  </si>
  <si>
    <t>Limits Of Inflammability: 2--&gt;11%</t>
  </si>
  <si>
    <t>Ignition Temparature: 497°C</t>
  </si>
  <si>
    <t>Ignition Energy: 1 millijoule</t>
  </si>
  <si>
    <t>Critical Temperature: 91.4°C</t>
  </si>
  <si>
    <t>Viscosity in Gaseous phase (at 20°C): 0.00846 Centiposes</t>
  </si>
  <si>
    <t>Specific Vol. m³/Kg</t>
  </si>
  <si>
    <t>Density Kg/m³</t>
  </si>
  <si>
    <t>Bar(Abs.)</t>
  </si>
  <si>
    <t>Bar</t>
  </si>
  <si>
    <t xml:space="preserve">  -50</t>
  </si>
  <si>
    <t xml:space="preserve">  -49</t>
  </si>
  <si>
    <t xml:space="preserve">    1</t>
  </si>
  <si>
    <t xml:space="preserve">  -48</t>
  </si>
  <si>
    <t xml:space="preserve">    2</t>
  </si>
  <si>
    <t xml:space="preserve">  -47</t>
  </si>
  <si>
    <t xml:space="preserve">    3</t>
  </si>
  <si>
    <t xml:space="preserve">  -46</t>
  </si>
  <si>
    <t xml:space="preserve">    4</t>
  </si>
  <si>
    <t xml:space="preserve">  -45</t>
  </si>
  <si>
    <t xml:space="preserve">    5</t>
  </si>
  <si>
    <t xml:space="preserve">  -44</t>
  </si>
  <si>
    <t xml:space="preserve">    6</t>
  </si>
  <si>
    <t xml:space="preserve">  -43</t>
  </si>
  <si>
    <t xml:space="preserve">    7</t>
  </si>
  <si>
    <t xml:space="preserve">  -42</t>
  </si>
  <si>
    <t xml:space="preserve">    8</t>
  </si>
  <si>
    <t xml:space="preserve">  -41</t>
  </si>
  <si>
    <t xml:space="preserve">    9</t>
  </si>
  <si>
    <t xml:space="preserve">  -40</t>
  </si>
  <si>
    <t xml:space="preserve">  -39</t>
  </si>
  <si>
    <t xml:space="preserve">   11</t>
  </si>
  <si>
    <t xml:space="preserve">  -38</t>
  </si>
  <si>
    <t xml:space="preserve">   12</t>
  </si>
  <si>
    <t xml:space="preserve">  -37</t>
  </si>
  <si>
    <t xml:space="preserve">   13</t>
  </si>
  <si>
    <t xml:space="preserve">  -36</t>
  </si>
  <si>
    <t xml:space="preserve">   14</t>
  </si>
  <si>
    <t xml:space="preserve">  -35</t>
  </si>
  <si>
    <t xml:space="preserve">   15</t>
  </si>
  <si>
    <t xml:space="preserve">  -34</t>
  </si>
  <si>
    <t xml:space="preserve">   16</t>
  </si>
  <si>
    <t xml:space="preserve">  -33</t>
  </si>
  <si>
    <t xml:space="preserve">   17</t>
  </si>
  <si>
    <t xml:space="preserve">  -32</t>
  </si>
  <si>
    <t xml:space="preserve">   18</t>
  </si>
  <si>
    <t xml:space="preserve">  -31</t>
  </si>
  <si>
    <t xml:space="preserve">   19</t>
  </si>
  <si>
    <t xml:space="preserve">  -29</t>
  </si>
  <si>
    <t xml:space="preserve">   21</t>
  </si>
  <si>
    <t xml:space="preserve">  -28</t>
  </si>
  <si>
    <t xml:space="preserve">   22</t>
  </si>
  <si>
    <t xml:space="preserve">  -27</t>
  </si>
  <si>
    <t xml:space="preserve">   23</t>
  </si>
  <si>
    <t xml:space="preserve">  -26</t>
  </si>
  <si>
    <t xml:space="preserve">   24</t>
  </si>
  <si>
    <t xml:space="preserve">  -25</t>
  </si>
  <si>
    <t xml:space="preserve">   25</t>
  </si>
  <si>
    <t xml:space="preserve">  -24</t>
  </si>
  <si>
    <t xml:space="preserve">   26</t>
  </si>
  <si>
    <t xml:space="preserve">  -23</t>
  </si>
  <si>
    <t xml:space="preserve">   27</t>
  </si>
  <si>
    <t xml:space="preserve">  -22</t>
  </si>
  <si>
    <t xml:space="preserve">   28</t>
  </si>
  <si>
    <t xml:space="preserve">  -21</t>
  </si>
  <si>
    <t xml:space="preserve">   29</t>
  </si>
  <si>
    <t xml:space="preserve">  -19</t>
  </si>
  <si>
    <t xml:space="preserve">   31</t>
  </si>
  <si>
    <t xml:space="preserve">  -18</t>
  </si>
  <si>
    <t xml:space="preserve">   32</t>
  </si>
  <si>
    <t xml:space="preserve">  -17</t>
  </si>
  <si>
    <t xml:space="preserve">   33</t>
  </si>
  <si>
    <t xml:space="preserve">  -16</t>
  </si>
  <si>
    <t xml:space="preserve">   34</t>
  </si>
  <si>
    <t xml:space="preserve">  -15</t>
  </si>
  <si>
    <t xml:space="preserve">   35</t>
  </si>
  <si>
    <t xml:space="preserve">  -14</t>
  </si>
  <si>
    <t xml:space="preserve">   36</t>
  </si>
  <si>
    <t xml:space="preserve">  -13</t>
  </si>
  <si>
    <t xml:space="preserve">   37</t>
  </si>
  <si>
    <t xml:space="preserve">  -12</t>
  </si>
  <si>
    <t xml:space="preserve">   38</t>
  </si>
  <si>
    <t xml:space="preserve">  -11</t>
  </si>
  <si>
    <t xml:space="preserve">   39</t>
  </si>
  <si>
    <t xml:space="preserve">   -9</t>
  </si>
  <si>
    <t xml:space="preserve">   41</t>
  </si>
  <si>
    <t xml:space="preserve">   -8</t>
  </si>
  <si>
    <t xml:space="preserve">   42</t>
  </si>
  <si>
    <t xml:space="preserve">   -7</t>
  </si>
  <si>
    <t xml:space="preserve">   43</t>
  </si>
  <si>
    <t xml:space="preserve">   -6</t>
  </si>
  <si>
    <t xml:space="preserve">   44</t>
  </si>
  <si>
    <t xml:space="preserve">   -5</t>
  </si>
  <si>
    <t xml:space="preserve">   45</t>
  </si>
  <si>
    <t xml:space="preserve">   -4</t>
  </si>
  <si>
    <t xml:space="preserve">   46</t>
  </si>
  <si>
    <t xml:space="preserve">   -3</t>
  </si>
  <si>
    <t xml:space="preserve">   47</t>
  </si>
  <si>
    <t xml:space="preserve">   -2</t>
  </si>
  <si>
    <t xml:space="preserve">   48</t>
  </si>
  <si>
    <t xml:space="preserve">   -1</t>
  </si>
  <si>
    <t xml:space="preserve">   49</t>
  </si>
  <si>
    <t>Note 1: Enthalpy based on -129'C in liquid phase.</t>
  </si>
  <si>
    <t>PROPERTIES OF SUPERHEATED VAPOUR.</t>
  </si>
  <si>
    <t>v - specific volume. m3/Kg</t>
  </si>
  <si>
    <t>h - enthalpy Kcal/Kg :  p - absolute pressure</t>
  </si>
  <si>
    <t>p = 1.0 bar</t>
  </si>
  <si>
    <t>p = 1.1 bar</t>
  </si>
  <si>
    <t>p = 1.5 bar</t>
  </si>
  <si>
    <t>p = 2.0 bar</t>
  </si>
  <si>
    <t>p = 5.0 bar</t>
  </si>
  <si>
    <t>p = 15.0 bar</t>
  </si>
  <si>
    <t>Molecular Weight..      ..      ..      ..      ..   54.1</t>
  </si>
  <si>
    <t>THERMODYNAMIC PROPERTIES OF BUTADIENE 1-3</t>
  </si>
  <si>
    <t>Boiling Points (at 1 bar)..      ..      ..      .. -4.7°C.</t>
  </si>
  <si>
    <t>Limits of Inflammability..        ..      ..      .. 2% ---&gt;11.5%</t>
  </si>
  <si>
    <t>Ignition Temperature..      ..      ..      ..       456°C.</t>
  </si>
  <si>
    <t>Ignition Energy..      ..      ..      ..         .. approx. 1 millijoule</t>
  </si>
  <si>
    <t xml:space="preserve">      PROPERTIES OF LIQUID AND SATURATED VAPOUR</t>
  </si>
  <si>
    <t>Specific volume m3/kg</t>
  </si>
  <si>
    <t>Latent heat</t>
  </si>
  <si>
    <t>Note  1. - Enthalpy based on zero at -273'C. in liquid phase.</t>
  </si>
  <si>
    <t>PROPERIES OF SUPERHEATED VAPOUR</t>
  </si>
  <si>
    <t xml:space="preserve">v-specific volume, m3/kg: h- enthalpy, keal/kg: </t>
  </si>
  <si>
    <t>P - absolute pressure</t>
  </si>
  <si>
    <t>THERMODYNAMIC PROPERTIES OF ETHANE</t>
  </si>
  <si>
    <t>Molecular Weight : 30.1</t>
  </si>
  <si>
    <t>Boiling Point (at 1bar) : -88.6'C</t>
  </si>
  <si>
    <t>Limits Of Inflammability :</t>
  </si>
  <si>
    <t>Ignition Temperature :</t>
  </si>
  <si>
    <t>Viscosity In Liquid Phase(at   'C) :</t>
  </si>
  <si>
    <t>Viscosity In Gaseous Phase(at 0'C) :</t>
  </si>
  <si>
    <t>v -specific volume m³/kg: h-enthalpy keal/kg:</t>
  </si>
  <si>
    <t>P = absolute pressure.</t>
  </si>
  <si>
    <t>P =  15.0 bar</t>
  </si>
  <si>
    <t xml:space="preserve">   -80</t>
  </si>
  <si>
    <t xml:space="preserve">   -70</t>
  </si>
  <si>
    <t xml:space="preserve">   -60</t>
  </si>
  <si>
    <t>Note 1. - Enthalpy based on zero at -100°C. in liquid phase</t>
  </si>
  <si>
    <t>Molecular Weight : 28.05</t>
  </si>
  <si>
    <t>THERMODYNAMIC PROPERTIES OF ETHYLENE</t>
  </si>
  <si>
    <t>Boiling Point(at 1 bar) : -103.7</t>
  </si>
  <si>
    <t>Limits Of Inflmmability : 3.2--&gt;28.6%</t>
  </si>
  <si>
    <t>Ignition Temperature : 425°C</t>
  </si>
  <si>
    <t>Critical Temperayure : 9.7°C</t>
  </si>
  <si>
    <t>Viscosity In LIquid Phase (at -100°C) : 0.150 Centiposes</t>
  </si>
  <si>
    <t>Viscosity In Gaseous Phase (at 0°C) : 0.00933 Centiposes</t>
  </si>
  <si>
    <t>Specific Volume m3/Kg</t>
  </si>
  <si>
    <t>v - specific volume,m3/Kg ; h - enthalpy, Kcal/Kg ; p - absolute pressure</t>
  </si>
  <si>
    <t>P= 1.1 bar</t>
  </si>
  <si>
    <t xml:space="preserve"> h</t>
  </si>
  <si>
    <t xml:space="preserve">  -100</t>
  </si>
  <si>
    <t xml:space="preserve">   -90</t>
  </si>
  <si>
    <t>TEMP.</t>
  </si>
  <si>
    <t>TEMP . LIQ.</t>
  </si>
  <si>
    <t>TANQUE 1</t>
  </si>
  <si>
    <t>TEMP . VAPOR.</t>
  </si>
  <si>
    <t>TANQUE 2</t>
  </si>
  <si>
    <t>INICIAL LIQ.</t>
  </si>
  <si>
    <t>FINAL LIQ.</t>
  </si>
  <si>
    <t>INICIAL VAPOR</t>
  </si>
  <si>
    <t>FINAL VAPOR</t>
  </si>
  <si>
    <t>FGH=VLOOKUP(O21,T17:U30,2)</t>
  </si>
  <si>
    <t>3=INDEX(A7:A220,MATCH(I4,A7:A220,1))</t>
  </si>
  <si>
    <t>5=INDEX(A7:A220,MATCH(I4,A7:A220,1)+1)</t>
  </si>
  <si>
    <t>PROPANE</t>
  </si>
  <si>
    <t>N-BUTANE</t>
  </si>
  <si>
    <t>AMMONIA</t>
  </si>
  <si>
    <t>PROPYLENE</t>
  </si>
  <si>
    <t xml:space="preserve"> DATOS  INTERPOLAR</t>
  </si>
  <si>
    <t>BUTADIENE</t>
  </si>
  <si>
    <t>ETHANE</t>
  </si>
  <si>
    <t>ETHYLENE</t>
  </si>
  <si>
    <t>ENT.LIQ.1 INICIO</t>
  </si>
  <si>
    <t>ENT.LIQ.1 FINAL</t>
  </si>
  <si>
    <t>ENT.VAP.1 INICIO</t>
  </si>
  <si>
    <t>ENT.VAP.1 FINAL</t>
  </si>
  <si>
    <t>PRODUCTO</t>
  </si>
  <si>
    <t>ENT.LIQ.2 INICIO</t>
  </si>
  <si>
    <t>ENT.LIQ.2 FINAL</t>
  </si>
  <si>
    <t>ENT.VAP.2 INICIO</t>
  </si>
  <si>
    <t>ENT.VAP.2 FINAL</t>
  </si>
  <si>
    <t>P = bar</t>
  </si>
  <si>
    <t>Recibidor de Liquido</t>
  </si>
  <si>
    <t>% Liq.</t>
  </si>
  <si>
    <t>Succion 1ra ETAPA</t>
  </si>
  <si>
    <t>Descarga 1ra ETAPA</t>
  </si>
  <si>
    <t>Succion 2da ETAPA</t>
  </si>
  <si>
    <t>Descarga 2da ETAPA</t>
  </si>
  <si>
    <t>2200</t>
  </si>
  <si>
    <t>2000</t>
  </si>
  <si>
    <t>2400</t>
  </si>
  <si>
    <t xml:space="preserve"> CONDENSADOR</t>
  </si>
  <si>
    <t>T⁰ C ing</t>
  </si>
  <si>
    <t>T⁰ C sal</t>
  </si>
  <si>
    <r>
      <rPr>
        <b/>
        <sz val="10"/>
        <rFont val="Calibri"/>
        <family val="2"/>
        <scheme val="minor"/>
      </rPr>
      <t>T⁰ C ing</t>
    </r>
  </si>
  <si>
    <t>T⁰ Agua Mar Entrada</t>
  </si>
  <si>
    <t>P=bar  Agua Mar Entrada</t>
  </si>
  <si>
    <t>T⁰ Agua Mar Salida</t>
  </si>
  <si>
    <t>P=bar  Agua Mar Salida</t>
  </si>
  <si>
    <t>T⁰ de Vapor a la Salida</t>
  </si>
  <si>
    <t>T⁰ Salida</t>
  </si>
  <si>
    <t>%</t>
  </si>
  <si>
    <t>0200</t>
  </si>
  <si>
    <t>0400</t>
  </si>
  <si>
    <t>0600</t>
  </si>
  <si>
    <t>0800</t>
  </si>
  <si>
    <t>PARAMETROS DE COMPRESOR BABOR 1101</t>
  </si>
  <si>
    <t>03.12.24</t>
  </si>
  <si>
    <t>04.12.24</t>
  </si>
  <si>
    <t>DIAS</t>
  </si>
  <si>
    <t>HORAS</t>
  </si>
  <si>
    <t>1000</t>
  </si>
  <si>
    <t>1200</t>
  </si>
  <si>
    <t>T⁰ de vapor a la entrada</t>
  </si>
  <si>
    <t>1400</t>
  </si>
  <si>
    <t>1600</t>
  </si>
  <si>
    <t>1800</t>
  </si>
  <si>
    <t>PARAMETROS DE COMPRESOR ESTRIBOR 1201</t>
  </si>
  <si>
    <t>COMPRESOR</t>
  </si>
  <si>
    <t>T⁰ SW Glycol IN</t>
  </si>
  <si>
    <t>T⁰ SW Glycol OUT</t>
  </si>
  <si>
    <t>GLYCOL</t>
  </si>
  <si>
    <t>P Succion</t>
  </si>
  <si>
    <t>P Descarga</t>
  </si>
  <si>
    <t>05.12.24</t>
  </si>
  <si>
    <t>0000</t>
  </si>
  <si>
    <t>06.12.24</t>
  </si>
  <si>
    <t>07.12.24</t>
  </si>
  <si>
    <t>08.12.24</t>
  </si>
  <si>
    <t>09.12.24</t>
  </si>
  <si>
    <t>10.12.24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</si>
</sst>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_);_(* \(#,##0\);_(* &quot;-&quot;_);_(@_)"/>
    <numFmt numFmtId="165" formatCode="_ * #,##0.00_ ;_ * \-#,##0.00_ ;_ * &quot;-&quot;??_ ;_ @_ "/>
    <numFmt numFmtId="166" formatCode="0\⁰\C"/>
    <numFmt numFmtId="167" formatCode="0.0\⁰\C"/>
    <numFmt numFmtId="168" formatCode="0.0"/>
    <numFmt numFmtId="169" formatCode="0.000"/>
    <numFmt numFmtId="170" formatCode="0.000_ ;[Red]\-0.000\ "/>
    <numFmt numFmtId="171" formatCode="0.000000"/>
    <numFmt numFmtId="172" formatCode="0.0000"/>
    <numFmt numFmtId="173" formatCode="[$-F400]h:mm:ss\ AM/PM"/>
    <numFmt numFmtId="175" formatCode="_-* #,##0_-;\-* #,##0_-;_-* &quot;-&quot;_-;_-@_-"/>
  </numFmts>
  <fonts count="4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FF0000"/>
      <name val="Times New Roman"/>
      <family val="1"/>
    </font>
    <font>
      <sz val="8"/>
      <name val="Arial"/>
      <family val="2"/>
    </font>
    <font>
      <sz val="11"/>
      <color indexed="8"/>
      <name val="Calibri"/>
      <family val="2"/>
    </font>
    <font>
      <b/>
      <i/>
      <u/>
      <sz val="16"/>
      <color indexed="10"/>
      <name val="Times New Roman"/>
      <family val="1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name val="Calibri"/>
      <family val="2"/>
    </font>
    <font>
      <sz val="8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rgb="FFFF00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00AFEF"/>
      </patternFill>
    </fill>
    <fill>
      <patternFill patternType="solid">
        <fgColor rgb="FFB8CCE3"/>
      </patternFill>
    </fill>
    <fill>
      <patternFill patternType="solid">
        <fgColor rgb="FFF9BE8F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A959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2" fillId="0" borderId="0"/>
    <xf numFmtId="0" fontId="12" fillId="0" borderId="0"/>
    <xf numFmtId="170" fontId="15" fillId="0" borderId="0">
      <alignment vertical="center"/>
    </xf>
    <xf numFmtId="164" fontId="12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9" borderId="0">
      <alignment horizontal="left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21" fillId="0" borderId="0"/>
    <xf numFmtId="0" fontId="23" fillId="11" borderId="0"/>
    <xf numFmtId="41" fontId="12" fillId="0" borderId="0" applyFont="0" applyFill="0" applyBorder="0" applyAlignment="0" applyProtection="0"/>
    <xf numFmtId="0" fontId="2" fillId="0" borderId="0"/>
    <xf numFmtId="0" fontId="1" fillId="0" borderId="0"/>
    <xf numFmtId="175" fontId="12" fillId="0" borderId="0" applyFont="0" applyFill="0" applyBorder="0" applyAlignment="0" applyProtection="0"/>
    <xf numFmtId="0" fontId="1" fillId="0" borderId="0"/>
  </cellStyleXfs>
  <cellXfs count="621"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167" fontId="8" fillId="0" borderId="4" xfId="0" applyNumberFormat="1" applyFont="1" applyBorder="1" applyAlignment="1" applyProtection="1">
      <alignment horizontal="center" vertical="center" wrapText="1"/>
      <protection locked="0"/>
    </xf>
    <xf numFmtId="167" fontId="8" fillId="0" borderId="5" xfId="0" applyNumberFormat="1" applyFont="1" applyBorder="1" applyAlignment="1" applyProtection="1">
      <alignment horizontal="center" vertical="center" wrapText="1"/>
      <protection locked="0"/>
    </xf>
    <xf numFmtId="0" fontId="27" fillId="0" borderId="0" xfId="16" applyFont="1" applyFill="1" applyAlignment="1">
      <alignment horizontal="left" vertical="center"/>
    </xf>
    <xf numFmtId="0" fontId="27" fillId="0" borderId="0" xfId="16" applyFont="1" applyFill="1" applyAlignment="1">
      <alignment horizontal="center" vertical="center"/>
    </xf>
    <xf numFmtId="0" fontId="29" fillId="0" borderId="14" xfId="16" applyFont="1" applyFill="1" applyBorder="1" applyAlignment="1">
      <alignment horizontal="center" vertical="center"/>
    </xf>
    <xf numFmtId="0" fontId="27" fillId="0" borderId="15" xfId="16" applyFont="1" applyFill="1" applyBorder="1" applyAlignment="1">
      <alignment horizontal="center" vertical="center"/>
    </xf>
    <xf numFmtId="169" fontId="27" fillId="0" borderId="16" xfId="16" applyNumberFormat="1" applyFont="1" applyFill="1" applyBorder="1" applyAlignment="1">
      <alignment horizontal="center" vertical="center"/>
    </xf>
    <xf numFmtId="171" fontId="27" fillId="0" borderId="16" xfId="16" applyNumberFormat="1" applyFont="1" applyFill="1" applyBorder="1" applyAlignment="1">
      <alignment horizontal="center" vertical="center"/>
    </xf>
    <xf numFmtId="168" fontId="27" fillId="0" borderId="16" xfId="16" applyNumberFormat="1" applyFont="1" applyFill="1" applyBorder="1" applyAlignment="1">
      <alignment horizontal="center" vertical="center"/>
    </xf>
    <xf numFmtId="2" fontId="27" fillId="0" borderId="16" xfId="16" applyNumberFormat="1" applyFont="1" applyFill="1" applyBorder="1" applyAlignment="1">
      <alignment horizontal="center" vertical="center"/>
    </xf>
    <xf numFmtId="2" fontId="27" fillId="0" borderId="17" xfId="16" applyNumberFormat="1" applyFont="1" applyFill="1" applyBorder="1" applyAlignment="1">
      <alignment horizontal="center" vertical="center"/>
    </xf>
    <xf numFmtId="0" fontId="27" fillId="0" borderId="18" xfId="16" applyFont="1" applyFill="1" applyBorder="1" applyAlignment="1">
      <alignment horizontal="center" vertical="center"/>
    </xf>
    <xf numFmtId="169" fontId="27" fillId="0" borderId="19" xfId="16" applyNumberFormat="1" applyFont="1" applyFill="1" applyBorder="1" applyAlignment="1">
      <alignment horizontal="center" vertical="center"/>
    </xf>
    <xf numFmtId="171" fontId="27" fillId="0" borderId="19" xfId="16" applyNumberFormat="1" applyFont="1" applyFill="1" applyBorder="1" applyAlignment="1">
      <alignment horizontal="center" vertical="center"/>
    </xf>
    <xf numFmtId="168" fontId="27" fillId="0" borderId="19" xfId="16" applyNumberFormat="1" applyFont="1" applyFill="1" applyBorder="1" applyAlignment="1">
      <alignment horizontal="center" vertical="center"/>
    </xf>
    <xf numFmtId="2" fontId="27" fillId="0" borderId="19" xfId="16" applyNumberFormat="1" applyFont="1" applyFill="1" applyBorder="1" applyAlignment="1">
      <alignment horizontal="center" vertical="center"/>
    </xf>
    <xf numFmtId="2" fontId="27" fillId="0" borderId="20" xfId="16" applyNumberFormat="1" applyFont="1" applyFill="1" applyBorder="1" applyAlignment="1">
      <alignment horizontal="center" vertical="center"/>
    </xf>
    <xf numFmtId="0" fontId="27" fillId="0" borderId="21" xfId="16" applyFont="1" applyFill="1" applyBorder="1" applyAlignment="1">
      <alignment horizontal="center" vertical="center"/>
    </xf>
    <xf numFmtId="169" fontId="27" fillId="0" borderId="22" xfId="16" applyNumberFormat="1" applyFont="1" applyFill="1" applyBorder="1" applyAlignment="1">
      <alignment horizontal="center" vertical="center"/>
    </xf>
    <xf numFmtId="171" fontId="27" fillId="0" borderId="22" xfId="16" applyNumberFormat="1" applyFont="1" applyFill="1" applyBorder="1" applyAlignment="1">
      <alignment horizontal="center" vertical="center"/>
    </xf>
    <xf numFmtId="168" fontId="27" fillId="0" borderId="22" xfId="16" applyNumberFormat="1" applyFont="1" applyFill="1" applyBorder="1" applyAlignment="1">
      <alignment horizontal="center" vertical="center"/>
    </xf>
    <xf numFmtId="2" fontId="27" fillId="0" borderId="22" xfId="16" applyNumberFormat="1" applyFont="1" applyFill="1" applyBorder="1" applyAlignment="1">
      <alignment horizontal="center" vertical="center"/>
    </xf>
    <xf numFmtId="2" fontId="27" fillId="0" borderId="23" xfId="16" applyNumberFormat="1" applyFont="1" applyFill="1" applyBorder="1" applyAlignment="1">
      <alignment horizontal="center" vertical="center"/>
    </xf>
    <xf numFmtId="169" fontId="27" fillId="0" borderId="0" xfId="16" applyNumberFormat="1" applyFont="1" applyFill="1" applyAlignment="1">
      <alignment horizontal="center" vertical="center"/>
    </xf>
    <xf numFmtId="0" fontId="27" fillId="0" borderId="14" xfId="16" applyFont="1" applyFill="1" applyBorder="1" applyAlignment="1">
      <alignment horizontal="center" vertical="center"/>
    </xf>
    <xf numFmtId="168" fontId="27" fillId="0" borderId="17" xfId="16" applyNumberFormat="1" applyFont="1" applyFill="1" applyBorder="1" applyAlignment="1">
      <alignment horizontal="center" vertical="center"/>
    </xf>
    <xf numFmtId="168" fontId="27" fillId="0" borderId="20" xfId="16" applyNumberFormat="1" applyFont="1" applyFill="1" applyBorder="1" applyAlignment="1">
      <alignment horizontal="center" vertical="center"/>
    </xf>
    <xf numFmtId="168" fontId="27" fillId="0" borderId="23" xfId="16" applyNumberFormat="1" applyFont="1" applyFill="1" applyBorder="1" applyAlignment="1">
      <alignment horizontal="center" vertical="center"/>
    </xf>
    <xf numFmtId="168" fontId="27" fillId="0" borderId="0" xfId="16" applyNumberFormat="1" applyFont="1" applyFill="1" applyAlignment="1">
      <alignment horizontal="center" vertical="center"/>
    </xf>
    <xf numFmtId="0" fontId="15" fillId="0" borderId="0" xfId="16" applyFont="1" applyFill="1" applyAlignment="1">
      <alignment horizontal="left" vertical="center"/>
    </xf>
    <xf numFmtId="0" fontId="15" fillId="0" borderId="0" xfId="16" applyFont="1" applyFill="1" applyAlignment="1">
      <alignment horizontal="center" vertical="center"/>
    </xf>
    <xf numFmtId="0" fontId="15" fillId="0" borderId="15" xfId="16" applyFont="1" applyFill="1" applyBorder="1" applyAlignment="1">
      <alignment horizontal="center" vertical="center"/>
    </xf>
    <xf numFmtId="2" fontId="15" fillId="0" borderId="16" xfId="16" applyNumberFormat="1" applyFont="1" applyFill="1" applyBorder="1" applyAlignment="1">
      <alignment horizontal="center" vertical="center"/>
    </xf>
    <xf numFmtId="172" fontId="15" fillId="0" borderId="16" xfId="16" applyNumberFormat="1" applyFont="1" applyFill="1" applyBorder="1" applyAlignment="1">
      <alignment horizontal="center" vertical="center"/>
    </xf>
    <xf numFmtId="171" fontId="15" fillId="0" borderId="16" xfId="16" applyNumberFormat="1" applyFont="1" applyFill="1" applyBorder="1" applyAlignment="1">
      <alignment horizontal="center" vertical="center"/>
    </xf>
    <xf numFmtId="168" fontId="15" fillId="0" borderId="16" xfId="16" applyNumberFormat="1" applyFont="1" applyFill="1" applyBorder="1" applyAlignment="1">
      <alignment horizontal="center" vertical="center"/>
    </xf>
    <xf numFmtId="168" fontId="15" fillId="0" borderId="17" xfId="16" applyNumberFormat="1" applyFont="1" applyFill="1" applyBorder="1" applyAlignment="1">
      <alignment horizontal="center" vertical="center"/>
    </xf>
    <xf numFmtId="0" fontId="15" fillId="0" borderId="18" xfId="16" applyFont="1" applyFill="1" applyBorder="1" applyAlignment="1">
      <alignment horizontal="center" vertical="center"/>
    </xf>
    <xf numFmtId="2" fontId="15" fillId="0" borderId="19" xfId="16" applyNumberFormat="1" applyFont="1" applyFill="1" applyBorder="1" applyAlignment="1">
      <alignment horizontal="center" vertical="center"/>
    </xf>
    <xf numFmtId="172" fontId="15" fillId="0" borderId="19" xfId="16" applyNumberFormat="1" applyFont="1" applyFill="1" applyBorder="1" applyAlignment="1">
      <alignment horizontal="center" vertical="center"/>
    </xf>
    <xf numFmtId="171" fontId="15" fillId="0" borderId="19" xfId="16" applyNumberFormat="1" applyFont="1" applyFill="1" applyBorder="1" applyAlignment="1">
      <alignment horizontal="center" vertical="center"/>
    </xf>
    <xf numFmtId="168" fontId="15" fillId="0" borderId="19" xfId="16" applyNumberFormat="1" applyFont="1" applyFill="1" applyBorder="1" applyAlignment="1">
      <alignment horizontal="center" vertical="center"/>
    </xf>
    <xf numFmtId="168" fontId="15" fillId="0" borderId="20" xfId="16" applyNumberFormat="1" applyFont="1" applyFill="1" applyBorder="1" applyAlignment="1">
      <alignment horizontal="center" vertical="center"/>
    </xf>
    <xf numFmtId="0" fontId="15" fillId="0" borderId="19" xfId="16" applyFont="1" applyFill="1" applyBorder="1" applyAlignment="1">
      <alignment horizontal="center" vertical="center"/>
    </xf>
    <xf numFmtId="0" fontId="15" fillId="0" borderId="21" xfId="16" applyFont="1" applyFill="1" applyBorder="1" applyAlignment="1">
      <alignment horizontal="center" vertical="center"/>
    </xf>
    <xf numFmtId="2" fontId="15" fillId="0" borderId="22" xfId="16" applyNumberFormat="1" applyFont="1" applyFill="1" applyBorder="1" applyAlignment="1">
      <alignment horizontal="center" vertical="center"/>
    </xf>
    <xf numFmtId="172" fontId="15" fillId="0" borderId="22" xfId="16" applyNumberFormat="1" applyFont="1" applyFill="1" applyBorder="1" applyAlignment="1">
      <alignment horizontal="center" vertical="center"/>
    </xf>
    <xf numFmtId="171" fontId="15" fillId="0" borderId="22" xfId="16" applyNumberFormat="1" applyFont="1" applyFill="1" applyBorder="1" applyAlignment="1">
      <alignment horizontal="center" vertical="center"/>
    </xf>
    <xf numFmtId="168" fontId="15" fillId="0" borderId="22" xfId="16" applyNumberFormat="1" applyFont="1" applyFill="1" applyBorder="1" applyAlignment="1">
      <alignment horizontal="center" vertical="center"/>
    </xf>
    <xf numFmtId="168" fontId="15" fillId="0" borderId="23" xfId="16" applyNumberFormat="1" applyFont="1" applyFill="1" applyBorder="1" applyAlignment="1">
      <alignment horizontal="center" vertical="center"/>
    </xf>
    <xf numFmtId="0" fontId="15" fillId="0" borderId="16" xfId="16" applyFont="1" applyFill="1" applyBorder="1" applyAlignment="1">
      <alignment horizontal="center" vertical="center"/>
    </xf>
    <xf numFmtId="0" fontId="15" fillId="0" borderId="22" xfId="16" applyFont="1" applyFill="1" applyBorder="1" applyAlignment="1">
      <alignment horizontal="center" vertical="center"/>
    </xf>
    <xf numFmtId="169" fontId="15" fillId="0" borderId="0" xfId="16" applyNumberFormat="1" applyFont="1" applyFill="1" applyAlignment="1">
      <alignment horizontal="center" vertical="center"/>
    </xf>
    <xf numFmtId="2" fontId="15" fillId="0" borderId="0" xfId="16" applyNumberFormat="1" applyFont="1" applyFill="1" applyAlignment="1">
      <alignment horizontal="center" vertical="center"/>
    </xf>
    <xf numFmtId="0" fontId="15" fillId="0" borderId="0" xfId="16" applyFont="1" applyFill="1" applyAlignment="1">
      <alignment horizontal="left"/>
    </xf>
    <xf numFmtId="0" fontId="15" fillId="0" borderId="0" xfId="16" applyFont="1" applyFill="1" applyAlignment="1">
      <alignment horizontal="center"/>
    </xf>
    <xf numFmtId="0" fontId="15" fillId="0" borderId="0" xfId="16" applyFont="1" applyFill="1"/>
    <xf numFmtId="171" fontId="15" fillId="0" borderId="16" xfId="16" applyNumberFormat="1" applyFont="1" applyFill="1" applyBorder="1" applyAlignment="1">
      <alignment horizontal="center"/>
    </xf>
    <xf numFmtId="168" fontId="15" fillId="0" borderId="16" xfId="16" applyNumberFormat="1" applyFont="1" applyFill="1" applyBorder="1" applyAlignment="1">
      <alignment horizontal="center"/>
    </xf>
    <xf numFmtId="2" fontId="15" fillId="0" borderId="16" xfId="16" applyNumberFormat="1" applyFont="1" applyFill="1" applyBorder="1" applyAlignment="1">
      <alignment horizontal="center"/>
    </xf>
    <xf numFmtId="0" fontId="15" fillId="0" borderId="18" xfId="16" applyFont="1" applyFill="1" applyBorder="1"/>
    <xf numFmtId="171" fontId="15" fillId="0" borderId="19" xfId="16" applyNumberFormat="1" applyFont="1" applyFill="1" applyBorder="1" applyAlignment="1">
      <alignment horizontal="center"/>
    </xf>
    <xf numFmtId="168" fontId="15" fillId="0" borderId="19" xfId="16" applyNumberFormat="1" applyFont="1" applyFill="1" applyBorder="1" applyAlignment="1">
      <alignment horizontal="center"/>
    </xf>
    <xf numFmtId="2" fontId="15" fillId="0" borderId="19" xfId="16" applyNumberFormat="1" applyFont="1" applyFill="1" applyBorder="1" applyAlignment="1">
      <alignment horizontal="center"/>
    </xf>
    <xf numFmtId="2" fontId="15" fillId="0" borderId="20" xfId="16" applyNumberFormat="1" applyFont="1" applyFill="1" applyBorder="1" applyAlignment="1">
      <alignment horizontal="center"/>
    </xf>
    <xf numFmtId="0" fontId="15" fillId="0" borderId="19" xfId="16" applyFont="1" applyFill="1" applyBorder="1" applyAlignment="1">
      <alignment horizontal="center"/>
    </xf>
    <xf numFmtId="0" fontId="15" fillId="0" borderId="21" xfId="16" applyFont="1" applyFill="1" applyBorder="1"/>
    <xf numFmtId="171" fontId="15" fillId="0" borderId="22" xfId="16" applyNumberFormat="1" applyFont="1" applyFill="1" applyBorder="1" applyAlignment="1">
      <alignment horizontal="center"/>
    </xf>
    <xf numFmtId="168" fontId="15" fillId="0" borderId="22" xfId="16" applyNumberFormat="1" applyFont="1" applyFill="1" applyBorder="1" applyAlignment="1">
      <alignment horizontal="center"/>
    </xf>
    <xf numFmtId="2" fontId="15" fillId="0" borderId="22" xfId="16" applyNumberFormat="1" applyFont="1" applyFill="1" applyBorder="1" applyAlignment="1">
      <alignment horizontal="center"/>
    </xf>
    <xf numFmtId="2" fontId="15" fillId="0" borderId="23" xfId="16" applyNumberFormat="1" applyFont="1" applyFill="1" applyBorder="1" applyAlignment="1">
      <alignment horizontal="center"/>
    </xf>
    <xf numFmtId="0" fontId="15" fillId="0" borderId="14" xfId="16" applyFont="1" applyFill="1" applyBorder="1"/>
    <xf numFmtId="0" fontId="15" fillId="0" borderId="15" xfId="16" applyFont="1" applyFill="1" applyBorder="1" applyAlignment="1">
      <alignment horizontal="center"/>
    </xf>
    <xf numFmtId="0" fontId="15" fillId="0" borderId="16" xfId="16" applyFont="1" applyFill="1" applyBorder="1" applyAlignment="1">
      <alignment horizontal="center"/>
    </xf>
    <xf numFmtId="168" fontId="15" fillId="0" borderId="17" xfId="16" applyNumberFormat="1" applyFont="1" applyFill="1" applyBorder="1" applyAlignment="1">
      <alignment horizontal="center"/>
    </xf>
    <xf numFmtId="0" fontId="15" fillId="0" borderId="18" xfId="16" applyFont="1" applyFill="1" applyBorder="1" applyAlignment="1">
      <alignment horizontal="center"/>
    </xf>
    <xf numFmtId="168" fontId="15" fillId="0" borderId="20" xfId="16" applyNumberFormat="1" applyFont="1" applyFill="1" applyBorder="1" applyAlignment="1">
      <alignment horizontal="center"/>
    </xf>
    <xf numFmtId="0" fontId="15" fillId="0" borderId="21" xfId="16" applyFont="1" applyFill="1" applyBorder="1" applyAlignment="1">
      <alignment horizontal="center"/>
    </xf>
    <xf numFmtId="0" fontId="15" fillId="0" borderId="22" xfId="16" applyFont="1" applyFill="1" applyBorder="1" applyAlignment="1">
      <alignment horizontal="center"/>
    </xf>
    <xf numFmtId="168" fontId="15" fillId="0" borderId="23" xfId="16" applyNumberFormat="1" applyFont="1" applyFill="1" applyBorder="1" applyAlignment="1">
      <alignment horizontal="center"/>
    </xf>
    <xf numFmtId="168" fontId="15" fillId="0" borderId="0" xfId="16" applyNumberFormat="1" applyFont="1" applyFill="1" applyAlignment="1">
      <alignment horizontal="center"/>
    </xf>
    <xf numFmtId="169" fontId="15" fillId="0" borderId="0" xfId="16" applyNumberFormat="1" applyFont="1" applyFill="1" applyAlignment="1">
      <alignment horizontal="center"/>
    </xf>
    <xf numFmtId="169" fontId="15" fillId="0" borderId="0" xfId="16" applyNumberFormat="1" applyFont="1" applyFill="1"/>
    <xf numFmtId="168" fontId="15" fillId="0" borderId="0" xfId="16" applyNumberFormat="1" applyFont="1" applyFill="1"/>
    <xf numFmtId="2" fontId="15" fillId="0" borderId="0" xfId="16" applyNumberFormat="1" applyFont="1" applyFill="1" applyAlignment="1">
      <alignment horizontal="left"/>
    </xf>
    <xf numFmtId="2" fontId="15" fillId="0" borderId="14" xfId="16" applyNumberFormat="1" applyFont="1" applyFill="1" applyBorder="1" applyAlignment="1">
      <alignment horizontal="left"/>
    </xf>
    <xf numFmtId="1" fontId="15" fillId="0" borderId="15" xfId="16" applyNumberFormat="1" applyFont="1" applyFill="1" applyBorder="1" applyAlignment="1">
      <alignment horizontal="center"/>
    </xf>
    <xf numFmtId="1" fontId="15" fillId="0" borderId="16" xfId="16" applyNumberFormat="1" applyFont="1" applyFill="1" applyBorder="1" applyAlignment="1">
      <alignment horizontal="center"/>
    </xf>
    <xf numFmtId="1" fontId="15" fillId="0" borderId="18" xfId="16" applyNumberFormat="1" applyFont="1" applyFill="1" applyBorder="1" applyAlignment="1">
      <alignment horizontal="center"/>
    </xf>
    <xf numFmtId="1" fontId="15" fillId="0" borderId="19" xfId="16" applyNumberFormat="1" applyFont="1" applyFill="1" applyBorder="1" applyAlignment="1">
      <alignment horizontal="center"/>
    </xf>
    <xf numFmtId="1" fontId="15" fillId="0" borderId="21" xfId="16" applyNumberFormat="1" applyFont="1" applyFill="1" applyBorder="1" applyAlignment="1">
      <alignment horizontal="center"/>
    </xf>
    <xf numFmtId="1" fontId="15" fillId="0" borderId="22" xfId="16" applyNumberFormat="1" applyFont="1" applyFill="1" applyBorder="1" applyAlignment="1">
      <alignment horizontal="center"/>
    </xf>
    <xf numFmtId="1" fontId="15" fillId="0" borderId="0" xfId="16" applyNumberFormat="1" applyFont="1" applyFill="1" applyAlignment="1">
      <alignment horizontal="center"/>
    </xf>
    <xf numFmtId="2" fontId="15" fillId="0" borderId="15" xfId="16" applyNumberFormat="1" applyFont="1" applyFill="1" applyBorder="1" applyAlignment="1">
      <alignment horizontal="center"/>
    </xf>
    <xf numFmtId="2" fontId="15" fillId="0" borderId="18" xfId="16" applyNumberFormat="1" applyFont="1" applyFill="1" applyBorder="1" applyAlignment="1">
      <alignment horizontal="center"/>
    </xf>
    <xf numFmtId="2" fontId="15" fillId="0" borderId="21" xfId="16" applyNumberFormat="1" applyFont="1" applyFill="1" applyBorder="1" applyAlignment="1">
      <alignment horizontal="center"/>
    </xf>
    <xf numFmtId="172" fontId="15" fillId="0" borderId="16" xfId="16" applyNumberFormat="1" applyFont="1" applyFill="1" applyBorder="1" applyAlignment="1">
      <alignment horizontal="center"/>
    </xf>
    <xf numFmtId="168" fontId="15" fillId="0" borderId="16" xfId="16" applyNumberFormat="1" applyFont="1" applyFill="1" applyBorder="1"/>
    <xf numFmtId="172" fontId="15" fillId="0" borderId="19" xfId="16" applyNumberFormat="1" applyFont="1" applyFill="1" applyBorder="1" applyAlignment="1">
      <alignment horizontal="center"/>
    </xf>
    <xf numFmtId="168" fontId="15" fillId="0" borderId="19" xfId="16" applyNumberFormat="1" applyFont="1" applyFill="1" applyBorder="1"/>
    <xf numFmtId="172" fontId="15" fillId="0" borderId="22" xfId="16" applyNumberFormat="1" applyFont="1" applyFill="1" applyBorder="1" applyAlignment="1">
      <alignment horizontal="center"/>
    </xf>
    <xf numFmtId="168" fontId="15" fillId="0" borderId="22" xfId="16" applyNumberFormat="1" applyFont="1" applyFill="1" applyBorder="1"/>
    <xf numFmtId="169" fontId="15" fillId="0" borderId="16" xfId="16" applyNumberFormat="1" applyFont="1" applyFill="1" applyBorder="1"/>
    <xf numFmtId="168" fontId="15" fillId="0" borderId="17" xfId="16" applyNumberFormat="1" applyFont="1" applyFill="1" applyBorder="1"/>
    <xf numFmtId="169" fontId="15" fillId="0" borderId="19" xfId="16" applyNumberFormat="1" applyFont="1" applyFill="1" applyBorder="1"/>
    <xf numFmtId="168" fontId="15" fillId="0" borderId="20" xfId="16" applyNumberFormat="1" applyFont="1" applyFill="1" applyBorder="1"/>
    <xf numFmtId="0" fontId="15" fillId="0" borderId="22" xfId="16" applyFont="1" applyFill="1" applyBorder="1"/>
    <xf numFmtId="169" fontId="15" fillId="0" borderId="22" xfId="16" applyNumberFormat="1" applyFont="1" applyFill="1" applyBorder="1"/>
    <xf numFmtId="168" fontId="15" fillId="0" borderId="23" xfId="16" applyNumberFormat="1" applyFont="1" applyFill="1" applyBorder="1"/>
    <xf numFmtId="169" fontId="15" fillId="0" borderId="8" xfId="16" applyNumberFormat="1" applyFont="1" applyFill="1" applyBorder="1" applyAlignment="1">
      <alignment horizontal="center"/>
    </xf>
    <xf numFmtId="168" fontId="15" fillId="0" borderId="8" xfId="16" applyNumberFormat="1" applyFont="1" applyFill="1" applyBorder="1"/>
    <xf numFmtId="168" fontId="15" fillId="0" borderId="8" xfId="16" applyNumberFormat="1" applyFont="1" applyFill="1" applyBorder="1" applyAlignment="1">
      <alignment horizontal="center"/>
    </xf>
    <xf numFmtId="169" fontId="15" fillId="0" borderId="8" xfId="16" applyNumberFormat="1" applyFont="1" applyFill="1" applyBorder="1"/>
    <xf numFmtId="2" fontId="27" fillId="8" borderId="19" xfId="16" applyNumberFormat="1" applyFont="1" applyFill="1" applyBorder="1" applyAlignment="1">
      <alignment horizontal="center" vertical="center"/>
    </xf>
    <xf numFmtId="0" fontId="0" fillId="12" borderId="0" xfId="0" applyFill="1"/>
    <xf numFmtId="2" fontId="13" fillId="12" borderId="29" xfId="0" applyNumberFormat="1" applyFont="1" applyFill="1" applyBorder="1"/>
    <xf numFmtId="2" fontId="13" fillId="12" borderId="7" xfId="0" applyNumberFormat="1" applyFont="1" applyFill="1" applyBorder="1"/>
    <xf numFmtId="0" fontId="28" fillId="0" borderId="0" xfId="16" applyFont="1" applyFill="1" applyAlignment="1">
      <alignment vertical="center"/>
    </xf>
    <xf numFmtId="0" fontId="27" fillId="0" borderId="21" xfId="16" applyFont="1" applyFill="1" applyBorder="1" applyAlignment="1">
      <alignment vertical="center"/>
    </xf>
    <xf numFmtId="2" fontId="27" fillId="0" borderId="22" xfId="16" applyNumberFormat="1" applyFont="1" applyFill="1" applyBorder="1" applyAlignment="1">
      <alignment vertical="center"/>
    </xf>
    <xf numFmtId="171" fontId="27" fillId="0" borderId="0" xfId="16" applyNumberFormat="1" applyFont="1" applyFill="1" applyAlignment="1">
      <alignment horizontal="center" vertical="center"/>
    </xf>
    <xf numFmtId="2" fontId="27" fillId="0" borderId="0" xfId="16" applyNumberFormat="1" applyFont="1" applyFill="1" applyAlignment="1">
      <alignment horizontal="center" vertical="center"/>
    </xf>
    <xf numFmtId="0" fontId="32" fillId="0" borderId="0" xfId="16" applyFont="1" applyFill="1" applyAlignment="1" applyProtection="1">
      <alignment horizontal="center" vertical="center"/>
      <protection hidden="1"/>
    </xf>
    <xf numFmtId="0" fontId="27" fillId="0" borderId="0" xfId="16" applyFont="1" applyFill="1" applyAlignment="1" applyProtection="1">
      <alignment horizontal="center" vertical="center"/>
      <protection hidden="1"/>
    </xf>
    <xf numFmtId="0" fontId="33" fillId="12" borderId="30" xfId="0" applyFont="1" applyFill="1" applyBorder="1" applyProtection="1">
      <protection hidden="1"/>
    </xf>
    <xf numFmtId="0" fontId="0" fillId="12" borderId="31" xfId="0" applyFill="1" applyBorder="1" applyProtection="1">
      <protection hidden="1"/>
    </xf>
    <xf numFmtId="0" fontId="10" fillId="12" borderId="32" xfId="0" applyFont="1" applyFill="1" applyBorder="1" applyProtection="1">
      <protection hidden="1"/>
    </xf>
    <xf numFmtId="0" fontId="0" fillId="12" borderId="33" xfId="0" applyFill="1" applyBorder="1" applyProtection="1">
      <protection hidden="1"/>
    </xf>
    <xf numFmtId="2" fontId="13" fillId="12" borderId="0" xfId="0" applyNumberFormat="1" applyFont="1" applyFill="1" applyAlignment="1" applyProtection="1">
      <alignment horizontal="center"/>
      <protection hidden="1"/>
    </xf>
    <xf numFmtId="0" fontId="10" fillId="12" borderId="34" xfId="0" applyFont="1" applyFill="1" applyBorder="1" applyProtection="1">
      <protection hidden="1"/>
    </xf>
    <xf numFmtId="0" fontId="0" fillId="12" borderId="10" xfId="0" applyFill="1" applyBorder="1" applyProtection="1">
      <protection hidden="1"/>
    </xf>
    <xf numFmtId="0" fontId="32" fillId="0" borderId="0" xfId="16" applyFont="1" applyFill="1" applyAlignment="1" applyProtection="1">
      <alignment vertical="center"/>
      <protection hidden="1"/>
    </xf>
    <xf numFmtId="2" fontId="13" fillId="12" borderId="28" xfId="0" quotePrefix="1" applyNumberFormat="1" applyFont="1" applyFill="1" applyBorder="1" applyAlignment="1" applyProtection="1">
      <alignment horizontal="right"/>
      <protection locked="0"/>
    </xf>
    <xf numFmtId="0" fontId="34" fillId="0" borderId="0" xfId="16" applyFont="1" applyFill="1" applyAlignment="1" applyProtection="1">
      <alignment vertical="center"/>
      <protection hidden="1"/>
    </xf>
    <xf numFmtId="0" fontId="35" fillId="0" borderId="0" xfId="16" applyFont="1" applyFill="1" applyAlignment="1" applyProtection="1">
      <alignment horizontal="center" vertical="center"/>
      <protection hidden="1"/>
    </xf>
    <xf numFmtId="2" fontId="13" fillId="12" borderId="9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vertical="top"/>
    </xf>
    <xf numFmtId="169" fontId="15" fillId="0" borderId="19" xfId="16" applyNumberFormat="1" applyFont="1" applyFill="1" applyBorder="1" applyAlignment="1">
      <alignment horizontal="center" vertical="center"/>
    </xf>
    <xf numFmtId="169" fontId="15" fillId="0" borderId="22" xfId="16" applyNumberFormat="1" applyFont="1" applyFill="1" applyBorder="1" applyAlignment="1">
      <alignment horizontal="center" vertical="center"/>
    </xf>
    <xf numFmtId="0" fontId="15" fillId="0" borderId="14" xfId="16" applyFont="1" applyFill="1" applyBorder="1" applyAlignment="1">
      <alignment horizontal="center" vertical="center"/>
    </xf>
    <xf numFmtId="169" fontId="15" fillId="0" borderId="16" xfId="16" applyNumberFormat="1" applyFont="1" applyFill="1" applyBorder="1" applyAlignment="1">
      <alignment horizontal="center" vertical="center"/>
    </xf>
    <xf numFmtId="0" fontId="23" fillId="0" borderId="0" xfId="16" applyFill="1" applyAlignment="1">
      <alignment horizontal="center" vertical="center"/>
    </xf>
    <xf numFmtId="169" fontId="15" fillId="0" borderId="19" xfId="16" applyNumberFormat="1" applyFont="1" applyFill="1" applyBorder="1" applyAlignment="1">
      <alignment horizontal="center"/>
    </xf>
    <xf numFmtId="169" fontId="15" fillId="0" borderId="22" xfId="16" applyNumberFormat="1" applyFont="1" applyFill="1" applyBorder="1" applyAlignment="1">
      <alignment horizontal="center"/>
    </xf>
    <xf numFmtId="0" fontId="15" fillId="0" borderId="14" xfId="16" applyFont="1" applyFill="1" applyBorder="1" applyAlignment="1">
      <alignment horizontal="center"/>
    </xf>
    <xf numFmtId="169" fontId="15" fillId="0" borderId="16" xfId="16" applyNumberFormat="1" applyFont="1" applyFill="1" applyBorder="1" applyAlignment="1">
      <alignment horizontal="center"/>
    </xf>
    <xf numFmtId="0" fontId="31" fillId="0" borderId="0" xfId="16" applyFont="1" applyFill="1" applyAlignment="1">
      <alignment horizontal="center" vertical="center"/>
    </xf>
    <xf numFmtId="2" fontId="15" fillId="0" borderId="14" xfId="16" applyNumberFormat="1" applyFont="1" applyFill="1" applyBorder="1" applyAlignment="1">
      <alignment horizontal="center"/>
    </xf>
    <xf numFmtId="2" fontId="15" fillId="0" borderId="0" xfId="16" applyNumberFormat="1" applyFont="1" applyFill="1" applyAlignment="1">
      <alignment horizontal="center"/>
    </xf>
    <xf numFmtId="168" fontId="15" fillId="0" borderId="0" xfId="16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0" fontId="10" fillId="0" borderId="0" xfId="0" applyFont="1" applyAlignment="1">
      <alignment vertical="top"/>
    </xf>
    <xf numFmtId="0" fontId="15" fillId="0" borderId="14" xfId="16" applyFont="1" applyFill="1" applyBorder="1" applyAlignment="1">
      <alignment horizontal="left" vertical="center"/>
    </xf>
    <xf numFmtId="0" fontId="23" fillId="0" borderId="0" xfId="16" applyFill="1" applyAlignment="1">
      <alignment vertical="center"/>
    </xf>
    <xf numFmtId="0" fontId="15" fillId="0" borderId="14" xfId="16" applyFont="1" applyFill="1" applyBorder="1" applyAlignment="1">
      <alignment vertical="center"/>
    </xf>
    <xf numFmtId="0" fontId="15" fillId="0" borderId="0" xfId="16" applyFont="1" applyFill="1" applyAlignment="1">
      <alignment vertical="center"/>
    </xf>
    <xf numFmtId="0" fontId="29" fillId="0" borderId="14" xfId="16" applyFont="1" applyFill="1" applyBorder="1" applyAlignment="1">
      <alignment horizontal="left" vertical="center"/>
    </xf>
    <xf numFmtId="0" fontId="29" fillId="0" borderId="12" xfId="16" applyFont="1" applyFill="1" applyBorder="1" applyAlignment="1">
      <alignment horizontal="left" vertical="center"/>
    </xf>
    <xf numFmtId="0" fontId="29" fillId="0" borderId="13" xfId="16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top" wrapText="1"/>
    </xf>
    <xf numFmtId="2" fontId="15" fillId="0" borderId="36" xfId="16" applyNumberFormat="1" applyFont="1" applyFill="1" applyBorder="1" applyAlignment="1">
      <alignment horizontal="center"/>
    </xf>
    <xf numFmtId="2" fontId="15" fillId="0" borderId="37" xfId="16" applyNumberFormat="1" applyFont="1" applyFill="1" applyBorder="1" applyAlignment="1">
      <alignment horizontal="center"/>
    </xf>
    <xf numFmtId="0" fontId="15" fillId="0" borderId="38" xfId="16" applyFont="1" applyFill="1" applyBorder="1"/>
    <xf numFmtId="169" fontId="15" fillId="0" borderId="39" xfId="16" applyNumberFormat="1" applyFont="1" applyFill="1" applyBorder="1" applyAlignment="1">
      <alignment horizontal="center"/>
    </xf>
    <xf numFmtId="171" fontId="15" fillId="0" borderId="39" xfId="16" applyNumberFormat="1" applyFont="1" applyFill="1" applyBorder="1" applyAlignment="1">
      <alignment horizontal="center"/>
    </xf>
    <xf numFmtId="168" fontId="15" fillId="0" borderId="39" xfId="16" applyNumberFormat="1" applyFont="1" applyFill="1" applyBorder="1" applyAlignment="1">
      <alignment horizontal="center"/>
    </xf>
    <xf numFmtId="2" fontId="15" fillId="0" borderId="39" xfId="16" applyNumberFormat="1" applyFont="1" applyFill="1" applyBorder="1" applyAlignment="1">
      <alignment horizontal="center"/>
    </xf>
    <xf numFmtId="2" fontId="15" fillId="0" borderId="40" xfId="16" applyNumberFormat="1" applyFont="1" applyFill="1" applyBorder="1" applyAlignment="1">
      <alignment horizontal="center"/>
    </xf>
    <xf numFmtId="0" fontId="15" fillId="0" borderId="7" xfId="16" applyFont="1" applyFill="1" applyBorder="1" applyAlignment="1">
      <alignment horizontal="center"/>
    </xf>
    <xf numFmtId="2" fontId="15" fillId="0" borderId="41" xfId="16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center" vertical="top"/>
    </xf>
    <xf numFmtId="0" fontId="29" fillId="0" borderId="42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0" fontId="36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26" fillId="8" borderId="0" xfId="0" applyFont="1" applyFill="1" applyAlignment="1">
      <alignment vertical="top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0" fontId="36" fillId="0" borderId="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top"/>
    </xf>
    <xf numFmtId="166" fontId="5" fillId="0" borderId="5" xfId="0" applyNumberFormat="1" applyFont="1" applyBorder="1" applyAlignment="1" applyProtection="1">
      <alignment horizontal="center" vertical="top" wrapText="1"/>
      <protection locked="0"/>
    </xf>
    <xf numFmtId="2" fontId="5" fillId="0" borderId="1" xfId="0" applyNumberFormat="1" applyFont="1" applyBorder="1" applyAlignment="1" applyProtection="1">
      <alignment horizontal="center" vertical="top" wrapText="1"/>
      <protection locked="0"/>
    </xf>
    <xf numFmtId="166" fontId="5" fillId="0" borderId="4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35" xfId="0" applyNumberFormat="1" applyFont="1" applyBorder="1" applyAlignment="1" applyProtection="1">
      <alignment horizontal="center" vertical="center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41" fillId="0" borderId="55" xfId="0" applyFont="1" applyBorder="1" applyAlignment="1">
      <alignment horizontal="left" vertical="top"/>
    </xf>
    <xf numFmtId="0" fontId="41" fillId="0" borderId="55" xfId="0" applyFont="1" applyBorder="1" applyAlignment="1">
      <alignment horizontal="center" vertical="center"/>
    </xf>
    <xf numFmtId="166" fontId="5" fillId="0" borderId="56" xfId="0" applyNumberFormat="1" applyFont="1" applyBorder="1" applyAlignment="1" applyProtection="1">
      <alignment horizontal="center" vertical="top" wrapText="1"/>
      <protection locked="0"/>
    </xf>
    <xf numFmtId="2" fontId="5" fillId="0" borderId="57" xfId="0" applyNumberFormat="1" applyFont="1" applyBorder="1" applyAlignment="1" applyProtection="1">
      <alignment horizontal="center" vertical="top" wrapText="1"/>
      <protection locked="0"/>
    </xf>
    <xf numFmtId="166" fontId="5" fillId="0" borderId="58" xfId="0" applyNumberFormat="1" applyFont="1" applyBorder="1" applyAlignment="1" applyProtection="1">
      <alignment horizontal="center" vertical="top" wrapText="1"/>
      <protection locked="0"/>
    </xf>
    <xf numFmtId="2" fontId="8" fillId="0" borderId="57" xfId="0" applyNumberFormat="1" applyFont="1" applyBorder="1" applyAlignment="1" applyProtection="1">
      <alignment horizontal="center" vertical="top" wrapText="1"/>
      <protection locked="0"/>
    </xf>
    <xf numFmtId="173" fontId="5" fillId="0" borderId="7" xfId="0" quotePrefix="1" applyNumberFormat="1" applyFont="1" applyBorder="1" applyAlignment="1" applyProtection="1">
      <alignment horizontal="center" vertical="top" wrapText="1"/>
      <protection locked="0"/>
    </xf>
    <xf numFmtId="173" fontId="5" fillId="0" borderId="27" xfId="0" quotePrefix="1" applyNumberFormat="1" applyFont="1" applyBorder="1" applyAlignment="1" applyProtection="1">
      <alignment horizontal="center" vertical="top" wrapText="1"/>
      <protection locked="0"/>
    </xf>
    <xf numFmtId="0" fontId="6" fillId="5" borderId="48" xfId="0" applyFont="1" applyFill="1" applyBorder="1" applyAlignment="1">
      <alignment horizontal="center" vertical="center" wrapText="1"/>
    </xf>
    <xf numFmtId="0" fontId="6" fillId="5" borderId="55" xfId="0" applyFont="1" applyFill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6" fillId="14" borderId="27" xfId="0" applyFont="1" applyFill="1" applyBorder="1" applyAlignment="1" applyProtection="1">
      <alignment horizontal="center" vertical="top" wrapText="1" shrinkToFit="1"/>
      <protection hidden="1"/>
    </xf>
    <xf numFmtId="0" fontId="36" fillId="13" borderId="8" xfId="0" applyFont="1" applyFill="1" applyBorder="1" applyAlignment="1">
      <alignment horizontal="center" vertical="center" wrapText="1"/>
    </xf>
    <xf numFmtId="0" fontId="36" fillId="13" borderId="50" xfId="0" applyFont="1" applyFill="1" applyBorder="1" applyAlignment="1">
      <alignment horizontal="center" vertical="center" wrapText="1"/>
    </xf>
    <xf numFmtId="0" fontId="36" fillId="13" borderId="47" xfId="0" applyFont="1" applyFill="1" applyBorder="1" applyAlignment="1">
      <alignment horizontal="center" vertical="center" wrapText="1"/>
    </xf>
    <xf numFmtId="0" fontId="36" fillId="13" borderId="3" xfId="0" applyFont="1" applyFill="1" applyBorder="1" applyAlignment="1">
      <alignment horizontal="center" vertical="center" wrapText="1"/>
    </xf>
    <xf numFmtId="0" fontId="36" fillId="6" borderId="51" xfId="0" applyFont="1" applyFill="1" applyBorder="1" applyAlignment="1">
      <alignment horizontal="center" vertical="center" wrapText="1"/>
    </xf>
    <xf numFmtId="0" fontId="36" fillId="6" borderId="50" xfId="0" applyFont="1" applyFill="1" applyBorder="1" applyAlignment="1">
      <alignment horizontal="center" vertical="center" wrapText="1"/>
    </xf>
    <xf numFmtId="0" fontId="36" fillId="6" borderId="2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36" fillId="7" borderId="52" xfId="0" applyFont="1" applyFill="1" applyBorder="1" applyAlignment="1">
      <alignment horizontal="center" vertical="center" wrapText="1"/>
    </xf>
    <xf numFmtId="0" fontId="36" fillId="7" borderId="6" xfId="0" applyFont="1" applyFill="1" applyBorder="1" applyAlignment="1">
      <alignment horizontal="center" vertical="center" wrapText="1"/>
    </xf>
    <xf numFmtId="0" fontId="36" fillId="15" borderId="51" xfId="0" applyFont="1" applyFill="1" applyBorder="1" applyAlignment="1">
      <alignment horizontal="center" vertical="center" wrapText="1"/>
    </xf>
    <xf numFmtId="0" fontId="36" fillId="15" borderId="8" xfId="0" applyFont="1" applyFill="1" applyBorder="1" applyAlignment="1">
      <alignment horizontal="center" vertical="center" wrapText="1"/>
    </xf>
    <xf numFmtId="0" fontId="36" fillId="15" borderId="2" xfId="0" applyFont="1" applyFill="1" applyBorder="1" applyAlignment="1">
      <alignment horizontal="center" vertical="center" wrapText="1"/>
    </xf>
    <xf numFmtId="0" fontId="36" fillId="15" borderId="47" xfId="0" applyFont="1" applyFill="1" applyBorder="1" applyAlignment="1">
      <alignment horizontal="center" vertical="center" wrapText="1"/>
    </xf>
    <xf numFmtId="0" fontId="36" fillId="2" borderId="53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6" fillId="2" borderId="54" xfId="0" applyFont="1" applyFill="1" applyBorder="1" applyAlignment="1">
      <alignment horizontal="center" vertical="center" wrapText="1"/>
    </xf>
    <xf numFmtId="0" fontId="36" fillId="2" borderId="34" xfId="0" applyFont="1" applyFill="1" applyBorder="1" applyAlignment="1">
      <alignment horizontal="center" vertical="center" wrapText="1"/>
    </xf>
    <xf numFmtId="0" fontId="36" fillId="2" borderId="9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11" fillId="16" borderId="53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32" xfId="0" applyFont="1" applyFill="1" applyBorder="1" applyAlignment="1">
      <alignment horizontal="center" vertical="center" wrapText="1"/>
    </xf>
    <xf numFmtId="0" fontId="11" fillId="16" borderId="0" xfId="0" applyFont="1" applyFill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8" fillId="17" borderId="53" xfId="0" applyFont="1" applyFill="1" applyBorder="1" applyAlignment="1">
      <alignment horizontal="center" vertical="center" wrapText="1"/>
    </xf>
    <xf numFmtId="0" fontId="38" fillId="17" borderId="8" xfId="0" applyFont="1" applyFill="1" applyBorder="1" applyAlignment="1">
      <alignment horizontal="center" vertical="center" wrapText="1"/>
    </xf>
    <xf numFmtId="0" fontId="38" fillId="17" borderId="54" xfId="0" applyFont="1" applyFill="1" applyBorder="1" applyAlignment="1">
      <alignment horizontal="center" vertical="center" wrapText="1"/>
    </xf>
    <xf numFmtId="0" fontId="38" fillId="17" borderId="34" xfId="0" applyFont="1" applyFill="1" applyBorder="1" applyAlignment="1">
      <alignment horizontal="center" vertical="center" wrapText="1"/>
    </xf>
    <xf numFmtId="0" fontId="38" fillId="17" borderId="9" xfId="0" applyFont="1" applyFill="1" applyBorder="1" applyAlignment="1">
      <alignment horizontal="center" vertical="center" wrapText="1"/>
    </xf>
    <xf numFmtId="0" fontId="38" fillId="17" borderId="10" xfId="0" applyFont="1" applyFill="1" applyBorder="1" applyAlignment="1">
      <alignment horizontal="center" vertical="center" wrapText="1"/>
    </xf>
    <xf numFmtId="0" fontId="38" fillId="18" borderId="53" xfId="0" applyFont="1" applyFill="1" applyBorder="1" applyAlignment="1">
      <alignment horizontal="center" vertical="center" wrapText="1"/>
    </xf>
    <xf numFmtId="0" fontId="38" fillId="18" borderId="54" xfId="0" applyFont="1" applyFill="1" applyBorder="1" applyAlignment="1">
      <alignment horizontal="center" vertical="center" wrapText="1"/>
    </xf>
    <xf numFmtId="0" fontId="38" fillId="18" borderId="34" xfId="0" applyFont="1" applyFill="1" applyBorder="1" applyAlignment="1">
      <alignment horizontal="center" vertical="center" wrapText="1"/>
    </xf>
    <xf numFmtId="0" fontId="38" fillId="18" borderId="10" xfId="0" applyFont="1" applyFill="1" applyBorder="1" applyAlignment="1">
      <alignment horizontal="center" vertical="center" wrapText="1"/>
    </xf>
    <xf numFmtId="0" fontId="38" fillId="17" borderId="30" xfId="0" applyFont="1" applyFill="1" applyBorder="1" applyAlignment="1">
      <alignment horizontal="center" vertical="center" wrapText="1"/>
    </xf>
    <xf numFmtId="0" fontId="38" fillId="17" borderId="11" xfId="0" applyFont="1" applyFill="1" applyBorder="1" applyAlignment="1">
      <alignment horizontal="center" vertical="center" wrapText="1"/>
    </xf>
    <xf numFmtId="0" fontId="38" fillId="17" borderId="31" xfId="0" applyFont="1" applyFill="1" applyBorder="1" applyAlignment="1">
      <alignment horizontal="center" vertical="center" wrapText="1"/>
    </xf>
    <xf numFmtId="0" fontId="38" fillId="18" borderId="30" xfId="0" applyFont="1" applyFill="1" applyBorder="1" applyAlignment="1">
      <alignment horizontal="center" vertical="center" wrapText="1"/>
    </xf>
    <xf numFmtId="0" fontId="38" fillId="18" borderId="31" xfId="0" applyFont="1" applyFill="1" applyBorder="1" applyAlignment="1">
      <alignment horizontal="center" vertical="center" wrapText="1"/>
    </xf>
    <xf numFmtId="0" fontId="28" fillId="0" borderId="0" xfId="16" applyFont="1" applyFill="1" applyAlignment="1">
      <alignment horizontal="center" vertical="center"/>
    </xf>
    <xf numFmtId="0" fontId="27" fillId="0" borderId="14" xfId="16" applyFont="1" applyFill="1" applyBorder="1" applyAlignment="1">
      <alignment horizontal="center" vertical="center"/>
    </xf>
    <xf numFmtId="0" fontId="29" fillId="0" borderId="14" xfId="16" applyFont="1" applyFill="1" applyBorder="1" applyAlignment="1">
      <alignment horizontal="center" vertical="center"/>
    </xf>
    <xf numFmtId="2" fontId="13" fillId="12" borderId="27" xfId="0" applyNumberFormat="1" applyFont="1" applyFill="1" applyBorder="1" applyAlignment="1" applyProtection="1">
      <alignment horizontal="right"/>
      <protection locked="0"/>
    </xf>
    <xf numFmtId="2" fontId="13" fillId="12" borderId="29" xfId="0" applyNumberFormat="1" applyFont="1" applyFill="1" applyBorder="1" applyAlignment="1" applyProtection="1">
      <alignment horizontal="right"/>
      <protection locked="0"/>
    </xf>
    <xf numFmtId="0" fontId="14" fillId="10" borderId="0" xfId="16" applyFont="1" applyFill="1" applyAlignment="1">
      <alignment horizontal="center" vertical="center" wrapText="1"/>
    </xf>
    <xf numFmtId="0" fontId="22" fillId="0" borderId="0" xfId="16" applyFont="1" applyFill="1" applyAlignment="1">
      <alignment horizontal="center" vertical="center"/>
    </xf>
    <xf numFmtId="2" fontId="13" fillId="12" borderId="27" xfId="0" applyNumberFormat="1" applyFont="1" applyFill="1" applyBorder="1" applyAlignment="1" applyProtection="1">
      <alignment horizontal="center"/>
      <protection hidden="1"/>
    </xf>
    <xf numFmtId="2" fontId="13" fillId="12" borderId="29" xfId="0" applyNumberFormat="1" applyFont="1" applyFill="1" applyBorder="1" applyAlignment="1" applyProtection="1">
      <alignment horizontal="center"/>
      <protection hidden="1"/>
    </xf>
    <xf numFmtId="0" fontId="29" fillId="0" borderId="12" xfId="16" applyFont="1" applyFill="1" applyBorder="1" applyAlignment="1">
      <alignment horizontal="center" vertical="center"/>
    </xf>
    <xf numFmtId="0" fontId="29" fillId="0" borderId="13" xfId="16" applyFont="1" applyFill="1" applyBorder="1" applyAlignment="1">
      <alignment horizontal="center" vertical="center"/>
    </xf>
    <xf numFmtId="0" fontId="15" fillId="0" borderId="24" xfId="16" applyFont="1" applyFill="1" applyBorder="1" applyAlignment="1">
      <alignment horizontal="center" vertical="center"/>
    </xf>
    <xf numFmtId="0" fontId="15" fillId="0" borderId="25" xfId="16" applyFont="1" applyFill="1" applyBorder="1" applyAlignment="1">
      <alignment horizontal="center" vertical="center"/>
    </xf>
    <xf numFmtId="0" fontId="30" fillId="0" borderId="0" xfId="16" applyFont="1" applyFill="1" applyAlignment="1">
      <alignment horizontal="center" vertical="center"/>
    </xf>
    <xf numFmtId="0" fontId="23" fillId="0" borderId="0" xfId="16" applyFill="1" applyAlignment="1">
      <alignment horizontal="center" vertical="center"/>
    </xf>
    <xf numFmtId="0" fontId="15" fillId="0" borderId="14" xfId="16" applyFont="1" applyFill="1" applyBorder="1" applyAlignment="1">
      <alignment horizontal="center" vertical="center"/>
    </xf>
    <xf numFmtId="169" fontId="15" fillId="0" borderId="19" xfId="16" applyNumberFormat="1" applyFont="1" applyFill="1" applyBorder="1" applyAlignment="1">
      <alignment horizontal="center" vertical="center"/>
    </xf>
    <xf numFmtId="169" fontId="15" fillId="0" borderId="22" xfId="16" applyNumberFormat="1" applyFont="1" applyFill="1" applyBorder="1" applyAlignment="1">
      <alignment horizontal="center" vertical="center"/>
    </xf>
    <xf numFmtId="169" fontId="15" fillId="0" borderId="16" xfId="16" applyNumberFormat="1" applyFont="1" applyFill="1" applyBorder="1" applyAlignment="1">
      <alignment horizontal="center" vertical="center"/>
    </xf>
    <xf numFmtId="0" fontId="12" fillId="0" borderId="0" xfId="16" applyFont="1" applyFill="1" applyAlignment="1">
      <alignment horizontal="center" vertical="center"/>
    </xf>
    <xf numFmtId="0" fontId="15" fillId="0" borderId="0" xfId="16" applyFont="1" applyFill="1" applyAlignment="1">
      <alignment horizontal="center"/>
    </xf>
    <xf numFmtId="0" fontId="15" fillId="0" borderId="7" xfId="16" applyFont="1" applyFill="1" applyBorder="1" applyAlignment="1">
      <alignment horizontal="center"/>
    </xf>
    <xf numFmtId="0" fontId="9" fillId="0" borderId="0" xfId="16" applyFont="1" applyFill="1" applyAlignment="1">
      <alignment horizontal="center" vertical="center"/>
    </xf>
    <xf numFmtId="2" fontId="15" fillId="0" borderId="24" xfId="16" applyNumberFormat="1" applyFont="1" applyFill="1" applyBorder="1" applyAlignment="1">
      <alignment horizontal="center"/>
    </xf>
    <xf numFmtId="2" fontId="15" fillId="0" borderId="25" xfId="16" applyNumberFormat="1" applyFont="1" applyFill="1" applyBorder="1" applyAlignment="1">
      <alignment horizontal="center"/>
    </xf>
    <xf numFmtId="2" fontId="15" fillId="0" borderId="14" xfId="16" applyNumberFormat="1" applyFont="1" applyFill="1" applyBorder="1" applyAlignment="1">
      <alignment horizontal="center"/>
    </xf>
    <xf numFmtId="2" fontId="9" fillId="0" borderId="0" xfId="16" applyNumberFormat="1" applyFont="1" applyFill="1" applyAlignment="1">
      <alignment horizontal="center" vertical="center"/>
    </xf>
    <xf numFmtId="2" fontId="15" fillId="0" borderId="0" xfId="16" applyNumberFormat="1" applyFont="1" applyFill="1" applyAlignment="1">
      <alignment horizontal="center"/>
    </xf>
    <xf numFmtId="0" fontId="15" fillId="0" borderId="24" xfId="16" applyFont="1" applyFill="1" applyBorder="1" applyAlignment="1">
      <alignment horizontal="center"/>
    </xf>
    <xf numFmtId="0" fontId="15" fillId="0" borderId="25" xfId="16" applyFont="1" applyFill="1" applyBorder="1" applyAlignment="1">
      <alignment horizontal="center"/>
    </xf>
    <xf numFmtId="0" fontId="15" fillId="0" borderId="26" xfId="16" applyFont="1" applyFill="1" applyBorder="1" applyAlignment="1">
      <alignment horizontal="center" vertical="center"/>
    </xf>
    <xf numFmtId="0" fontId="15" fillId="0" borderId="14" xfId="16" applyFont="1" applyFill="1" applyBorder="1" applyAlignment="1">
      <alignment horizontal="center"/>
    </xf>
    <xf numFmtId="173" fontId="5" fillId="0" borderId="62" xfId="0" quotePrefix="1" applyNumberFormat="1" applyFont="1" applyBorder="1" applyAlignment="1" applyProtection="1">
      <alignment horizontal="center" vertical="top" wrapText="1"/>
      <protection locked="0"/>
    </xf>
    <xf numFmtId="173" fontId="5" fillId="0" borderId="35" xfId="0" quotePrefix="1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166" fontId="5" fillId="0" borderId="59" xfId="0" applyNumberFormat="1" applyFont="1" applyBorder="1" applyAlignment="1" applyProtection="1">
      <alignment horizontal="center" vertical="top" wrapText="1"/>
      <protection locked="0"/>
    </xf>
    <xf numFmtId="2" fontId="5" fillId="0" borderId="60" xfId="0" applyNumberFormat="1" applyFont="1" applyBorder="1" applyAlignment="1" applyProtection="1">
      <alignment horizontal="center" vertical="top" wrapText="1"/>
      <protection locked="0"/>
    </xf>
    <xf numFmtId="166" fontId="5" fillId="0" borderId="61" xfId="0" applyNumberFormat="1" applyFont="1" applyBorder="1" applyAlignment="1" applyProtection="1">
      <alignment horizontal="center" vertical="top" wrapText="1"/>
      <protection locked="0"/>
    </xf>
    <xf numFmtId="167" fontId="5" fillId="0" borderId="27" xfId="0" applyNumberFormat="1" applyFont="1" applyBorder="1" applyAlignment="1" applyProtection="1">
      <alignment horizontal="center" vertical="top" wrapText="1"/>
      <protection locked="0"/>
    </xf>
    <xf numFmtId="168" fontId="5" fillId="0" borderId="27" xfId="0" applyNumberFormat="1" applyFont="1" applyBorder="1" applyAlignment="1" applyProtection="1">
      <alignment horizontal="center" vertical="top" wrapText="1"/>
      <protection locked="0"/>
    </xf>
    <xf numFmtId="166" fontId="5" fillId="0" borderId="27" xfId="0" applyNumberFormat="1" applyFont="1" applyBorder="1" applyAlignment="1" applyProtection="1">
      <alignment horizontal="center" vertical="top" wrapText="1"/>
      <protection locked="0"/>
    </xf>
    <xf numFmtId="10" fontId="5" fillId="0" borderId="27" xfId="0" applyNumberFormat="1" applyFont="1" applyBorder="1" applyAlignment="1" applyProtection="1">
      <alignment horizontal="center" vertical="top" wrapText="1"/>
      <protection locked="0"/>
    </xf>
    <xf numFmtId="166" fontId="5" fillId="0" borderId="27" xfId="0" applyNumberFormat="1" applyFont="1" applyBorder="1" applyAlignment="1" applyProtection="1">
      <alignment horizontal="center" vertical="center" wrapText="1"/>
      <protection locked="0"/>
    </xf>
    <xf numFmtId="9" fontId="5" fillId="0" borderId="27" xfId="0" applyNumberFormat="1" applyFont="1" applyBorder="1" applyAlignment="1" applyProtection="1">
      <alignment horizontal="center" vertical="top" wrapText="1"/>
      <protection locked="0"/>
    </xf>
    <xf numFmtId="0" fontId="5" fillId="0" borderId="27" xfId="0" applyFont="1" applyBorder="1" applyAlignment="1" applyProtection="1">
      <alignment horizontal="center" vertical="top" wrapText="1"/>
      <protection locked="0"/>
    </xf>
    <xf numFmtId="167" fontId="8" fillId="0" borderId="27" xfId="0" applyNumberFormat="1" applyFont="1" applyBorder="1" applyAlignment="1" applyProtection="1">
      <alignment horizontal="center" vertical="center" wrapText="1"/>
      <protection locked="0"/>
    </xf>
    <xf numFmtId="2" fontId="8" fillId="0" borderId="60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5" fillId="0" borderId="59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4" xfId="0" applyNumberFormat="1" applyFont="1" applyBorder="1" applyAlignment="1" applyProtection="1">
      <alignment horizontal="center" vertical="top" wrapText="1"/>
      <protection locked="0"/>
    </xf>
    <xf numFmtId="0" fontId="36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0" fontId="36" fillId="0" borderId="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166" fontId="8" fillId="0" borderId="7" xfId="0" applyNumberFormat="1" applyFont="1" applyBorder="1" applyAlignment="1" applyProtection="1">
      <alignment horizontal="center" vertical="top" wrapText="1"/>
      <protection locked="0"/>
    </xf>
    <xf numFmtId="168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5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center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36" fillId="7" borderId="63" xfId="0" applyFont="1" applyFill="1" applyBorder="1" applyAlignment="1">
      <alignment horizontal="center" vertical="center" wrapText="1"/>
    </xf>
    <xf numFmtId="0" fontId="36" fillId="6" borderId="64" xfId="0" applyFont="1" applyFill="1" applyBorder="1" applyAlignment="1">
      <alignment horizontal="center" vertical="center" wrapText="1"/>
    </xf>
    <xf numFmtId="0" fontId="36" fillId="6" borderId="65" xfId="0" applyFont="1" applyFill="1" applyBorder="1" applyAlignment="1">
      <alignment horizontal="center" vertical="center" wrapText="1"/>
    </xf>
    <xf numFmtId="0" fontId="36" fillId="13" borderId="30" xfId="0" applyFont="1" applyFill="1" applyBorder="1" applyAlignment="1">
      <alignment horizontal="center" vertical="center" wrapText="1"/>
    </xf>
    <xf numFmtId="0" fontId="36" fillId="13" borderId="65" xfId="0" applyFont="1" applyFill="1" applyBorder="1" applyAlignment="1">
      <alignment horizontal="center" vertical="center" wrapText="1"/>
    </xf>
    <xf numFmtId="0" fontId="36" fillId="13" borderId="66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1" fillId="16" borderId="3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11" fillId="16" borderId="31" xfId="0" applyFont="1" applyFill="1" applyBorder="1" applyAlignment="1">
      <alignment horizontal="center" vertical="center" wrapText="1"/>
    </xf>
    <xf numFmtId="0" fontId="11" fillId="16" borderId="34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11" fillId="16" borderId="10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36" fillId="2" borderId="31" xfId="0" applyFont="1" applyFill="1" applyBorder="1" applyAlignment="1">
      <alignment horizontal="center" vertical="center" wrapText="1"/>
    </xf>
    <xf numFmtId="0" fontId="36" fillId="15" borderId="64" xfId="0" applyFont="1" applyFill="1" applyBorder="1" applyAlignment="1">
      <alignment horizontal="center" vertical="center" wrapText="1"/>
    </xf>
    <xf numFmtId="0" fontId="36" fillId="15" borderId="31" xfId="0" applyFont="1" applyFill="1" applyBorder="1" applyAlignment="1">
      <alignment horizontal="center" vertical="center" wrapText="1"/>
    </xf>
    <xf numFmtId="0" fontId="36" fillId="15" borderId="67" xfId="0" applyFont="1" applyFill="1" applyBorder="1" applyAlignment="1">
      <alignment horizontal="center" vertical="center" wrapText="1"/>
    </xf>
    <xf numFmtId="0" fontId="26" fillId="14" borderId="62" xfId="0" applyFont="1" applyFill="1" applyBorder="1" applyAlignment="1" applyProtection="1">
      <alignment horizontal="center" vertical="top" wrapText="1" shrinkToFit="1"/>
      <protection hidden="1"/>
    </xf>
    <xf numFmtId="0" fontId="26" fillId="14" borderId="68" xfId="0" applyFont="1" applyFill="1" applyBorder="1" applyAlignment="1" applyProtection="1">
      <alignment horizontal="center" vertical="top" wrapText="1" shrinkToFit="1"/>
      <protection hidden="1"/>
    </xf>
    <xf numFmtId="0" fontId="26" fillId="14" borderId="35" xfId="0" applyFont="1" applyFill="1" applyBorder="1" applyAlignment="1" applyProtection="1">
      <alignment horizontal="center" vertical="top" wrapText="1" shrinkToFit="1"/>
      <protection hidden="1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 vertical="center"/>
    </xf>
    <xf numFmtId="166" fontId="8" fillId="0" borderId="4" xfId="0" applyNumberFormat="1" applyFont="1" applyBorder="1" applyAlignment="1" applyProtection="1">
      <alignment horizontal="center" vertical="top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top" wrapText="1"/>
      <protection locked="0"/>
    </xf>
    <xf numFmtId="168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5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center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 vertical="center"/>
    </xf>
    <xf numFmtId="166" fontId="8" fillId="0" borderId="4" xfId="0" applyNumberFormat="1" applyFont="1" applyBorder="1" applyAlignment="1" applyProtection="1">
      <alignment horizontal="center" vertical="top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top" wrapText="1"/>
      <protection locked="0"/>
    </xf>
    <xf numFmtId="168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5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center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 vertical="center"/>
    </xf>
    <xf numFmtId="166" fontId="8" fillId="0" borderId="4" xfId="0" applyNumberFormat="1" applyFont="1" applyBorder="1" applyAlignment="1" applyProtection="1">
      <alignment horizontal="center" vertical="top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top" wrapText="1"/>
      <protection locked="0"/>
    </xf>
    <xf numFmtId="168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5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center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 vertical="center"/>
    </xf>
    <xf numFmtId="166" fontId="8" fillId="0" borderId="4" xfId="0" applyNumberFormat="1" applyFont="1" applyBorder="1" applyAlignment="1" applyProtection="1">
      <alignment horizontal="center" vertical="top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top" wrapText="1"/>
      <protection locked="0"/>
    </xf>
    <xf numFmtId="168" fontId="8" fillId="0" borderId="7" xfId="0" applyNumberFormat="1" applyFont="1" applyBorder="1" applyAlignment="1" applyProtection="1">
      <alignment horizontal="center" vertical="top" wrapText="1"/>
      <protection locked="0"/>
    </xf>
    <xf numFmtId="166" fontId="8" fillId="0" borderId="5" xfId="0" applyNumberFormat="1" applyFont="1" applyBorder="1" applyAlignment="1" applyProtection="1">
      <alignment horizontal="center" vertical="top" wrapText="1"/>
      <protection locked="0"/>
    </xf>
    <xf numFmtId="166" fontId="8" fillId="0" borderId="7" xfId="0" applyNumberFormat="1" applyFont="1" applyBorder="1" applyAlignment="1" applyProtection="1">
      <alignment horizontal="center" vertical="center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68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166" fontId="5" fillId="0" borderId="7" xfId="0" applyNumberFormat="1" applyFont="1" applyBorder="1" applyAlignment="1" applyProtection="1">
      <alignment horizontal="center" vertical="center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0" fontId="0" fillId="0" borderId="7" xfId="0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>
      <alignment horizontal="center" vertical="center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top" wrapText="1"/>
      <protection locked="0"/>
    </xf>
    <xf numFmtId="10" fontId="5" fillId="0" borderId="7" xfId="0" applyNumberFormat="1" applyFont="1" applyBorder="1" applyAlignment="1" applyProtection="1">
      <alignment horizontal="center" vertical="top" wrapText="1"/>
      <protection locked="0"/>
    </xf>
    <xf numFmtId="9" fontId="5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0" fontId="41" fillId="0" borderId="7" xfId="0" applyFont="1" applyBorder="1" applyAlignment="1">
      <alignment horizontal="center" vertical="center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5" fillId="0" borderId="7" xfId="0" applyNumberFormat="1" applyFont="1" applyBorder="1" applyAlignment="1" applyProtection="1">
      <alignment horizontal="center" vertical="center" wrapText="1"/>
      <protection locked="0"/>
    </xf>
    <xf numFmtId="167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7" xfId="0" applyNumberFormat="1" applyFont="1" applyBorder="1" applyAlignment="1" applyProtection="1">
      <alignment horizontal="center" vertical="center" wrapText="1"/>
      <protection locked="0"/>
    </xf>
    <xf numFmtId="2" fontId="8" fillId="0" borderId="1" xfId="0" applyNumberFormat="1" applyFont="1" applyBorder="1" applyAlignment="1" applyProtection="1">
      <alignment horizontal="center" vertical="top" wrapText="1"/>
      <protection locked="0"/>
    </xf>
    <xf numFmtId="10" fontId="8" fillId="0" borderId="7" xfId="0" applyNumberFormat="1" applyFont="1" applyBorder="1" applyAlignment="1" applyProtection="1">
      <alignment horizontal="center" vertical="top" wrapText="1"/>
      <protection locked="0"/>
    </xf>
    <xf numFmtId="9" fontId="8" fillId="0" borderId="7" xfId="0" applyNumberFormat="1" applyFont="1" applyBorder="1" applyAlignment="1" applyProtection="1">
      <alignment horizontal="center" vertical="top" wrapText="1"/>
      <protection locked="0"/>
    </xf>
    <xf numFmtId="2" fontId="5" fillId="0" borderId="7" xfId="0" applyNumberFormat="1" applyFont="1" applyBorder="1" applyAlignment="1" applyProtection="1">
      <alignment horizontal="center" vertical="top" wrapText="1"/>
      <protection locked="0"/>
    </xf>
    <xf numFmtId="2" fontId="8" fillId="0" borderId="7" xfId="0" applyNumberFormat="1" applyFont="1" applyBorder="1" applyAlignment="1" applyProtection="1">
      <alignment horizontal="center" vertical="top" wrapText="1"/>
      <protection locked="0"/>
    </xf>
    <xf numFmtId="167" fontId="8" fillId="0" borderId="5" xfId="0" applyNumberFormat="1" applyFont="1" applyBorder="1" applyAlignment="1" applyProtection="1">
      <alignment horizontal="center" vertical="top" wrapText="1"/>
      <protection locked="0"/>
    </xf>
    <xf numFmtId="167" fontId="8" fillId="0" borderId="4" xfId="0" applyNumberFormat="1" applyFont="1" applyBorder="1" applyAlignment="1" applyProtection="1">
      <alignment horizontal="center" vertical="top" wrapText="1"/>
      <protection locked="0"/>
    </xf>
    <xf numFmtId="0" fontId="10" fillId="0" borderId="7" xfId="0" applyFont="1" applyBorder="1" applyAlignment="1">
      <alignment horizontal="center" vertical="center"/>
    </xf>
  </cellXfs>
  <cellStyles count="22">
    <cellStyle name="America" xfId="3" xr:uid="{00000000-0005-0000-0000-000000000000}"/>
    <cellStyle name="Comma [0] 2" xfId="4" xr:uid="{00000000-0005-0000-0000-000001000000}"/>
    <cellStyle name="Comma [0] 2 2" xfId="17" xr:uid="{00E0ACBE-A8A7-4E79-B703-9F8250C5FD03}"/>
    <cellStyle name="Comma [0] 2 2 2" xfId="20" xr:uid="{46029419-C086-48C5-A308-47CE275C5948}"/>
    <cellStyle name="Comma 2" xfId="5" xr:uid="{00000000-0005-0000-0000-000002000000}"/>
    <cellStyle name="Density" xfId="6" xr:uid="{00000000-0005-0000-0000-000003000000}"/>
    <cellStyle name="Hyperlink 2" xfId="7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3" xfId="8" xr:uid="{00000000-0005-0000-0000-000008000000}"/>
    <cellStyle name="Normal 4" xfId="9" xr:uid="{00000000-0005-0000-0000-000009000000}"/>
    <cellStyle name="Normal 4 2" xfId="18" xr:uid="{DD5F2013-38FC-43E5-B32C-D6B0F16BE611}"/>
    <cellStyle name="Normal 4 2 2" xfId="21" xr:uid="{375FAC24-97D4-42B1-97E4-797099831E42}"/>
    <cellStyle name="Normal 4 3" xfId="19" xr:uid="{20B60A84-5BF9-47BD-9B42-261BE055EC99}"/>
    <cellStyle name="Normal 5" xfId="16" xr:uid="{00000000-0005-0000-0000-00000A000000}"/>
    <cellStyle name="Percent 2" xfId="10" xr:uid="{00000000-0005-0000-0000-00000B000000}"/>
    <cellStyle name="Percent 3" xfId="11" xr:uid="{00000000-0005-0000-0000-00000C000000}"/>
    <cellStyle name="Standard_Cargo Change WG" xfId="12" xr:uid="{00000000-0005-0000-0000-00000D000000}"/>
    <cellStyle name="Обычный 2" xfId="13" xr:uid="{00000000-0005-0000-0000-00000E000000}"/>
    <cellStyle name="Обычный 2 2" xfId="14" xr:uid="{00000000-0005-0000-0000-00000F000000}"/>
    <cellStyle name="Обычный_ASTM Formulas &amp; Tables" xfId="15" xr:uid="{00000000-0005-0000-0000-000010000000}"/>
  </cellStyles>
  <dxfs count="0"/>
  <tableStyles count="0" defaultTableStyle="TableStyleMedium9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oint\DeckDoc\COF\Cargo%20Papers\Chief%20off\CARGO_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\FORMS\2-ad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MC_BASE"/>
      <sheetName val="TBL6B"/>
      <sheetName val="TBL54B"/>
      <sheetName val="TBL1B_ALCOHOL"/>
      <sheetName val="Calc"/>
      <sheetName val="Ullrep"/>
      <sheetName val="Inst"/>
      <sheetName val="Rt"/>
      <sheetName val="Dia"/>
      <sheetName val="St Pl"/>
      <sheetName val="3 L ca"/>
      <sheetName val="Ex Fa"/>
      <sheetName val="Syscon"/>
      <sheetName val="Shell1"/>
      <sheetName val="Shell2"/>
      <sheetName val="Shellvoyrep"/>
      <sheetName val="pump"/>
      <sheetName val="NOR_Receipt_Protest"/>
      <sheetName val="time_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TH COST CONTROL"/>
      <sheetName val="MNTH SAFETY EQUIPM (2)"/>
      <sheetName val="MONTHLY VARIABLES"/>
      <sheetName val="SIGNING ON-OFF"/>
      <sheetName val="TRAVEL EXP"/>
      <sheetName val="REIMBURSE"/>
      <sheetName val="APPLIC TANKMAN"/>
      <sheetName val="NIS"/>
      <sheetName val="RADIO ACCOUNT"/>
      <sheetName val="SAFETY"/>
      <sheetName val="LANDED GOODS ADVICE"/>
      <sheetName val="TEST ALCO"/>
      <sheetName val="CREW CASH ALLOTM"/>
      <sheetName val="Monthly CREWLIST"/>
      <sheetName val="CREWLIST"/>
      <sheetName val="ALT CREWLIST"/>
      <sheetName val="EXTRACT OF DECK ENGINE LOG"/>
      <sheetName val="STAT OF SLOP"/>
      <sheetName val="FREE PASS"/>
      <sheetName val="WAGE ACCOUNT"/>
      <sheetName val="SHIPS CASH ACCOUNT"/>
      <sheetName val="MNTH SAFETY EQUI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7">
          <cell r="B7">
            <v>37107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000"/>
  <sheetViews>
    <sheetView tabSelected="1" zoomScale="120" zoomScaleNormal="120" workbookViewId="0">
      <selection activeCell="A83" sqref="A83:A86"/>
    </sheetView>
  </sheetViews>
  <sheetFormatPr baseColWidth="10" defaultColWidth="8.6640625" defaultRowHeight="12.75" x14ac:dyDescent="0.2"/>
  <cols>
    <col min="2" max="2" width="4.83203125" customWidth="1"/>
    <col min="3" max="3" width="4.5" customWidth="1"/>
    <col min="4" max="4" width="8.83203125" customWidth="1"/>
    <col min="5" max="5" width="8.6640625" customWidth="1"/>
    <col min="6" max="6" width="10.1640625" customWidth="1"/>
    <col min="7" max="7" width="8.33203125" customWidth="1"/>
    <col min="8" max="8" width="12.5" customWidth="1"/>
    <col min="9" max="9" width="10.1640625" customWidth="1"/>
    <col min="10" max="10" width="9.1640625" customWidth="1"/>
    <col min="11" max="14" width="9" customWidth="1"/>
    <col min="15" max="15" width="8.83203125" customWidth="1"/>
    <col min="16" max="16" width="10.33203125" customWidth="1"/>
    <col min="17" max="17" width="9.83203125" customWidth="1"/>
    <col min="18" max="19" width="7.83203125" customWidth="1"/>
    <col min="20" max="23" width="8.83203125" customWidth="1"/>
    <col min="24" max="24" width="9.5" customWidth="1"/>
    <col min="25" max="27" width="8.33203125" customWidth="1"/>
    <col min="28" max="28" width="6.83203125" customWidth="1"/>
    <col min="29" max="29" width="7.6640625" customWidth="1"/>
  </cols>
  <sheetData>
    <row r="1" spans="1:29" ht="22.7" customHeight="1" thickBot="1" x14ac:dyDescent="0.25">
      <c r="B1" s="216" t="s">
        <v>545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185"/>
    </row>
    <row r="2" spans="1:29" ht="17.25" customHeight="1" x14ac:dyDescent="0.2">
      <c r="A2" s="212" t="s">
        <v>548</v>
      </c>
      <c r="B2" s="214" t="s">
        <v>549</v>
      </c>
      <c r="C2" s="214"/>
      <c r="D2" s="217" t="s">
        <v>523</v>
      </c>
      <c r="E2" s="218"/>
      <c r="F2" s="221" t="s">
        <v>524</v>
      </c>
      <c r="G2" s="222"/>
      <c r="H2" s="225" t="s">
        <v>525</v>
      </c>
      <c r="I2" s="227" t="s">
        <v>526</v>
      </c>
      <c r="J2" s="228"/>
      <c r="K2" s="231" t="s">
        <v>530</v>
      </c>
      <c r="L2" s="232"/>
      <c r="M2" s="232"/>
      <c r="N2" s="232"/>
      <c r="O2" s="232"/>
      <c r="P2" s="233"/>
      <c r="Q2" s="237" t="s">
        <v>521</v>
      </c>
      <c r="R2" s="238"/>
      <c r="S2" s="238"/>
      <c r="T2" s="243" t="s">
        <v>557</v>
      </c>
      <c r="U2" s="244"/>
      <c r="V2" s="245"/>
      <c r="W2" s="249" t="s">
        <v>560</v>
      </c>
      <c r="X2" s="250"/>
      <c r="Y2" s="241" t="s">
        <v>6</v>
      </c>
      <c r="Z2" s="241"/>
      <c r="AA2" s="241"/>
      <c r="AB2" s="241"/>
    </row>
    <row r="3" spans="1:29" ht="12" customHeight="1" x14ac:dyDescent="0.2">
      <c r="A3" s="213"/>
      <c r="B3" s="215"/>
      <c r="C3" s="215"/>
      <c r="D3" s="219"/>
      <c r="E3" s="220"/>
      <c r="F3" s="223"/>
      <c r="G3" s="224"/>
      <c r="H3" s="226"/>
      <c r="I3" s="229"/>
      <c r="J3" s="230"/>
      <c r="K3" s="234"/>
      <c r="L3" s="235"/>
      <c r="M3" s="235"/>
      <c r="N3" s="235"/>
      <c r="O3" s="235"/>
      <c r="P3" s="236"/>
      <c r="Q3" s="239"/>
      <c r="R3" s="240"/>
      <c r="S3" s="240"/>
      <c r="T3" s="246"/>
      <c r="U3" s="247"/>
      <c r="V3" s="248"/>
      <c r="W3" s="251"/>
      <c r="X3" s="252"/>
      <c r="Y3" s="242"/>
      <c r="Z3" s="242"/>
      <c r="AA3" s="242"/>
      <c r="AB3" s="242"/>
    </row>
    <row r="4" spans="1:29" ht="39.75" customHeight="1" x14ac:dyDescent="0.2">
      <c r="A4" s="213"/>
      <c r="B4" s="215"/>
      <c r="C4" s="215"/>
      <c r="D4" s="187" t="s">
        <v>531</v>
      </c>
      <c r="E4" s="183" t="s">
        <v>520</v>
      </c>
      <c r="F4" s="184" t="s">
        <v>532</v>
      </c>
      <c r="G4" s="183" t="s">
        <v>520</v>
      </c>
      <c r="H4" s="188" t="s">
        <v>533</v>
      </c>
      <c r="I4" s="184" t="s">
        <v>532</v>
      </c>
      <c r="J4" s="183" t="s">
        <v>520</v>
      </c>
      <c r="K4" s="189" t="s">
        <v>534</v>
      </c>
      <c r="L4" s="189" t="s">
        <v>535</v>
      </c>
      <c r="M4" s="189" t="s">
        <v>536</v>
      </c>
      <c r="N4" s="189" t="s">
        <v>537</v>
      </c>
      <c r="O4" s="189" t="s">
        <v>552</v>
      </c>
      <c r="P4" s="189" t="s">
        <v>538</v>
      </c>
      <c r="Q4" s="179" t="s">
        <v>522</v>
      </c>
      <c r="R4" s="178" t="s">
        <v>520</v>
      </c>
      <c r="S4" s="178" t="s">
        <v>539</v>
      </c>
      <c r="T4" s="190" t="s">
        <v>540</v>
      </c>
      <c r="U4" s="202" t="s">
        <v>558</v>
      </c>
      <c r="V4" s="202" t="s">
        <v>559</v>
      </c>
      <c r="W4" s="190" t="s">
        <v>561</v>
      </c>
      <c r="X4" s="190" t="s">
        <v>562</v>
      </c>
      <c r="Y4" s="180" t="s">
        <v>0</v>
      </c>
      <c r="Z4" s="181" t="s">
        <v>1</v>
      </c>
      <c r="AA4" s="181" t="s">
        <v>2</v>
      </c>
      <c r="AB4" s="182" t="s">
        <v>3</v>
      </c>
    </row>
    <row r="5" spans="1:29" ht="15" customHeight="1" x14ac:dyDescent="0.2">
      <c r="A5" s="204" t="s">
        <v>546</v>
      </c>
      <c r="B5" s="210" t="s">
        <v>528</v>
      </c>
      <c r="C5" s="210"/>
      <c r="D5" s="192">
        <v>50.2</v>
      </c>
      <c r="E5" s="193">
        <v>0.25</v>
      </c>
      <c r="F5" s="194">
        <v>42</v>
      </c>
      <c r="G5" s="193">
        <v>4.2</v>
      </c>
      <c r="H5" s="194">
        <v>29</v>
      </c>
      <c r="I5" s="194">
        <v>47</v>
      </c>
      <c r="J5" s="193">
        <v>4.9000000000000004</v>
      </c>
      <c r="K5" s="195">
        <v>27.5</v>
      </c>
      <c r="L5" s="196">
        <v>0.5</v>
      </c>
      <c r="M5" s="195">
        <v>35.4</v>
      </c>
      <c r="N5" s="196">
        <v>0.5</v>
      </c>
      <c r="O5" s="197">
        <v>71</v>
      </c>
      <c r="P5" s="192">
        <v>23</v>
      </c>
      <c r="Q5" s="198">
        <v>-1.2500000000000001E-2</v>
      </c>
      <c r="R5" s="196">
        <v>0</v>
      </c>
      <c r="S5" s="199">
        <v>26</v>
      </c>
      <c r="T5" s="200">
        <v>0.5</v>
      </c>
      <c r="U5" s="203">
        <v>31.1</v>
      </c>
      <c r="V5" s="203">
        <v>33.200000000000003</v>
      </c>
      <c r="W5" s="203">
        <v>0.32</v>
      </c>
      <c r="X5" s="203">
        <v>2.2999999999999998</v>
      </c>
      <c r="Y5" s="3">
        <v>24.4</v>
      </c>
      <c r="Z5" s="177">
        <v>9.6</v>
      </c>
      <c r="AA5" s="177">
        <v>9.6</v>
      </c>
      <c r="AB5" s="186">
        <v>1.21</v>
      </c>
    </row>
    <row r="6" spans="1:29" ht="15" customHeight="1" x14ac:dyDescent="0.2">
      <c r="A6" s="204" t="s">
        <v>546</v>
      </c>
      <c r="B6" s="210" t="s">
        <v>527</v>
      </c>
      <c r="C6" s="210"/>
      <c r="D6" s="192">
        <v>30</v>
      </c>
      <c r="E6" s="193">
        <v>0.25</v>
      </c>
      <c r="F6" s="194">
        <v>42</v>
      </c>
      <c r="G6" s="193">
        <v>4.2</v>
      </c>
      <c r="H6" s="194">
        <v>36</v>
      </c>
      <c r="I6" s="194">
        <v>80</v>
      </c>
      <c r="J6" s="193">
        <v>5.4</v>
      </c>
      <c r="K6" s="195">
        <v>27.5</v>
      </c>
      <c r="L6" s="196">
        <v>0.5</v>
      </c>
      <c r="M6" s="195">
        <v>27.6</v>
      </c>
      <c r="N6" s="196">
        <v>0.5</v>
      </c>
      <c r="O6" s="197">
        <v>71</v>
      </c>
      <c r="P6" s="192">
        <v>29</v>
      </c>
      <c r="Q6" s="198">
        <v>-1.2500000000000001E-2</v>
      </c>
      <c r="R6" s="196">
        <v>4.4000000000000004</v>
      </c>
      <c r="S6" s="199">
        <v>10</v>
      </c>
      <c r="T6" s="200">
        <v>0.5</v>
      </c>
      <c r="U6" s="203">
        <v>31.1</v>
      </c>
      <c r="V6" s="203">
        <v>33.200000000000003</v>
      </c>
      <c r="W6" s="203">
        <v>0.32</v>
      </c>
      <c r="X6" s="203">
        <v>2.2999999999999998</v>
      </c>
      <c r="Y6" s="3">
        <v>14.3</v>
      </c>
      <c r="Z6" s="177">
        <v>9.5</v>
      </c>
      <c r="AA6" s="177">
        <v>9.5</v>
      </c>
      <c r="AB6" s="186">
        <v>1.03</v>
      </c>
    </row>
    <row r="7" spans="1:29" ht="15" customHeight="1" x14ac:dyDescent="0.2">
      <c r="A7" s="204" t="s">
        <v>546</v>
      </c>
      <c r="B7" s="210" t="s">
        <v>529</v>
      </c>
      <c r="C7" s="210"/>
      <c r="D7" s="192">
        <v>30</v>
      </c>
      <c r="E7" s="193">
        <v>0.25</v>
      </c>
      <c r="F7" s="194">
        <v>42</v>
      </c>
      <c r="G7" s="193">
        <v>5.3</v>
      </c>
      <c r="H7" s="194">
        <v>20</v>
      </c>
      <c r="I7" s="194">
        <v>85</v>
      </c>
      <c r="J7" s="193">
        <v>6.2</v>
      </c>
      <c r="K7" s="195">
        <v>28</v>
      </c>
      <c r="L7" s="196">
        <v>0.5</v>
      </c>
      <c r="M7" s="195">
        <v>28</v>
      </c>
      <c r="N7" s="196">
        <v>0.5</v>
      </c>
      <c r="O7" s="197">
        <v>66</v>
      </c>
      <c r="P7" s="192">
        <v>27</v>
      </c>
      <c r="Q7" s="198">
        <v>-1.2500000000000001E-2</v>
      </c>
      <c r="R7" s="196">
        <v>5</v>
      </c>
      <c r="S7" s="199">
        <v>8</v>
      </c>
      <c r="T7" s="200">
        <v>0.5</v>
      </c>
      <c r="U7" s="203">
        <v>31.1</v>
      </c>
      <c r="V7" s="203">
        <v>33.200000000000003</v>
      </c>
      <c r="W7" s="203">
        <v>0.32</v>
      </c>
      <c r="X7" s="203">
        <v>2.2999999999999998</v>
      </c>
      <c r="Y7" s="201">
        <v>11.4</v>
      </c>
      <c r="Z7" s="177">
        <v>9.4</v>
      </c>
      <c r="AA7" s="177">
        <v>9.4</v>
      </c>
      <c r="AB7" s="186">
        <v>1.01</v>
      </c>
    </row>
    <row r="8" spans="1:29" s="176" customFormat="1" ht="12.75" customHeight="1" x14ac:dyDescent="0.2">
      <c r="A8" s="205" t="s">
        <v>547</v>
      </c>
      <c r="B8" s="210" t="s">
        <v>541</v>
      </c>
      <c r="C8" s="210"/>
      <c r="D8" s="192">
        <v>30</v>
      </c>
      <c r="E8" s="193">
        <v>0.26</v>
      </c>
      <c r="F8" s="194">
        <v>42</v>
      </c>
      <c r="G8" s="193">
        <v>5.4</v>
      </c>
      <c r="H8" s="194">
        <v>20</v>
      </c>
      <c r="I8" s="194">
        <v>84</v>
      </c>
      <c r="J8" s="193">
        <v>6.5</v>
      </c>
      <c r="K8" s="195">
        <v>27</v>
      </c>
      <c r="L8" s="196">
        <v>0.5</v>
      </c>
      <c r="M8" s="195">
        <v>33</v>
      </c>
      <c r="N8" s="196">
        <v>0.5</v>
      </c>
      <c r="O8" s="197">
        <v>65</v>
      </c>
      <c r="P8" s="192">
        <v>27</v>
      </c>
      <c r="Q8" s="198">
        <v>-1.2500000000000001E-2</v>
      </c>
      <c r="R8" s="196">
        <v>5.0999999999999996</v>
      </c>
      <c r="S8" s="199">
        <v>8</v>
      </c>
      <c r="T8" s="200">
        <v>0.5</v>
      </c>
      <c r="U8" s="203">
        <v>31.1</v>
      </c>
      <c r="V8" s="203">
        <v>33.200000000000003</v>
      </c>
      <c r="W8" s="203">
        <v>0.32</v>
      </c>
      <c r="X8" s="203">
        <v>2.2999999999999998</v>
      </c>
      <c r="Y8" s="201">
        <v>10</v>
      </c>
      <c r="Z8" s="177">
        <v>9.3000000000000007</v>
      </c>
      <c r="AA8" s="177">
        <v>9.3000000000000007</v>
      </c>
      <c r="AB8" s="186">
        <v>0.99</v>
      </c>
    </row>
    <row r="9" spans="1:29" s="176" customFormat="1" ht="12.75" customHeight="1" x14ac:dyDescent="0.2">
      <c r="A9" s="205" t="s">
        <v>547</v>
      </c>
      <c r="B9" s="210" t="s">
        <v>542</v>
      </c>
      <c r="C9" s="210"/>
      <c r="D9" s="192">
        <v>30</v>
      </c>
      <c r="E9" s="193">
        <v>0.25</v>
      </c>
      <c r="F9" s="194">
        <v>42</v>
      </c>
      <c r="G9" s="193">
        <v>5.4</v>
      </c>
      <c r="H9" s="194">
        <v>20</v>
      </c>
      <c r="I9" s="194">
        <v>84</v>
      </c>
      <c r="J9" s="193">
        <v>6.4</v>
      </c>
      <c r="K9" s="195">
        <v>27</v>
      </c>
      <c r="L9" s="196">
        <v>0.5</v>
      </c>
      <c r="M9" s="195">
        <v>32</v>
      </c>
      <c r="N9" s="196">
        <v>0.5</v>
      </c>
      <c r="O9" s="197">
        <v>62</v>
      </c>
      <c r="P9" s="192">
        <v>27</v>
      </c>
      <c r="Q9" s="198">
        <v>-1.2500000000000001E-2</v>
      </c>
      <c r="R9" s="196">
        <v>5.0999999999999996</v>
      </c>
      <c r="S9" s="199">
        <v>8</v>
      </c>
      <c r="T9" s="200">
        <v>0.5</v>
      </c>
      <c r="U9" s="203">
        <v>31.1</v>
      </c>
      <c r="V9" s="203">
        <v>33.200000000000003</v>
      </c>
      <c r="W9" s="203">
        <v>0.32</v>
      </c>
      <c r="X9" s="203">
        <v>2.2999999999999998</v>
      </c>
      <c r="Y9" s="201">
        <v>9.6999999999999993</v>
      </c>
      <c r="Z9" s="177">
        <v>9.1</v>
      </c>
      <c r="AA9" s="177">
        <v>9.1</v>
      </c>
      <c r="AB9" s="186">
        <v>0.98</v>
      </c>
    </row>
    <row r="10" spans="1:29" s="176" customFormat="1" ht="15" customHeight="1" x14ac:dyDescent="0.2">
      <c r="A10" s="205" t="s">
        <v>547</v>
      </c>
      <c r="B10" s="210" t="s">
        <v>543</v>
      </c>
      <c r="C10" s="210"/>
      <c r="D10" s="192">
        <v>30</v>
      </c>
      <c r="E10" s="193">
        <v>0.25</v>
      </c>
      <c r="F10" s="194">
        <v>42</v>
      </c>
      <c r="G10" s="193">
        <v>5.4</v>
      </c>
      <c r="H10" s="194">
        <v>20</v>
      </c>
      <c r="I10" s="194">
        <v>84</v>
      </c>
      <c r="J10" s="193">
        <v>6.4</v>
      </c>
      <c r="K10" s="195">
        <v>28</v>
      </c>
      <c r="L10" s="196">
        <v>0.5</v>
      </c>
      <c r="M10" s="195">
        <v>32</v>
      </c>
      <c r="N10" s="196">
        <v>0.5</v>
      </c>
      <c r="O10" s="197">
        <v>67</v>
      </c>
      <c r="P10" s="192">
        <v>27</v>
      </c>
      <c r="Q10" s="198">
        <v>-1.2500000000000001E-2</v>
      </c>
      <c r="R10" s="196">
        <v>5.0999999999999996</v>
      </c>
      <c r="S10" s="199">
        <v>8</v>
      </c>
      <c r="T10" s="200">
        <v>0.5</v>
      </c>
      <c r="U10" s="203">
        <v>31.1</v>
      </c>
      <c r="V10" s="203">
        <v>33.200000000000003</v>
      </c>
      <c r="W10" s="203">
        <v>0.32</v>
      </c>
      <c r="X10" s="203">
        <v>2.2999999999999998</v>
      </c>
      <c r="Y10" s="201">
        <v>9.5</v>
      </c>
      <c r="Z10" s="177">
        <v>8.9</v>
      </c>
      <c r="AA10" s="177">
        <v>8.9</v>
      </c>
      <c r="AB10" s="186">
        <v>0.96</v>
      </c>
    </row>
    <row r="11" spans="1:29" s="176" customFormat="1" ht="15" customHeight="1" x14ac:dyDescent="0.2">
      <c r="A11" s="205" t="s">
        <v>547</v>
      </c>
      <c r="B11" s="210" t="s">
        <v>544</v>
      </c>
      <c r="C11" s="210"/>
      <c r="D11" s="192">
        <v>29</v>
      </c>
      <c r="E11" s="193">
        <v>0.25</v>
      </c>
      <c r="F11" s="194">
        <v>43</v>
      </c>
      <c r="G11" s="193">
        <v>5.3</v>
      </c>
      <c r="H11" s="194">
        <v>23</v>
      </c>
      <c r="I11" s="194">
        <v>83</v>
      </c>
      <c r="J11" s="193">
        <v>6.3</v>
      </c>
      <c r="K11" s="195">
        <v>28.6</v>
      </c>
      <c r="L11" s="196">
        <v>0.5</v>
      </c>
      <c r="M11" s="195">
        <v>31.5</v>
      </c>
      <c r="N11" s="196">
        <v>0.5</v>
      </c>
      <c r="O11" s="197">
        <v>68.900000000000006</v>
      </c>
      <c r="P11" s="192">
        <v>28.3</v>
      </c>
      <c r="Q11" s="198">
        <v>-1.2500000000000001E-2</v>
      </c>
      <c r="R11" s="196">
        <v>4.8</v>
      </c>
      <c r="S11" s="199">
        <v>8</v>
      </c>
      <c r="T11" s="200">
        <v>0.5</v>
      </c>
      <c r="U11" s="203">
        <v>31.1</v>
      </c>
      <c r="V11" s="203">
        <v>33.200000000000003</v>
      </c>
      <c r="W11" s="203">
        <v>0.32</v>
      </c>
      <c r="X11" s="203">
        <v>2.2999999999999998</v>
      </c>
      <c r="Y11" s="201">
        <v>9.4</v>
      </c>
      <c r="Z11" s="177">
        <v>8.8000000000000007</v>
      </c>
      <c r="AA11" s="177">
        <v>8.8000000000000007</v>
      </c>
      <c r="AB11" s="186">
        <v>0.95</v>
      </c>
    </row>
    <row r="12" spans="1:29" s="176" customFormat="1" ht="15" customHeight="1" x14ac:dyDescent="0.2">
      <c r="A12" s="205" t="s">
        <v>547</v>
      </c>
      <c r="B12" s="210" t="s">
        <v>550</v>
      </c>
      <c r="C12" s="210"/>
      <c r="D12" s="192">
        <v>29</v>
      </c>
      <c r="E12" s="193">
        <v>0.39</v>
      </c>
      <c r="F12" s="194">
        <v>46</v>
      </c>
      <c r="G12" s="193">
        <v>6.4</v>
      </c>
      <c r="H12" s="194">
        <v>38</v>
      </c>
      <c r="I12" s="194">
        <v>70</v>
      </c>
      <c r="J12" s="193">
        <v>7.6</v>
      </c>
      <c r="K12" s="195">
        <v>28</v>
      </c>
      <c r="L12" s="196">
        <v>2.5</v>
      </c>
      <c r="M12" s="195">
        <v>31.9</v>
      </c>
      <c r="N12" s="196">
        <v>0.5</v>
      </c>
      <c r="O12" s="197">
        <v>60</v>
      </c>
      <c r="P12" s="192">
        <v>27.6</v>
      </c>
      <c r="Q12" s="198">
        <v>-1.2500000000000001E-2</v>
      </c>
      <c r="R12" s="196">
        <v>6.5</v>
      </c>
      <c r="S12" s="199">
        <v>6</v>
      </c>
      <c r="T12" s="200">
        <v>0.5</v>
      </c>
      <c r="U12" s="203">
        <v>31.1</v>
      </c>
      <c r="V12" s="203">
        <v>33.200000000000003</v>
      </c>
      <c r="W12" s="203">
        <v>0.32</v>
      </c>
      <c r="X12" s="203">
        <v>2.2999999999999998</v>
      </c>
      <c r="Y12" s="201">
        <v>9.4</v>
      </c>
      <c r="Z12" s="177">
        <v>8.6999999999999993</v>
      </c>
      <c r="AA12" s="177">
        <v>8.6999999999999993</v>
      </c>
      <c r="AB12" s="186">
        <v>0.94</v>
      </c>
    </row>
    <row r="13" spans="1:29" s="176" customFormat="1" ht="15" customHeight="1" x14ac:dyDescent="0.2">
      <c r="A13" s="205" t="s">
        <v>547</v>
      </c>
      <c r="B13" s="210" t="s">
        <v>551</v>
      </c>
      <c r="C13" s="210"/>
      <c r="D13" s="192">
        <v>34</v>
      </c>
      <c r="E13" s="193">
        <v>0.3</v>
      </c>
      <c r="F13" s="194">
        <v>48</v>
      </c>
      <c r="G13" s="193">
        <v>6</v>
      </c>
      <c r="H13" s="194">
        <v>42</v>
      </c>
      <c r="I13" s="194">
        <v>72</v>
      </c>
      <c r="J13" s="193">
        <v>7</v>
      </c>
      <c r="K13" s="195">
        <v>27.5</v>
      </c>
      <c r="L13" s="196">
        <v>2.6</v>
      </c>
      <c r="M13" s="195">
        <v>27.6</v>
      </c>
      <c r="N13" s="196">
        <v>0.5</v>
      </c>
      <c r="O13" s="197">
        <v>63</v>
      </c>
      <c r="P13" s="192">
        <v>27.5</v>
      </c>
      <c r="Q13" s="198">
        <v>-1.2500000000000001E-2</v>
      </c>
      <c r="R13" s="196">
        <v>6</v>
      </c>
      <c r="S13" s="199">
        <v>6</v>
      </c>
      <c r="T13" s="200">
        <v>0.5</v>
      </c>
      <c r="U13" s="203">
        <v>31.1</v>
      </c>
      <c r="V13" s="203">
        <v>33.200000000000003</v>
      </c>
      <c r="W13" s="203">
        <v>0.32</v>
      </c>
      <c r="X13" s="203">
        <v>2.2999999999999998</v>
      </c>
      <c r="Y13" s="201">
        <v>9.9</v>
      </c>
      <c r="Z13" s="177">
        <v>8.6999999999999993</v>
      </c>
      <c r="AA13" s="177">
        <v>8.6999999999999993</v>
      </c>
      <c r="AB13" s="186">
        <v>0.93</v>
      </c>
    </row>
    <row r="14" spans="1:29" s="176" customFormat="1" ht="15" customHeight="1" x14ac:dyDescent="0.2">
      <c r="A14" s="205" t="s">
        <v>547</v>
      </c>
      <c r="B14" s="210" t="s">
        <v>553</v>
      </c>
      <c r="C14" s="210"/>
      <c r="D14" s="192">
        <v>34</v>
      </c>
      <c r="E14" s="193">
        <v>0.28999999999999998</v>
      </c>
      <c r="F14" s="194">
        <v>87</v>
      </c>
      <c r="G14" s="193">
        <v>5.9</v>
      </c>
      <c r="H14" s="194">
        <v>43</v>
      </c>
      <c r="I14" s="194">
        <v>65</v>
      </c>
      <c r="J14" s="193">
        <v>7</v>
      </c>
      <c r="K14" s="195">
        <v>27.6</v>
      </c>
      <c r="L14" s="196">
        <v>2.6</v>
      </c>
      <c r="M14" s="195">
        <v>28.1</v>
      </c>
      <c r="N14" s="196">
        <v>0.5</v>
      </c>
      <c r="O14" s="197">
        <v>62</v>
      </c>
      <c r="P14" s="192">
        <v>27.6</v>
      </c>
      <c r="Q14" s="198">
        <v>-1.2500000000000001E-2</v>
      </c>
      <c r="R14" s="196">
        <v>6</v>
      </c>
      <c r="S14" s="199">
        <v>6</v>
      </c>
      <c r="T14" s="200">
        <v>0.5</v>
      </c>
      <c r="U14" s="203">
        <v>31.1</v>
      </c>
      <c r="V14" s="203">
        <v>33.200000000000003</v>
      </c>
      <c r="W14" s="203">
        <v>0.32</v>
      </c>
      <c r="X14" s="203">
        <v>2.2999999999999998</v>
      </c>
      <c r="Y14" s="201">
        <v>9.8000000000000007</v>
      </c>
      <c r="Z14" s="177">
        <v>8.6</v>
      </c>
      <c r="AA14" s="177">
        <v>8.6</v>
      </c>
      <c r="AB14" s="186">
        <v>0.92</v>
      </c>
    </row>
    <row r="15" spans="1:29" s="176" customFormat="1" ht="15" customHeight="1" x14ac:dyDescent="0.2">
      <c r="A15" s="205" t="s">
        <v>547</v>
      </c>
      <c r="B15" s="210" t="s">
        <v>554</v>
      </c>
      <c r="C15" s="210"/>
      <c r="D15" s="192">
        <v>34</v>
      </c>
      <c r="E15" s="193">
        <v>0.28999999999999998</v>
      </c>
      <c r="F15" s="194">
        <v>87</v>
      </c>
      <c r="G15" s="193">
        <v>5.8</v>
      </c>
      <c r="H15" s="194">
        <v>43</v>
      </c>
      <c r="I15" s="194">
        <v>65</v>
      </c>
      <c r="J15" s="193">
        <v>7</v>
      </c>
      <c r="K15" s="195">
        <v>27.6</v>
      </c>
      <c r="L15" s="196">
        <v>2.6</v>
      </c>
      <c r="M15" s="195">
        <v>28.1</v>
      </c>
      <c r="N15" s="196">
        <v>0.5</v>
      </c>
      <c r="O15" s="197">
        <v>62</v>
      </c>
      <c r="P15" s="192">
        <v>27.6</v>
      </c>
      <c r="Q15" s="198">
        <v>-1.2500000000000001E-2</v>
      </c>
      <c r="R15" s="196">
        <v>6</v>
      </c>
      <c r="S15" s="199">
        <v>6</v>
      </c>
      <c r="T15" s="200">
        <v>0.5</v>
      </c>
      <c r="U15" s="203">
        <v>31.1</v>
      </c>
      <c r="V15" s="203">
        <v>33.200000000000003</v>
      </c>
      <c r="W15" s="203">
        <v>0.32</v>
      </c>
      <c r="X15" s="203">
        <v>2.2999999999999998</v>
      </c>
      <c r="Y15" s="201">
        <v>9.8000000000000007</v>
      </c>
      <c r="Z15" s="177">
        <v>8.5</v>
      </c>
      <c r="AA15" s="177">
        <v>8.5</v>
      </c>
      <c r="AB15" s="186">
        <v>0.91</v>
      </c>
    </row>
    <row r="16" spans="1:29" s="176" customFormat="1" ht="15" customHeight="1" x14ac:dyDescent="0.2">
      <c r="A16" s="205" t="s">
        <v>547</v>
      </c>
      <c r="B16" s="210" t="s">
        <v>555</v>
      </c>
      <c r="C16" s="210"/>
      <c r="D16" s="192">
        <v>34</v>
      </c>
      <c r="E16" s="193">
        <v>0.28000000000000003</v>
      </c>
      <c r="F16" s="194">
        <v>91.2</v>
      </c>
      <c r="G16" s="193">
        <v>5.9</v>
      </c>
      <c r="H16" s="194">
        <v>44</v>
      </c>
      <c r="I16" s="194">
        <v>69.8</v>
      </c>
      <c r="J16" s="193">
        <v>6.9</v>
      </c>
      <c r="K16" s="195">
        <v>27.6</v>
      </c>
      <c r="L16" s="196">
        <v>2.6</v>
      </c>
      <c r="M16" s="195">
        <v>27.8</v>
      </c>
      <c r="N16" s="196">
        <v>0.5</v>
      </c>
      <c r="O16" s="197">
        <v>60.5</v>
      </c>
      <c r="P16" s="192">
        <v>27.7</v>
      </c>
      <c r="Q16" s="198">
        <v>-1.2500000000000001E-2</v>
      </c>
      <c r="R16" s="196">
        <v>5.9</v>
      </c>
      <c r="S16" s="199">
        <v>6</v>
      </c>
      <c r="T16" s="200">
        <v>0.5</v>
      </c>
      <c r="U16" s="203">
        <v>31.1</v>
      </c>
      <c r="V16" s="203">
        <v>33.200000000000003</v>
      </c>
      <c r="W16" s="203">
        <v>0.32</v>
      </c>
      <c r="X16" s="203">
        <v>2.2999999999999998</v>
      </c>
      <c r="Y16" s="201">
        <v>9.8000000000000007</v>
      </c>
      <c r="Z16" s="177">
        <v>8.5</v>
      </c>
      <c r="AA16" s="177">
        <v>8.5</v>
      </c>
      <c r="AB16" s="186">
        <v>0.91</v>
      </c>
    </row>
    <row r="17" spans="1:28" s="176" customFormat="1" ht="15" customHeight="1" x14ac:dyDescent="0.2">
      <c r="A17" s="205" t="s">
        <v>547</v>
      </c>
      <c r="B17" s="210" t="s">
        <v>528</v>
      </c>
      <c r="C17" s="210"/>
      <c r="D17" s="192">
        <v>34</v>
      </c>
      <c r="E17" s="193">
        <v>0.28000000000000003</v>
      </c>
      <c r="F17" s="194">
        <v>84</v>
      </c>
      <c r="G17" s="193">
        <v>5.8</v>
      </c>
      <c r="H17" s="194">
        <v>39.799999999999997</v>
      </c>
      <c r="I17" s="194">
        <v>62.5</v>
      </c>
      <c r="J17" s="193">
        <v>7</v>
      </c>
      <c r="K17" s="195">
        <v>28.2</v>
      </c>
      <c r="L17" s="196">
        <v>2.6</v>
      </c>
      <c r="M17" s="195">
        <v>28.3</v>
      </c>
      <c r="N17" s="196">
        <v>0.5</v>
      </c>
      <c r="O17" s="197">
        <v>61</v>
      </c>
      <c r="P17" s="192">
        <v>29.1</v>
      </c>
      <c r="Q17" s="198">
        <v>-1.2500000000000001E-2</v>
      </c>
      <c r="R17" s="196">
        <v>5.9</v>
      </c>
      <c r="S17" s="199">
        <v>6</v>
      </c>
      <c r="T17" s="200">
        <v>0.5</v>
      </c>
      <c r="U17" s="203">
        <v>31.1</v>
      </c>
      <c r="V17" s="203">
        <v>33.200000000000003</v>
      </c>
      <c r="W17" s="203">
        <v>0.32</v>
      </c>
      <c r="X17" s="203">
        <v>2.2999999999999998</v>
      </c>
      <c r="Y17" s="201">
        <v>9.6999999999999993</v>
      </c>
      <c r="Z17" s="177">
        <v>8.4</v>
      </c>
      <c r="AA17" s="177">
        <v>8.4</v>
      </c>
      <c r="AB17" s="186">
        <v>0.89</v>
      </c>
    </row>
    <row r="18" spans="1:28" s="176" customFormat="1" ht="15" customHeight="1" x14ac:dyDescent="0.2">
      <c r="A18" s="205" t="s">
        <v>547</v>
      </c>
      <c r="B18" s="210" t="s">
        <v>527</v>
      </c>
      <c r="C18" s="210"/>
      <c r="D18" s="192">
        <v>34</v>
      </c>
      <c r="E18" s="193">
        <v>0.25</v>
      </c>
      <c r="F18" s="194">
        <v>87</v>
      </c>
      <c r="G18" s="193">
        <v>5.5</v>
      </c>
      <c r="H18" s="194">
        <v>42.5</v>
      </c>
      <c r="I18" s="194">
        <v>43.5</v>
      </c>
      <c r="J18" s="193">
        <v>6.5</v>
      </c>
      <c r="K18" s="195">
        <v>28.1</v>
      </c>
      <c r="L18" s="196">
        <v>2.6</v>
      </c>
      <c r="M18" s="195">
        <v>28.3</v>
      </c>
      <c r="N18" s="196">
        <v>0.5</v>
      </c>
      <c r="O18" s="197">
        <v>63</v>
      </c>
      <c r="P18" s="192">
        <v>28.7</v>
      </c>
      <c r="Q18" s="198">
        <v>-1.2500000000000001E-2</v>
      </c>
      <c r="R18" s="196">
        <v>5.5</v>
      </c>
      <c r="S18" s="199">
        <v>7</v>
      </c>
      <c r="T18" s="200">
        <v>0.5</v>
      </c>
      <c r="U18" s="203">
        <v>29.5</v>
      </c>
      <c r="V18" s="203">
        <v>32.1</v>
      </c>
      <c r="W18" s="203">
        <v>0.32</v>
      </c>
      <c r="X18" s="203">
        <v>2.2999999999999998</v>
      </c>
      <c r="Y18" s="177">
        <v>9.6999999999999993</v>
      </c>
      <c r="Z18" s="177">
        <v>8.3000000000000007</v>
      </c>
      <c r="AA18" s="177">
        <v>8.3000000000000007</v>
      </c>
      <c r="AB18" s="186">
        <v>0.89</v>
      </c>
    </row>
    <row r="19" spans="1:28" s="176" customFormat="1" ht="15" customHeight="1" x14ac:dyDescent="0.2">
      <c r="A19" s="205" t="s">
        <v>547</v>
      </c>
      <c r="B19" s="210" t="s">
        <v>529</v>
      </c>
      <c r="C19" s="210"/>
      <c r="D19" s="206">
        <v>34</v>
      </c>
      <c r="E19" s="207">
        <v>0.2</v>
      </c>
      <c r="F19" s="208">
        <v>85.1</v>
      </c>
      <c r="G19" s="207">
        <v>5.5</v>
      </c>
      <c r="H19" s="208">
        <v>41.1</v>
      </c>
      <c r="I19" s="208">
        <v>42.4</v>
      </c>
      <c r="J19" s="207">
        <v>6.5</v>
      </c>
      <c r="K19" s="195">
        <v>27.5</v>
      </c>
      <c r="L19" s="196">
        <v>2.6</v>
      </c>
      <c r="M19" s="195">
        <v>27.9</v>
      </c>
      <c r="N19" s="196">
        <v>0.5</v>
      </c>
      <c r="O19" s="197">
        <v>66.7</v>
      </c>
      <c r="P19" s="206">
        <v>27.9</v>
      </c>
      <c r="Q19" s="198">
        <v>-1.2500000000000001E-2</v>
      </c>
      <c r="R19" s="196">
        <v>5.5</v>
      </c>
      <c r="S19" s="199">
        <v>7</v>
      </c>
      <c r="T19" s="200">
        <v>0.5</v>
      </c>
      <c r="U19" s="203">
        <v>32.5</v>
      </c>
      <c r="V19" s="203">
        <v>33.5</v>
      </c>
      <c r="W19" s="203">
        <v>0.32</v>
      </c>
      <c r="X19" s="203">
        <v>2.5</v>
      </c>
      <c r="Y19" s="177">
        <v>9.6999999999999993</v>
      </c>
      <c r="Z19" s="177">
        <v>8.3000000000000007</v>
      </c>
      <c r="AA19" s="177">
        <v>8.3000000000000007</v>
      </c>
      <c r="AB19" s="209">
        <v>0.88</v>
      </c>
    </row>
    <row r="20" spans="1:28" s="176" customFormat="1" ht="15" customHeight="1" x14ac:dyDescent="0.2">
      <c r="A20" s="314" t="s">
        <v>563</v>
      </c>
      <c r="B20" s="211" t="s">
        <v>564</v>
      </c>
      <c r="C20" s="211"/>
      <c r="D20" s="300">
        <v>34</v>
      </c>
      <c r="E20" s="301">
        <v>0.2</v>
      </c>
      <c r="F20" s="302">
        <v>85.1</v>
      </c>
      <c r="G20" s="301">
        <v>5.5</v>
      </c>
      <c r="H20" s="302">
        <v>41.1</v>
      </c>
      <c r="I20" s="302">
        <v>68</v>
      </c>
      <c r="J20" s="301">
        <v>6.5</v>
      </c>
      <c r="K20" s="303">
        <v>27.5</v>
      </c>
      <c r="L20" s="304">
        <v>2.6</v>
      </c>
      <c r="M20" s="303">
        <v>27.9</v>
      </c>
      <c r="N20" s="304">
        <v>0.5</v>
      </c>
      <c r="O20" s="305">
        <v>66.7</v>
      </c>
      <c r="P20" s="315">
        <v>27.9</v>
      </c>
      <c r="Q20" s="306">
        <v>-1.2500000000000001E-2</v>
      </c>
      <c r="R20" s="304">
        <v>5.5</v>
      </c>
      <c r="S20" s="307">
        <v>7</v>
      </c>
      <c r="T20" s="308">
        <v>0.5</v>
      </c>
      <c r="U20" s="309">
        <v>32.5</v>
      </c>
      <c r="V20" s="309">
        <v>33.5</v>
      </c>
      <c r="W20" s="309">
        <v>0.32</v>
      </c>
      <c r="X20" s="309">
        <v>2.5</v>
      </c>
      <c r="Y20" s="310">
        <v>9.6999999999999993</v>
      </c>
      <c r="Z20" s="310">
        <v>8.3000000000000007</v>
      </c>
      <c r="AA20" s="310">
        <v>8.3000000000000007</v>
      </c>
      <c r="AB20" s="311">
        <v>0.88</v>
      </c>
    </row>
    <row r="21" spans="1:28" s="176" customFormat="1" ht="15" customHeight="1" x14ac:dyDescent="0.2">
      <c r="A21" s="314" t="s">
        <v>563</v>
      </c>
      <c r="B21" s="210" t="s">
        <v>541</v>
      </c>
      <c r="C21" s="210"/>
      <c r="D21" s="295">
        <v>34</v>
      </c>
      <c r="E21" s="312">
        <v>0.2</v>
      </c>
      <c r="F21" s="295">
        <v>81</v>
      </c>
      <c r="G21" s="312">
        <v>5.5</v>
      </c>
      <c r="H21" s="295">
        <v>39.5</v>
      </c>
      <c r="I21" s="295">
        <v>61</v>
      </c>
      <c r="J21" s="312">
        <v>6.5</v>
      </c>
      <c r="K21" s="293">
        <v>27</v>
      </c>
      <c r="L21" s="294">
        <v>2.6</v>
      </c>
      <c r="M21" s="293">
        <v>27</v>
      </c>
      <c r="N21" s="294">
        <v>0.5</v>
      </c>
      <c r="O21" s="295">
        <v>60</v>
      </c>
      <c r="P21" s="293">
        <v>27</v>
      </c>
      <c r="Q21" s="296">
        <v>-1.2500000000000001E-2</v>
      </c>
      <c r="R21" s="294">
        <v>5.5</v>
      </c>
      <c r="S21" s="297">
        <v>7</v>
      </c>
      <c r="T21" s="298">
        <v>0.5</v>
      </c>
      <c r="U21" s="294">
        <v>31</v>
      </c>
      <c r="V21" s="299">
        <v>32.299999999999997</v>
      </c>
      <c r="W21" s="299">
        <v>0.32</v>
      </c>
      <c r="X21" s="299">
        <v>2.6</v>
      </c>
      <c r="Y21" s="292">
        <v>9.6</v>
      </c>
      <c r="Z21" s="292">
        <v>8.1999999999999993</v>
      </c>
      <c r="AA21" s="292">
        <v>8.1999999999999993</v>
      </c>
      <c r="AB21" s="313">
        <v>0.88</v>
      </c>
    </row>
    <row r="22" spans="1:28" s="176" customFormat="1" ht="15" customHeight="1" x14ac:dyDescent="0.2">
      <c r="A22" s="314" t="s">
        <v>563</v>
      </c>
      <c r="B22" s="210" t="s">
        <v>542</v>
      </c>
      <c r="C22" s="210"/>
      <c r="D22" s="295">
        <v>34</v>
      </c>
      <c r="E22" s="312">
        <v>0.2</v>
      </c>
      <c r="F22" s="295">
        <v>77</v>
      </c>
      <c r="G22" s="312">
        <v>5.4</v>
      </c>
      <c r="H22" s="295">
        <v>38</v>
      </c>
      <c r="I22" s="295">
        <v>61</v>
      </c>
      <c r="J22" s="312">
        <v>6.5</v>
      </c>
      <c r="K22" s="293">
        <v>26</v>
      </c>
      <c r="L22" s="294">
        <v>2.6</v>
      </c>
      <c r="M22" s="293">
        <v>27</v>
      </c>
      <c r="N22" s="294">
        <v>0.5</v>
      </c>
      <c r="O22" s="295">
        <v>61</v>
      </c>
      <c r="P22" s="293">
        <v>26</v>
      </c>
      <c r="Q22" s="296">
        <v>-1.2500000000000001E-2</v>
      </c>
      <c r="R22" s="294">
        <v>5.5</v>
      </c>
      <c r="S22" s="297">
        <v>7</v>
      </c>
      <c r="T22" s="298">
        <v>0.5</v>
      </c>
      <c r="U22" s="294">
        <v>31</v>
      </c>
      <c r="V22" s="299">
        <v>32.4</v>
      </c>
      <c r="W22" s="299">
        <v>0.32</v>
      </c>
      <c r="X22" s="299">
        <v>2.6</v>
      </c>
      <c r="Y22" s="292">
        <v>9.3000000000000007</v>
      </c>
      <c r="Z22" s="292">
        <v>8.1999999999999993</v>
      </c>
      <c r="AA22" s="292">
        <v>8.1999999999999993</v>
      </c>
      <c r="AB22" s="313">
        <v>0.88</v>
      </c>
    </row>
    <row r="23" spans="1:28" s="176" customFormat="1" ht="15" customHeight="1" x14ac:dyDescent="0.2">
      <c r="A23" s="314" t="s">
        <v>563</v>
      </c>
      <c r="B23" s="210" t="s">
        <v>543</v>
      </c>
      <c r="C23" s="210"/>
      <c r="D23" s="295">
        <v>34</v>
      </c>
      <c r="E23" s="312">
        <v>0.21</v>
      </c>
      <c r="F23" s="295">
        <v>86</v>
      </c>
      <c r="G23" s="312">
        <v>5.4</v>
      </c>
      <c r="H23" s="295">
        <v>38.5</v>
      </c>
      <c r="I23" s="295">
        <v>61</v>
      </c>
      <c r="J23" s="312">
        <v>6.4</v>
      </c>
      <c r="K23" s="293">
        <v>25.7</v>
      </c>
      <c r="L23" s="294">
        <v>2.6</v>
      </c>
      <c r="M23" s="293">
        <v>25.7</v>
      </c>
      <c r="N23" s="294">
        <v>0.5</v>
      </c>
      <c r="O23" s="295">
        <v>59.8</v>
      </c>
      <c r="P23" s="293">
        <v>25.7</v>
      </c>
      <c r="Q23" s="296">
        <v>-1.2500000000000001E-2</v>
      </c>
      <c r="R23" s="294">
        <v>5.6</v>
      </c>
      <c r="S23" s="297">
        <v>6</v>
      </c>
      <c r="T23" s="298">
        <v>0.5</v>
      </c>
      <c r="U23" s="299">
        <v>31.3</v>
      </c>
      <c r="V23" s="299">
        <v>32.299999999999997</v>
      </c>
      <c r="W23" s="299">
        <v>0.33</v>
      </c>
      <c r="X23" s="299">
        <v>2.6</v>
      </c>
      <c r="Y23" s="292">
        <v>9.1999999999999993</v>
      </c>
      <c r="Z23" s="292">
        <v>8.1</v>
      </c>
      <c r="AA23" s="292">
        <v>8.1</v>
      </c>
      <c r="AB23" s="313">
        <v>0.87</v>
      </c>
    </row>
    <row r="24" spans="1:28" s="176" customFormat="1" ht="15" x14ac:dyDescent="0.2">
      <c r="A24" s="314" t="s">
        <v>563</v>
      </c>
      <c r="B24" s="210" t="s">
        <v>544</v>
      </c>
      <c r="C24" s="210"/>
      <c r="D24" s="295">
        <v>34</v>
      </c>
      <c r="E24" s="312">
        <v>0.28000000000000003</v>
      </c>
      <c r="F24" s="295">
        <v>89.5</v>
      </c>
      <c r="G24" s="312">
        <v>5.8</v>
      </c>
      <c r="H24" s="295">
        <v>41</v>
      </c>
      <c r="I24" s="295">
        <v>63</v>
      </c>
      <c r="J24" s="312">
        <v>6.4</v>
      </c>
      <c r="K24" s="293">
        <v>24.5</v>
      </c>
      <c r="L24" s="294">
        <v>2.6</v>
      </c>
      <c r="M24" s="293">
        <v>24.5</v>
      </c>
      <c r="N24" s="294">
        <v>0.5</v>
      </c>
      <c r="O24" s="295">
        <v>62</v>
      </c>
      <c r="P24" s="293">
        <v>24.6</v>
      </c>
      <c r="Q24" s="296">
        <v>-1.2500000000000001E-2</v>
      </c>
      <c r="R24" s="294">
        <v>5.9</v>
      </c>
      <c r="S24" s="297">
        <v>5</v>
      </c>
      <c r="T24" s="298">
        <v>0.5</v>
      </c>
      <c r="U24" s="299">
        <v>28.5</v>
      </c>
      <c r="V24" s="299">
        <v>29.5</v>
      </c>
      <c r="W24" s="299">
        <v>0.33</v>
      </c>
      <c r="X24" s="299">
        <v>2.4</v>
      </c>
      <c r="Y24" s="292">
        <v>9</v>
      </c>
      <c r="Z24" s="292">
        <v>8.1</v>
      </c>
      <c r="AA24" s="292">
        <v>8.1</v>
      </c>
      <c r="AB24" s="313">
        <v>0.87</v>
      </c>
    </row>
    <row r="25" spans="1:28" s="176" customFormat="1" ht="15" x14ac:dyDescent="0.2">
      <c r="A25" s="314" t="s">
        <v>563</v>
      </c>
      <c r="B25" s="210" t="s">
        <v>550</v>
      </c>
      <c r="C25" s="210"/>
      <c r="D25" s="295">
        <v>34</v>
      </c>
      <c r="E25" s="312">
        <v>0.27</v>
      </c>
      <c r="F25" s="295">
        <v>87</v>
      </c>
      <c r="G25" s="312">
        <v>5.8</v>
      </c>
      <c r="H25" s="295">
        <v>36</v>
      </c>
      <c r="I25" s="295">
        <v>63</v>
      </c>
      <c r="J25" s="312">
        <v>6.4</v>
      </c>
      <c r="K25" s="293">
        <v>23.4</v>
      </c>
      <c r="L25" s="294">
        <v>2.6</v>
      </c>
      <c r="M25" s="293">
        <v>23.5</v>
      </c>
      <c r="N25" s="294">
        <v>0.5</v>
      </c>
      <c r="O25" s="295">
        <v>62</v>
      </c>
      <c r="P25" s="293">
        <v>23.5</v>
      </c>
      <c r="Q25" s="296">
        <v>-1.2500000000000001E-2</v>
      </c>
      <c r="R25" s="294">
        <v>5.9</v>
      </c>
      <c r="S25" s="297">
        <v>4.5</v>
      </c>
      <c r="T25" s="298">
        <v>0.5</v>
      </c>
      <c r="U25" s="299">
        <v>29.5</v>
      </c>
      <c r="V25" s="299">
        <v>30.8</v>
      </c>
      <c r="W25" s="299">
        <v>0.33</v>
      </c>
      <c r="X25" s="299">
        <v>2.2999999999999998</v>
      </c>
      <c r="Y25" s="292">
        <v>8.9</v>
      </c>
      <c r="Z25" s="292">
        <v>8</v>
      </c>
      <c r="AA25" s="292">
        <v>8</v>
      </c>
      <c r="AB25" s="313">
        <v>0.86</v>
      </c>
    </row>
    <row r="26" spans="1:28" s="176" customFormat="1" ht="15" x14ac:dyDescent="0.2">
      <c r="A26" s="314" t="s">
        <v>563</v>
      </c>
      <c r="B26" s="210" t="s">
        <v>551</v>
      </c>
      <c r="C26" s="210"/>
      <c r="D26" s="295">
        <v>34</v>
      </c>
      <c r="E26" s="312">
        <v>0.28999999999999998</v>
      </c>
      <c r="F26" s="295">
        <v>89</v>
      </c>
      <c r="G26" s="312">
        <v>5.9</v>
      </c>
      <c r="H26" s="295">
        <v>41.9</v>
      </c>
      <c r="I26" s="295">
        <v>65</v>
      </c>
      <c r="J26" s="312">
        <v>7</v>
      </c>
      <c r="K26" s="293">
        <v>25.1</v>
      </c>
      <c r="L26" s="294">
        <v>2.6</v>
      </c>
      <c r="M26" s="293">
        <v>25.6</v>
      </c>
      <c r="N26" s="294">
        <v>0.5</v>
      </c>
      <c r="O26" s="295">
        <v>65.099999999999994</v>
      </c>
      <c r="P26" s="293">
        <v>25.4</v>
      </c>
      <c r="Q26" s="296">
        <v>-1.2500000000000001E-2</v>
      </c>
      <c r="R26" s="294">
        <v>6</v>
      </c>
      <c r="S26" s="297">
        <v>5</v>
      </c>
      <c r="T26" s="298">
        <v>0.5</v>
      </c>
      <c r="U26" s="299">
        <v>30.2</v>
      </c>
      <c r="V26" s="299">
        <v>31.6</v>
      </c>
      <c r="W26" s="299">
        <v>0.33</v>
      </c>
      <c r="X26" s="299">
        <v>2.2999999999999998</v>
      </c>
      <c r="Y26" s="292">
        <v>8.9</v>
      </c>
      <c r="Z26" s="292">
        <v>7.9</v>
      </c>
      <c r="AA26" s="292">
        <v>7.9</v>
      </c>
      <c r="AB26" s="313">
        <v>0.85</v>
      </c>
    </row>
    <row r="27" spans="1:28" s="176" customFormat="1" ht="15" x14ac:dyDescent="0.2">
      <c r="A27" s="314" t="s">
        <v>563</v>
      </c>
      <c r="B27" s="210" t="s">
        <v>553</v>
      </c>
      <c r="C27" s="210"/>
      <c r="D27" s="295">
        <v>34</v>
      </c>
      <c r="E27" s="312">
        <v>0.33</v>
      </c>
      <c r="F27" s="295">
        <v>89.5</v>
      </c>
      <c r="G27" s="312">
        <v>6</v>
      </c>
      <c r="H27" s="295">
        <v>39</v>
      </c>
      <c r="I27" s="295">
        <v>68.099999999999994</v>
      </c>
      <c r="J27" s="312">
        <v>7</v>
      </c>
      <c r="K27" s="293">
        <v>27.7</v>
      </c>
      <c r="L27" s="294">
        <v>2.6</v>
      </c>
      <c r="M27" s="293">
        <v>28</v>
      </c>
      <c r="N27" s="294">
        <v>0.5</v>
      </c>
      <c r="O27" s="295">
        <v>66.8</v>
      </c>
      <c r="P27" s="293">
        <v>28.4</v>
      </c>
      <c r="Q27" s="296">
        <v>-1.2500000000000001E-2</v>
      </c>
      <c r="R27" s="294">
        <v>6.1</v>
      </c>
      <c r="S27" s="297">
        <v>5</v>
      </c>
      <c r="T27" s="298">
        <v>0.5</v>
      </c>
      <c r="U27" s="299">
        <v>30.6</v>
      </c>
      <c r="V27" s="299">
        <v>32.299999999999997</v>
      </c>
      <c r="W27" s="299">
        <v>0.33</v>
      </c>
      <c r="X27" s="299">
        <v>2.2999999999999998</v>
      </c>
      <c r="Y27" s="292">
        <v>9</v>
      </c>
      <c r="Z27" s="292">
        <v>7.8</v>
      </c>
      <c r="AA27" s="292">
        <v>7.8</v>
      </c>
      <c r="AB27" s="313">
        <v>0.85</v>
      </c>
    </row>
    <row r="28" spans="1:28" s="176" customFormat="1" ht="15" x14ac:dyDescent="0.2">
      <c r="A28" s="314" t="s">
        <v>563</v>
      </c>
      <c r="B28" s="210" t="s">
        <v>554</v>
      </c>
      <c r="C28" s="210"/>
      <c r="D28" s="295">
        <v>34</v>
      </c>
      <c r="E28" s="312">
        <v>0.32</v>
      </c>
      <c r="F28" s="295">
        <v>90</v>
      </c>
      <c r="G28" s="312">
        <v>6</v>
      </c>
      <c r="H28" s="295">
        <v>40</v>
      </c>
      <c r="I28" s="295">
        <v>68</v>
      </c>
      <c r="J28" s="312">
        <v>7</v>
      </c>
      <c r="K28" s="293">
        <v>27.6</v>
      </c>
      <c r="L28" s="294">
        <v>2.6</v>
      </c>
      <c r="M28" s="293">
        <v>28</v>
      </c>
      <c r="N28" s="294">
        <v>0.5</v>
      </c>
      <c r="O28" s="295">
        <v>66</v>
      </c>
      <c r="P28" s="293">
        <v>28.3</v>
      </c>
      <c r="Q28" s="296">
        <v>-1.2500000000000001E-2</v>
      </c>
      <c r="R28" s="294">
        <v>6.1</v>
      </c>
      <c r="S28" s="297">
        <v>5</v>
      </c>
      <c r="T28" s="298">
        <v>0.5</v>
      </c>
      <c r="U28" s="299">
        <v>30.8</v>
      </c>
      <c r="V28" s="299">
        <v>32.4</v>
      </c>
      <c r="W28" s="299">
        <v>0.33</v>
      </c>
      <c r="X28" s="299">
        <v>2.2999999999999998</v>
      </c>
      <c r="Y28" s="292">
        <v>9</v>
      </c>
      <c r="Z28" s="292">
        <v>7.8</v>
      </c>
      <c r="AA28" s="292">
        <v>7.8</v>
      </c>
      <c r="AB28" s="313">
        <v>0.84</v>
      </c>
    </row>
    <row r="29" spans="1:28" s="176" customFormat="1" ht="15" x14ac:dyDescent="0.2">
      <c r="A29" s="314" t="s">
        <v>563</v>
      </c>
      <c r="B29" s="210" t="s">
        <v>555</v>
      </c>
      <c r="C29" s="210"/>
      <c r="D29" s="295">
        <v>36</v>
      </c>
      <c r="E29" s="312">
        <v>0.32</v>
      </c>
      <c r="F29" s="295">
        <v>86.1</v>
      </c>
      <c r="G29" s="312">
        <v>6</v>
      </c>
      <c r="H29" s="295">
        <v>44.2</v>
      </c>
      <c r="I29" s="295">
        <v>68</v>
      </c>
      <c r="J29" s="312">
        <v>7</v>
      </c>
      <c r="K29" s="293">
        <v>27.7</v>
      </c>
      <c r="L29" s="294">
        <v>2.6</v>
      </c>
      <c r="M29" s="293">
        <v>28</v>
      </c>
      <c r="N29" s="294">
        <v>0.5</v>
      </c>
      <c r="O29" s="295">
        <v>67</v>
      </c>
      <c r="P29" s="293">
        <v>28.5</v>
      </c>
      <c r="Q29" s="296">
        <v>-1.2500000000000001E-2</v>
      </c>
      <c r="R29" s="294">
        <v>6.2</v>
      </c>
      <c r="S29" s="297">
        <v>5</v>
      </c>
      <c r="T29" s="298">
        <v>0.5</v>
      </c>
      <c r="U29" s="299">
        <v>31.1</v>
      </c>
      <c r="V29" s="299">
        <v>32.6</v>
      </c>
      <c r="W29" s="299">
        <v>0.33</v>
      </c>
      <c r="X29" s="299">
        <v>2.2999999999999998</v>
      </c>
      <c r="Y29" s="292">
        <v>8.9</v>
      </c>
      <c r="Z29" s="292">
        <v>7.7</v>
      </c>
      <c r="AA29" s="292">
        <v>7.7</v>
      </c>
      <c r="AB29" s="313">
        <v>0.84</v>
      </c>
    </row>
    <row r="30" spans="1:28" s="176" customFormat="1" ht="15" x14ac:dyDescent="0.2">
      <c r="A30" s="396" t="s">
        <v>563</v>
      </c>
      <c r="B30" s="210" t="s">
        <v>528</v>
      </c>
      <c r="C30" s="210"/>
      <c r="D30" s="389">
        <v>36.5</v>
      </c>
      <c r="E30" s="394">
        <v>0.32</v>
      </c>
      <c r="F30" s="389">
        <v>87</v>
      </c>
      <c r="G30" s="394">
        <v>6</v>
      </c>
      <c r="H30" s="389">
        <v>41</v>
      </c>
      <c r="I30" s="389">
        <v>69</v>
      </c>
      <c r="J30" s="394">
        <v>7</v>
      </c>
      <c r="K30" s="387">
        <v>27.7</v>
      </c>
      <c r="L30" s="388">
        <v>2.6</v>
      </c>
      <c r="M30" s="387">
        <v>27.9</v>
      </c>
      <c r="N30" s="388">
        <v>0.5</v>
      </c>
      <c r="O30" s="389">
        <v>68</v>
      </c>
      <c r="P30" s="387">
        <v>28.3</v>
      </c>
      <c r="Q30" s="390">
        <v>-1.2500000000000001E-2</v>
      </c>
      <c r="R30" s="388">
        <v>6.2</v>
      </c>
      <c r="S30" s="391">
        <v>5</v>
      </c>
      <c r="T30" s="392">
        <v>0.5</v>
      </c>
      <c r="U30" s="393">
        <v>30.2</v>
      </c>
      <c r="V30" s="393">
        <v>31.4</v>
      </c>
      <c r="W30" s="393">
        <v>0.33</v>
      </c>
      <c r="X30" s="393">
        <v>2.2999999999999998</v>
      </c>
      <c r="Y30" s="386">
        <v>8.9</v>
      </c>
      <c r="Z30" s="386">
        <v>7.6</v>
      </c>
      <c r="AA30" s="386">
        <v>7.6</v>
      </c>
      <c r="AB30" s="395">
        <v>0.83</v>
      </c>
    </row>
    <row r="31" spans="1:28" s="176" customFormat="1" ht="15" x14ac:dyDescent="0.2">
      <c r="A31" s="396" t="s">
        <v>563</v>
      </c>
      <c r="B31" s="210" t="s">
        <v>527</v>
      </c>
      <c r="C31" s="210"/>
      <c r="D31" s="389">
        <v>37</v>
      </c>
      <c r="E31" s="394">
        <v>0.32</v>
      </c>
      <c r="F31" s="389">
        <v>90</v>
      </c>
      <c r="G31" s="394">
        <v>6</v>
      </c>
      <c r="H31" s="389">
        <v>41</v>
      </c>
      <c r="I31" s="389">
        <v>59.7</v>
      </c>
      <c r="J31" s="394">
        <v>7</v>
      </c>
      <c r="K31" s="387">
        <v>27.9</v>
      </c>
      <c r="L31" s="388">
        <v>2.6</v>
      </c>
      <c r="M31" s="387">
        <v>28.3</v>
      </c>
      <c r="N31" s="388">
        <v>0.5</v>
      </c>
      <c r="O31" s="389">
        <v>68</v>
      </c>
      <c r="P31" s="387">
        <v>28.2</v>
      </c>
      <c r="Q31" s="390">
        <v>-1.2500000000000001E-2</v>
      </c>
      <c r="R31" s="388">
        <v>6</v>
      </c>
      <c r="S31" s="391">
        <v>5</v>
      </c>
      <c r="T31" s="392">
        <v>0.5</v>
      </c>
      <c r="U31" s="393">
        <v>30.4</v>
      </c>
      <c r="V31" s="393">
        <v>33.200000000000003</v>
      </c>
      <c r="W31" s="393">
        <v>0.33</v>
      </c>
      <c r="X31" s="393">
        <v>2.2999999999999998</v>
      </c>
      <c r="Y31" s="386">
        <v>8.9</v>
      </c>
      <c r="Z31" s="386">
        <v>7.6</v>
      </c>
      <c r="AA31" s="386">
        <v>7.6</v>
      </c>
      <c r="AB31" s="395">
        <v>0.83</v>
      </c>
    </row>
    <row r="32" spans="1:28" s="176" customFormat="1" ht="15" x14ac:dyDescent="0.2">
      <c r="A32" s="396" t="s">
        <v>563</v>
      </c>
      <c r="B32" s="210" t="s">
        <v>529</v>
      </c>
      <c r="C32" s="210"/>
      <c r="D32" s="389">
        <v>37</v>
      </c>
      <c r="E32" s="394">
        <v>0.32</v>
      </c>
      <c r="F32" s="389">
        <v>92.4</v>
      </c>
      <c r="G32" s="394">
        <v>6</v>
      </c>
      <c r="H32" s="389">
        <v>42</v>
      </c>
      <c r="I32" s="389">
        <v>58.5</v>
      </c>
      <c r="J32" s="394">
        <v>7.2</v>
      </c>
      <c r="K32" s="387">
        <v>28.8</v>
      </c>
      <c r="L32" s="388">
        <v>2.6</v>
      </c>
      <c r="M32" s="387">
        <v>28.9</v>
      </c>
      <c r="N32" s="388">
        <v>0.5</v>
      </c>
      <c r="O32" s="389">
        <v>66.7</v>
      </c>
      <c r="P32" s="387">
        <v>28.1</v>
      </c>
      <c r="Q32" s="390">
        <v>-1.24E-2</v>
      </c>
      <c r="R32" s="388">
        <v>6</v>
      </c>
      <c r="S32" s="391">
        <v>6</v>
      </c>
      <c r="T32" s="392">
        <v>0.5</v>
      </c>
      <c r="U32" s="393">
        <v>32.6</v>
      </c>
      <c r="V32" s="393">
        <v>37.299999999999997</v>
      </c>
      <c r="W32" s="393">
        <v>0.33</v>
      </c>
      <c r="X32" s="393">
        <v>2.2999999999999998</v>
      </c>
      <c r="Y32" s="386">
        <v>8.8000000000000007</v>
      </c>
      <c r="Z32" s="386">
        <v>7.5</v>
      </c>
      <c r="AA32" s="386">
        <v>7.5</v>
      </c>
      <c r="AB32" s="395">
        <v>0.83</v>
      </c>
    </row>
    <row r="33" spans="1:28" s="176" customFormat="1" ht="15" x14ac:dyDescent="0.2">
      <c r="A33" s="419" t="s">
        <v>565</v>
      </c>
      <c r="B33" s="211" t="s">
        <v>564</v>
      </c>
      <c r="C33" s="211"/>
      <c r="D33" s="412">
        <v>44</v>
      </c>
      <c r="E33" s="417">
        <v>0.32</v>
      </c>
      <c r="F33" s="412">
        <v>92.4</v>
      </c>
      <c r="G33" s="417">
        <v>6</v>
      </c>
      <c r="H33" s="412">
        <v>42</v>
      </c>
      <c r="I33" s="412">
        <v>71</v>
      </c>
      <c r="J33" s="417">
        <v>7.2</v>
      </c>
      <c r="K33" s="410">
        <v>28.8</v>
      </c>
      <c r="L33" s="411">
        <v>2.6</v>
      </c>
      <c r="M33" s="410">
        <v>28.9</v>
      </c>
      <c r="N33" s="411">
        <v>0.5</v>
      </c>
      <c r="O33" s="412">
        <v>66.7</v>
      </c>
      <c r="P33" s="410">
        <v>28.1</v>
      </c>
      <c r="Q33" s="413">
        <v>-1.24E-2</v>
      </c>
      <c r="R33" s="411">
        <v>6</v>
      </c>
      <c r="S33" s="414">
        <v>6</v>
      </c>
      <c r="T33" s="415">
        <v>0.5</v>
      </c>
      <c r="U33" s="416">
        <v>32.6</v>
      </c>
      <c r="V33" s="416">
        <v>37.299999999999997</v>
      </c>
      <c r="W33" s="416">
        <v>0.33</v>
      </c>
      <c r="X33" s="416">
        <v>2.2999999999999998</v>
      </c>
      <c r="Y33" s="409">
        <v>8.8000000000000007</v>
      </c>
      <c r="Z33" s="409">
        <v>7.5</v>
      </c>
      <c r="AA33" s="409">
        <v>7.5</v>
      </c>
      <c r="AB33" s="418">
        <v>0.83</v>
      </c>
    </row>
    <row r="34" spans="1:28" s="176" customFormat="1" ht="15" x14ac:dyDescent="0.2">
      <c r="A34" s="433" t="s">
        <v>565</v>
      </c>
      <c r="B34" s="210" t="s">
        <v>541</v>
      </c>
      <c r="C34" s="210"/>
      <c r="D34" s="412">
        <v>43</v>
      </c>
      <c r="E34" s="417">
        <v>0.32</v>
      </c>
      <c r="F34" s="412">
        <v>90</v>
      </c>
      <c r="G34" s="417">
        <v>6</v>
      </c>
      <c r="H34" s="412">
        <v>44</v>
      </c>
      <c r="I34" s="412">
        <v>75</v>
      </c>
      <c r="J34" s="417">
        <v>7.2</v>
      </c>
      <c r="K34" s="410">
        <v>28</v>
      </c>
      <c r="L34" s="411">
        <v>2.6</v>
      </c>
      <c r="M34" s="410">
        <v>28</v>
      </c>
      <c r="N34" s="411">
        <v>0.5</v>
      </c>
      <c r="O34" s="412">
        <v>67</v>
      </c>
      <c r="P34" s="410">
        <v>28</v>
      </c>
      <c r="Q34" s="413">
        <v>-1.2500000000000001E-2</v>
      </c>
      <c r="R34" s="411">
        <v>6</v>
      </c>
      <c r="S34" s="414">
        <v>6</v>
      </c>
      <c r="T34" s="415">
        <v>0.5</v>
      </c>
      <c r="U34" s="411">
        <v>32</v>
      </c>
      <c r="V34" s="417">
        <v>37</v>
      </c>
      <c r="W34" s="416">
        <v>0.33</v>
      </c>
      <c r="X34" s="416">
        <v>2.2999999999999998</v>
      </c>
      <c r="Y34" s="409">
        <v>8.8000000000000007</v>
      </c>
      <c r="Z34" s="409">
        <v>7.5</v>
      </c>
      <c r="AA34" s="409">
        <v>7.5</v>
      </c>
      <c r="AB34" s="418">
        <v>0.83</v>
      </c>
    </row>
    <row r="35" spans="1:28" s="176" customFormat="1" ht="15" x14ac:dyDescent="0.2">
      <c r="A35" s="433" t="s">
        <v>565</v>
      </c>
      <c r="B35" s="210" t="s">
        <v>542</v>
      </c>
      <c r="C35" s="210"/>
      <c r="D35" s="412">
        <v>46</v>
      </c>
      <c r="E35" s="417">
        <v>0.32</v>
      </c>
      <c r="F35" s="412">
        <v>90</v>
      </c>
      <c r="G35" s="417">
        <v>6</v>
      </c>
      <c r="H35" s="412">
        <v>44</v>
      </c>
      <c r="I35" s="412">
        <v>70</v>
      </c>
      <c r="J35" s="417">
        <v>7.2</v>
      </c>
      <c r="K35" s="410">
        <v>28</v>
      </c>
      <c r="L35" s="411">
        <v>2.6</v>
      </c>
      <c r="M35" s="410">
        <v>29</v>
      </c>
      <c r="N35" s="411">
        <v>0.5</v>
      </c>
      <c r="O35" s="412">
        <v>60</v>
      </c>
      <c r="P35" s="410">
        <v>28</v>
      </c>
      <c r="Q35" s="413">
        <v>-1.2500000000000001E-2</v>
      </c>
      <c r="R35" s="411">
        <v>6</v>
      </c>
      <c r="S35" s="414">
        <v>6</v>
      </c>
      <c r="T35" s="415">
        <v>0.5</v>
      </c>
      <c r="U35" s="411">
        <v>33</v>
      </c>
      <c r="V35" s="417">
        <v>41</v>
      </c>
      <c r="W35" s="416">
        <v>0.33</v>
      </c>
      <c r="X35" s="416">
        <v>2.2999999999999998</v>
      </c>
      <c r="Y35" s="409">
        <v>8.8000000000000007</v>
      </c>
      <c r="Z35" s="409">
        <v>7.4</v>
      </c>
      <c r="AA35" s="409">
        <v>7.4</v>
      </c>
      <c r="AB35" s="418">
        <v>0.82</v>
      </c>
    </row>
    <row r="36" spans="1:28" s="176" customFormat="1" ht="15" x14ac:dyDescent="0.2">
      <c r="A36" s="433" t="s">
        <v>565</v>
      </c>
      <c r="B36" s="210" t="s">
        <v>543</v>
      </c>
      <c r="C36" s="210"/>
      <c r="D36" s="412">
        <v>45</v>
      </c>
      <c r="E36" s="417">
        <v>0.32</v>
      </c>
      <c r="F36" s="412">
        <v>91</v>
      </c>
      <c r="G36" s="417">
        <v>6</v>
      </c>
      <c r="H36" s="412">
        <v>43.5</v>
      </c>
      <c r="I36" s="412">
        <v>72</v>
      </c>
      <c r="J36" s="417">
        <v>7.2</v>
      </c>
      <c r="K36" s="410">
        <v>29.4</v>
      </c>
      <c r="L36" s="411">
        <v>2.6</v>
      </c>
      <c r="M36" s="410">
        <v>29.6</v>
      </c>
      <c r="N36" s="411">
        <v>0.5</v>
      </c>
      <c r="O36" s="412">
        <v>70.3</v>
      </c>
      <c r="P36" s="410">
        <v>29.8</v>
      </c>
      <c r="Q36" s="413">
        <v>-1.2500000000000001E-2</v>
      </c>
      <c r="R36" s="411">
        <v>6.1</v>
      </c>
      <c r="S36" s="414">
        <v>6</v>
      </c>
      <c r="T36" s="415">
        <v>0.5</v>
      </c>
      <c r="U36" s="416">
        <v>32.1</v>
      </c>
      <c r="V36" s="416">
        <v>32.299999999999997</v>
      </c>
      <c r="W36" s="416">
        <v>0.33</v>
      </c>
      <c r="X36" s="416">
        <v>2.2999999999999998</v>
      </c>
      <c r="Y36" s="409">
        <v>8.6999999999999993</v>
      </c>
      <c r="Z36" s="409">
        <v>7.3</v>
      </c>
      <c r="AA36" s="409">
        <v>7.3</v>
      </c>
      <c r="AB36" s="418">
        <v>0.82</v>
      </c>
    </row>
    <row r="37" spans="1:28" s="176" customFormat="1" ht="15" x14ac:dyDescent="0.2">
      <c r="A37" s="445" t="s">
        <v>565</v>
      </c>
      <c r="B37" s="210" t="s">
        <v>544</v>
      </c>
      <c r="C37" s="210"/>
      <c r="D37" s="438">
        <v>45.4</v>
      </c>
      <c r="E37" s="443">
        <v>0.32</v>
      </c>
      <c r="F37" s="438">
        <v>92.3</v>
      </c>
      <c r="G37" s="443">
        <v>6.1</v>
      </c>
      <c r="H37" s="438">
        <v>44.8</v>
      </c>
      <c r="I37" s="438">
        <v>70</v>
      </c>
      <c r="J37" s="443">
        <v>7.2</v>
      </c>
      <c r="K37" s="436">
        <v>29.5</v>
      </c>
      <c r="L37" s="437">
        <v>2.6</v>
      </c>
      <c r="M37" s="436">
        <v>29.7</v>
      </c>
      <c r="N37" s="437">
        <v>0.5</v>
      </c>
      <c r="O37" s="438">
        <v>69.3</v>
      </c>
      <c r="P37" s="436">
        <v>30</v>
      </c>
      <c r="Q37" s="439">
        <v>-1.2500000000000001E-2</v>
      </c>
      <c r="R37" s="437">
        <v>6.2</v>
      </c>
      <c r="S37" s="440">
        <v>6</v>
      </c>
      <c r="T37" s="441">
        <v>0.5</v>
      </c>
      <c r="U37" s="442">
        <v>31.5</v>
      </c>
      <c r="V37" s="442">
        <v>33.200000000000003</v>
      </c>
      <c r="W37" s="442">
        <v>0.33</v>
      </c>
      <c r="X37" s="442">
        <v>2.2999999999999998</v>
      </c>
      <c r="Y37" s="435">
        <v>8.6</v>
      </c>
      <c r="Z37" s="435">
        <v>7.3</v>
      </c>
      <c r="AA37" s="435">
        <v>7.3</v>
      </c>
      <c r="AB37" s="444">
        <v>0.81</v>
      </c>
    </row>
    <row r="38" spans="1:28" s="176" customFormat="1" ht="15" x14ac:dyDescent="0.2">
      <c r="A38" s="445" t="s">
        <v>565</v>
      </c>
      <c r="B38" s="210" t="s">
        <v>550</v>
      </c>
      <c r="C38" s="210"/>
      <c r="D38" s="438">
        <v>43</v>
      </c>
      <c r="E38" s="443">
        <v>0.27</v>
      </c>
      <c r="F38" s="438">
        <v>80.2</v>
      </c>
      <c r="G38" s="443">
        <v>5.6</v>
      </c>
      <c r="H38" s="438">
        <v>43.5</v>
      </c>
      <c r="I38" s="438">
        <v>65</v>
      </c>
      <c r="J38" s="443">
        <v>6.5</v>
      </c>
      <c r="K38" s="436">
        <v>29.1</v>
      </c>
      <c r="L38" s="437">
        <v>2.6</v>
      </c>
      <c r="M38" s="436">
        <v>29.6</v>
      </c>
      <c r="N38" s="437">
        <v>0.5</v>
      </c>
      <c r="O38" s="438">
        <v>63</v>
      </c>
      <c r="P38" s="436">
        <v>29.1</v>
      </c>
      <c r="Q38" s="439">
        <v>-1.2500000000000001E-2</v>
      </c>
      <c r="R38" s="437">
        <v>6</v>
      </c>
      <c r="S38" s="440">
        <v>11</v>
      </c>
      <c r="T38" s="441">
        <v>0.5</v>
      </c>
      <c r="U38" s="442">
        <v>31.3</v>
      </c>
      <c r="V38" s="442">
        <v>32.799999999999997</v>
      </c>
      <c r="W38" s="442">
        <v>0.33</v>
      </c>
      <c r="X38" s="442">
        <v>2.2999999999999998</v>
      </c>
      <c r="Y38" s="435">
        <v>8.5</v>
      </c>
      <c r="Z38" s="435">
        <v>7.2</v>
      </c>
      <c r="AA38" s="435">
        <v>7.2</v>
      </c>
      <c r="AB38" s="444">
        <v>0.81</v>
      </c>
    </row>
    <row r="39" spans="1:28" s="176" customFormat="1" ht="15" x14ac:dyDescent="0.2">
      <c r="A39" s="445" t="s">
        <v>565</v>
      </c>
      <c r="B39" s="210" t="s">
        <v>551</v>
      </c>
      <c r="C39" s="210"/>
      <c r="D39" s="438">
        <v>43</v>
      </c>
      <c r="E39" s="443">
        <v>0.27</v>
      </c>
      <c r="F39" s="438">
        <v>80</v>
      </c>
      <c r="G39" s="443">
        <v>5.6</v>
      </c>
      <c r="H39" s="438">
        <v>43.5</v>
      </c>
      <c r="I39" s="438">
        <v>65</v>
      </c>
      <c r="J39" s="443">
        <v>6.5</v>
      </c>
      <c r="K39" s="436">
        <v>29.1</v>
      </c>
      <c r="L39" s="437">
        <v>2.6</v>
      </c>
      <c r="M39" s="436">
        <v>29.6</v>
      </c>
      <c r="N39" s="437">
        <v>0.5</v>
      </c>
      <c r="O39" s="438">
        <v>63</v>
      </c>
      <c r="P39" s="436">
        <v>28.9</v>
      </c>
      <c r="Q39" s="439">
        <v>-1.2500000000000001E-2</v>
      </c>
      <c r="R39" s="437">
        <v>6</v>
      </c>
      <c r="S39" s="440">
        <v>12</v>
      </c>
      <c r="T39" s="441">
        <v>0.5</v>
      </c>
      <c r="U39" s="442">
        <v>31.4</v>
      </c>
      <c r="V39" s="442">
        <v>32.9</v>
      </c>
      <c r="W39" s="442">
        <v>0.33</v>
      </c>
      <c r="X39" s="442">
        <v>2.2999999999999998</v>
      </c>
      <c r="Y39" s="435">
        <v>8.3000000000000007</v>
      </c>
      <c r="Z39" s="435">
        <v>7.1</v>
      </c>
      <c r="AA39" s="435">
        <v>7.1</v>
      </c>
      <c r="AB39" s="444">
        <v>0.79</v>
      </c>
    </row>
    <row r="40" spans="1:28" s="176" customFormat="1" ht="15" x14ac:dyDescent="0.2">
      <c r="A40" s="445" t="s">
        <v>565</v>
      </c>
      <c r="B40" s="210" t="s">
        <v>553</v>
      </c>
      <c r="C40" s="210"/>
      <c r="D40" s="438">
        <v>43.2</v>
      </c>
      <c r="E40" s="443">
        <v>0.3</v>
      </c>
      <c r="F40" s="438">
        <v>89</v>
      </c>
      <c r="G40" s="443">
        <v>6</v>
      </c>
      <c r="H40" s="438">
        <v>44.2</v>
      </c>
      <c r="I40" s="438">
        <v>68.7</v>
      </c>
      <c r="J40" s="443">
        <v>7.1</v>
      </c>
      <c r="K40" s="436">
        <v>28.5</v>
      </c>
      <c r="L40" s="437">
        <v>2.6</v>
      </c>
      <c r="M40" s="436">
        <v>28.8</v>
      </c>
      <c r="N40" s="437">
        <v>0.5</v>
      </c>
      <c r="O40" s="438">
        <v>66</v>
      </c>
      <c r="P40" s="436">
        <v>28.3</v>
      </c>
      <c r="Q40" s="439">
        <v>-1.2500000000000001E-2</v>
      </c>
      <c r="R40" s="437">
        <v>6.1</v>
      </c>
      <c r="S40" s="440">
        <v>6</v>
      </c>
      <c r="T40" s="441">
        <v>0.5</v>
      </c>
      <c r="U40" s="442">
        <v>30.5</v>
      </c>
      <c r="V40" s="442">
        <v>31.5</v>
      </c>
      <c r="W40" s="442">
        <v>0.33</v>
      </c>
      <c r="X40" s="442">
        <v>2.2999999999999998</v>
      </c>
      <c r="Y40" s="435">
        <v>8.3000000000000007</v>
      </c>
      <c r="Z40" s="435">
        <v>7.1</v>
      </c>
      <c r="AA40" s="435">
        <v>7.1</v>
      </c>
      <c r="AB40" s="444">
        <v>0.79</v>
      </c>
    </row>
    <row r="41" spans="1:28" s="176" customFormat="1" ht="15" x14ac:dyDescent="0.2">
      <c r="A41" s="445" t="s">
        <v>565</v>
      </c>
      <c r="B41" s="210" t="s">
        <v>554</v>
      </c>
      <c r="C41" s="210"/>
      <c r="D41" s="438">
        <v>43.2</v>
      </c>
      <c r="E41" s="443">
        <v>0.33</v>
      </c>
      <c r="F41" s="438">
        <v>90</v>
      </c>
      <c r="G41" s="443">
        <v>6.1</v>
      </c>
      <c r="H41" s="438">
        <v>43.3</v>
      </c>
      <c r="I41" s="438">
        <v>67</v>
      </c>
      <c r="J41" s="443">
        <v>7.2</v>
      </c>
      <c r="K41" s="436">
        <v>27.6</v>
      </c>
      <c r="L41" s="437">
        <v>2.6</v>
      </c>
      <c r="M41" s="436">
        <v>27.9</v>
      </c>
      <c r="N41" s="437">
        <v>0.5</v>
      </c>
      <c r="O41" s="438">
        <v>64</v>
      </c>
      <c r="P41" s="436">
        <v>27.6</v>
      </c>
      <c r="Q41" s="439">
        <v>-1.2500000000000001E-2</v>
      </c>
      <c r="R41" s="437">
        <v>6.2</v>
      </c>
      <c r="S41" s="440">
        <v>5</v>
      </c>
      <c r="T41" s="441">
        <v>0.5</v>
      </c>
      <c r="U41" s="442">
        <v>29.7</v>
      </c>
      <c r="V41" s="442">
        <v>31.3</v>
      </c>
      <c r="W41" s="442">
        <v>0.33</v>
      </c>
      <c r="X41" s="442">
        <v>2.2999999999999998</v>
      </c>
      <c r="Y41" s="435">
        <v>8.3000000000000007</v>
      </c>
      <c r="Z41" s="435">
        <v>7.1</v>
      </c>
      <c r="AA41" s="435">
        <v>7</v>
      </c>
      <c r="AB41" s="444">
        <v>0.79</v>
      </c>
    </row>
    <row r="42" spans="1:28" s="176" customFormat="1" ht="15" x14ac:dyDescent="0.2">
      <c r="A42" s="445" t="s">
        <v>565</v>
      </c>
      <c r="B42" s="210" t="s">
        <v>555</v>
      </c>
      <c r="C42" s="210"/>
      <c r="D42" s="438">
        <v>43.2</v>
      </c>
      <c r="E42" s="443">
        <v>0.32</v>
      </c>
      <c r="F42" s="438">
        <v>89</v>
      </c>
      <c r="G42" s="443">
        <v>6.1</v>
      </c>
      <c r="H42" s="438">
        <v>42.7</v>
      </c>
      <c r="I42" s="438">
        <v>64.599999999999994</v>
      </c>
      <c r="J42" s="443">
        <v>7.2</v>
      </c>
      <c r="K42" s="436">
        <v>27.4</v>
      </c>
      <c r="L42" s="437">
        <v>2.6</v>
      </c>
      <c r="M42" s="436">
        <v>27.7</v>
      </c>
      <c r="N42" s="437">
        <v>0.5</v>
      </c>
      <c r="O42" s="438">
        <v>62</v>
      </c>
      <c r="P42" s="436">
        <v>27.4</v>
      </c>
      <c r="Q42" s="439">
        <v>-1.2500000000000001E-2</v>
      </c>
      <c r="R42" s="437">
        <v>6.2</v>
      </c>
      <c r="S42" s="440">
        <v>5</v>
      </c>
      <c r="T42" s="441">
        <v>0.5</v>
      </c>
      <c r="U42" s="442">
        <v>29.6</v>
      </c>
      <c r="V42" s="442">
        <v>30.9</v>
      </c>
      <c r="W42" s="442">
        <v>0.33</v>
      </c>
      <c r="X42" s="442">
        <v>2.2999999999999998</v>
      </c>
      <c r="Y42" s="435">
        <v>8.3000000000000007</v>
      </c>
      <c r="Z42" s="435">
        <v>7</v>
      </c>
      <c r="AA42" s="435">
        <v>7</v>
      </c>
      <c r="AB42" s="444">
        <v>0.79</v>
      </c>
    </row>
    <row r="43" spans="1:28" s="176" customFormat="1" ht="15" x14ac:dyDescent="0.2">
      <c r="A43" s="469" t="s">
        <v>565</v>
      </c>
      <c r="B43" s="210" t="s">
        <v>528</v>
      </c>
      <c r="C43" s="210"/>
      <c r="D43" s="462">
        <v>42.5</v>
      </c>
      <c r="E43" s="467">
        <v>0.28999999999999998</v>
      </c>
      <c r="F43" s="462">
        <v>87.5</v>
      </c>
      <c r="G43" s="467">
        <v>6</v>
      </c>
      <c r="H43" s="462">
        <v>40.74</v>
      </c>
      <c r="I43" s="462">
        <v>62.6</v>
      </c>
      <c r="J43" s="467">
        <v>7</v>
      </c>
      <c r="K43" s="460">
        <v>25.4</v>
      </c>
      <c r="L43" s="461">
        <v>2.6</v>
      </c>
      <c r="M43" s="460">
        <v>25.6</v>
      </c>
      <c r="N43" s="461">
        <v>0.5</v>
      </c>
      <c r="O43" s="462">
        <v>63.5</v>
      </c>
      <c r="P43" s="460">
        <v>25.8</v>
      </c>
      <c r="Q43" s="463">
        <v>-1.2500000000000001E-2</v>
      </c>
      <c r="R43" s="461">
        <v>6.2</v>
      </c>
      <c r="S43" s="464">
        <v>5</v>
      </c>
      <c r="T43" s="465">
        <v>0.5</v>
      </c>
      <c r="U43" s="466">
        <v>27.1</v>
      </c>
      <c r="V43" s="466">
        <v>28.6</v>
      </c>
      <c r="W43" s="466">
        <v>0.33</v>
      </c>
      <c r="X43" s="466">
        <v>2.2999999999999998</v>
      </c>
      <c r="Y43" s="459">
        <v>8.1999999999999993</v>
      </c>
      <c r="Z43" s="459">
        <v>6.9</v>
      </c>
      <c r="AA43" s="459">
        <v>6.9</v>
      </c>
      <c r="AB43" s="468">
        <v>0.79</v>
      </c>
    </row>
    <row r="44" spans="1:28" s="176" customFormat="1" ht="15" x14ac:dyDescent="0.2">
      <c r="A44" s="469" t="s">
        <v>565</v>
      </c>
      <c r="B44" s="210" t="s">
        <v>527</v>
      </c>
      <c r="C44" s="210"/>
      <c r="D44" s="462">
        <v>44</v>
      </c>
      <c r="E44" s="467">
        <v>0.33</v>
      </c>
      <c r="F44" s="462">
        <v>88.6</v>
      </c>
      <c r="G44" s="467">
        <v>6</v>
      </c>
      <c r="H44" s="462">
        <v>40.799999999999997</v>
      </c>
      <c r="I44" s="462">
        <v>63.5</v>
      </c>
      <c r="J44" s="467">
        <v>7</v>
      </c>
      <c r="K44" s="460">
        <v>23.6</v>
      </c>
      <c r="L44" s="461">
        <v>2.7</v>
      </c>
      <c r="M44" s="460">
        <v>23.6</v>
      </c>
      <c r="N44" s="461">
        <v>0.5</v>
      </c>
      <c r="O44" s="462">
        <v>60.5</v>
      </c>
      <c r="P44" s="460">
        <v>23.7</v>
      </c>
      <c r="Q44" s="463">
        <v>-1.2500000000000001E-2</v>
      </c>
      <c r="R44" s="461">
        <v>6.2</v>
      </c>
      <c r="S44" s="464">
        <v>3</v>
      </c>
      <c r="T44" s="465">
        <v>0.5</v>
      </c>
      <c r="U44" s="466">
        <v>33</v>
      </c>
      <c r="V44" s="466">
        <v>28.8</v>
      </c>
      <c r="W44" s="466">
        <v>0.33</v>
      </c>
      <c r="X44" s="466">
        <v>2.2999999999999998</v>
      </c>
      <c r="Y44" s="459">
        <v>7.9</v>
      </c>
      <c r="Z44" s="459">
        <v>6.9</v>
      </c>
      <c r="AA44" s="459">
        <v>6.9</v>
      </c>
      <c r="AB44" s="468">
        <v>0.79</v>
      </c>
    </row>
    <row r="45" spans="1:28" s="176" customFormat="1" ht="15" x14ac:dyDescent="0.2">
      <c r="A45" s="469" t="s">
        <v>565</v>
      </c>
      <c r="B45" s="210" t="s">
        <v>529</v>
      </c>
      <c r="C45" s="210"/>
      <c r="D45" s="462">
        <v>47.4</v>
      </c>
      <c r="E45" s="467">
        <v>0.33</v>
      </c>
      <c r="F45" s="462">
        <v>89.8</v>
      </c>
      <c r="G45" s="467">
        <v>6.2</v>
      </c>
      <c r="H45" s="462">
        <v>39.700000000000003</v>
      </c>
      <c r="I45" s="462">
        <v>62.7</v>
      </c>
      <c r="J45" s="467">
        <v>7.2</v>
      </c>
      <c r="K45" s="460">
        <v>22.7</v>
      </c>
      <c r="L45" s="461">
        <v>2.6</v>
      </c>
      <c r="M45" s="460">
        <v>22.8</v>
      </c>
      <c r="N45" s="461">
        <v>0.5</v>
      </c>
      <c r="O45" s="462">
        <v>60.8</v>
      </c>
      <c r="P45" s="460">
        <v>22.8</v>
      </c>
      <c r="Q45" s="463">
        <v>-1.2500000000000001E-2</v>
      </c>
      <c r="R45" s="461">
        <v>6.2</v>
      </c>
      <c r="S45" s="464">
        <v>3</v>
      </c>
      <c r="T45" s="465">
        <v>0.5</v>
      </c>
      <c r="U45" s="466">
        <v>26.6</v>
      </c>
      <c r="V45" s="466">
        <v>28.8</v>
      </c>
      <c r="W45" s="466">
        <v>0.33</v>
      </c>
      <c r="X45" s="466">
        <v>2.2999999999999998</v>
      </c>
      <c r="Y45" s="459">
        <v>7.7</v>
      </c>
      <c r="Z45" s="459">
        <v>6.8</v>
      </c>
      <c r="AA45" s="459">
        <v>6.8</v>
      </c>
      <c r="AB45" s="468">
        <v>0.8</v>
      </c>
    </row>
    <row r="46" spans="1:28" s="176" customFormat="1" ht="15" x14ac:dyDescent="0.2">
      <c r="A46" s="489" t="s">
        <v>566</v>
      </c>
      <c r="B46" s="211" t="s">
        <v>564</v>
      </c>
      <c r="C46" s="211"/>
      <c r="D46" s="483">
        <v>47.4</v>
      </c>
      <c r="E46" s="487">
        <v>0.33</v>
      </c>
      <c r="F46" s="483">
        <v>89.8</v>
      </c>
      <c r="G46" s="487">
        <v>6.2</v>
      </c>
      <c r="H46" s="483">
        <v>39.700000000000003</v>
      </c>
      <c r="I46" s="483">
        <v>62.7</v>
      </c>
      <c r="J46" s="487">
        <v>7.2</v>
      </c>
      <c r="K46" s="483">
        <v>22.7</v>
      </c>
      <c r="L46" s="487">
        <v>2.6</v>
      </c>
      <c r="M46" s="483">
        <v>22.8</v>
      </c>
      <c r="N46" s="487">
        <v>0.5</v>
      </c>
      <c r="O46" s="483">
        <v>60.8</v>
      </c>
      <c r="P46" s="483">
        <v>22.8</v>
      </c>
      <c r="Q46" s="484">
        <v>-1.2500000000000001E-2</v>
      </c>
      <c r="R46" s="487">
        <v>6.2</v>
      </c>
      <c r="S46" s="491">
        <v>3</v>
      </c>
      <c r="T46" s="485">
        <v>0.5</v>
      </c>
      <c r="U46" s="491">
        <v>26.6</v>
      </c>
      <c r="V46" s="491">
        <v>28.8</v>
      </c>
      <c r="W46" s="486">
        <v>0.33</v>
      </c>
      <c r="X46" s="487">
        <v>2.2999999999999998</v>
      </c>
      <c r="Y46" s="482">
        <v>7.7</v>
      </c>
      <c r="Z46" s="482">
        <v>6.8</v>
      </c>
      <c r="AA46" s="482">
        <v>6.8</v>
      </c>
      <c r="AB46" s="488">
        <v>0.8</v>
      </c>
    </row>
    <row r="47" spans="1:28" s="176" customFormat="1" ht="15" x14ac:dyDescent="0.2">
      <c r="A47" s="489" t="s">
        <v>566</v>
      </c>
      <c r="B47" s="210" t="s">
        <v>541</v>
      </c>
      <c r="C47" s="210"/>
      <c r="D47" s="483">
        <v>43</v>
      </c>
      <c r="E47" s="487">
        <v>0.3</v>
      </c>
      <c r="F47" s="483">
        <v>80</v>
      </c>
      <c r="G47" s="487">
        <v>6.2</v>
      </c>
      <c r="H47" s="483">
        <v>38</v>
      </c>
      <c r="I47" s="483">
        <v>59</v>
      </c>
      <c r="J47" s="487">
        <v>7.2</v>
      </c>
      <c r="K47" s="483">
        <v>21.7</v>
      </c>
      <c r="L47" s="487">
        <v>2.6</v>
      </c>
      <c r="M47" s="483">
        <v>21.9</v>
      </c>
      <c r="N47" s="487">
        <v>0.5</v>
      </c>
      <c r="O47" s="483">
        <v>58</v>
      </c>
      <c r="P47" s="483">
        <v>21</v>
      </c>
      <c r="Q47" s="484">
        <v>-1.2500000000000001E-2</v>
      </c>
      <c r="R47" s="487">
        <v>6.3</v>
      </c>
      <c r="S47" s="491">
        <v>3</v>
      </c>
      <c r="T47" s="485">
        <v>0.5</v>
      </c>
      <c r="U47" s="491">
        <v>28</v>
      </c>
      <c r="V47" s="491">
        <v>36</v>
      </c>
      <c r="W47" s="487">
        <v>0.33</v>
      </c>
      <c r="X47" s="487">
        <v>2.2999999999999998</v>
      </c>
      <c r="Y47" s="482">
        <v>7.5</v>
      </c>
      <c r="Z47" s="482">
        <v>6.7</v>
      </c>
      <c r="AA47" s="482">
        <v>6.7</v>
      </c>
      <c r="AB47" s="488">
        <v>0.78</v>
      </c>
    </row>
    <row r="48" spans="1:28" s="176" customFormat="1" ht="15" x14ac:dyDescent="0.2">
      <c r="A48" s="489" t="s">
        <v>566</v>
      </c>
      <c r="B48" s="210" t="s">
        <v>542</v>
      </c>
      <c r="C48" s="210"/>
      <c r="D48" s="483">
        <v>46</v>
      </c>
      <c r="E48" s="487">
        <v>0.33</v>
      </c>
      <c r="F48" s="483">
        <v>84</v>
      </c>
      <c r="G48" s="487">
        <v>6.2</v>
      </c>
      <c r="H48" s="483">
        <v>35</v>
      </c>
      <c r="I48" s="483">
        <v>60</v>
      </c>
      <c r="J48" s="487">
        <v>7.2</v>
      </c>
      <c r="K48" s="483">
        <v>22.1</v>
      </c>
      <c r="L48" s="487">
        <v>2.6</v>
      </c>
      <c r="M48" s="483">
        <v>22.7</v>
      </c>
      <c r="N48" s="487">
        <v>0.5</v>
      </c>
      <c r="O48" s="483">
        <v>58</v>
      </c>
      <c r="P48" s="483">
        <v>22</v>
      </c>
      <c r="Q48" s="484">
        <v>-1.2500000000000001E-2</v>
      </c>
      <c r="R48" s="487">
        <v>6.1</v>
      </c>
      <c r="S48" s="491">
        <v>3</v>
      </c>
      <c r="T48" s="485">
        <v>0.5</v>
      </c>
      <c r="U48" s="491">
        <v>26</v>
      </c>
      <c r="V48" s="491">
        <v>34</v>
      </c>
      <c r="W48" s="487">
        <v>0.33</v>
      </c>
      <c r="X48" s="487">
        <v>2.2999999999999998</v>
      </c>
      <c r="Y48" s="482">
        <v>7.3</v>
      </c>
      <c r="Z48" s="482">
        <v>6.6</v>
      </c>
      <c r="AA48" s="482">
        <v>6.6</v>
      </c>
      <c r="AB48" s="488">
        <v>0.79</v>
      </c>
    </row>
    <row r="49" spans="1:28" s="176" customFormat="1" ht="15" x14ac:dyDescent="0.2">
      <c r="A49" s="489" t="s">
        <v>566</v>
      </c>
      <c r="B49" s="210" t="s">
        <v>543</v>
      </c>
      <c r="C49" s="210"/>
      <c r="D49" s="483">
        <v>42.6</v>
      </c>
      <c r="E49" s="487">
        <v>0.35</v>
      </c>
      <c r="F49" s="483">
        <v>82.4</v>
      </c>
      <c r="G49" s="487">
        <v>6.2</v>
      </c>
      <c r="H49" s="483">
        <v>37.6</v>
      </c>
      <c r="I49" s="483">
        <v>62</v>
      </c>
      <c r="J49" s="487">
        <v>7.2</v>
      </c>
      <c r="K49" s="483">
        <v>25.6</v>
      </c>
      <c r="L49" s="487">
        <v>2.6</v>
      </c>
      <c r="M49" s="483">
        <v>25.8</v>
      </c>
      <c r="N49" s="487">
        <v>0.5</v>
      </c>
      <c r="O49" s="483">
        <v>61</v>
      </c>
      <c r="P49" s="483">
        <v>25.8</v>
      </c>
      <c r="Q49" s="484">
        <v>-1.2500000000000001E-2</v>
      </c>
      <c r="R49" s="487">
        <v>6.4</v>
      </c>
      <c r="S49" s="491">
        <v>3</v>
      </c>
      <c r="T49" s="485">
        <v>0.5</v>
      </c>
      <c r="U49" s="491">
        <v>27</v>
      </c>
      <c r="V49" s="491">
        <v>28.3</v>
      </c>
      <c r="W49" s="487">
        <v>0.33</v>
      </c>
      <c r="X49" s="487">
        <v>2.2999999999999998</v>
      </c>
      <c r="Y49" s="482">
        <v>7.3</v>
      </c>
      <c r="Z49" s="482">
        <v>6.6</v>
      </c>
      <c r="AA49" s="482">
        <v>6.5</v>
      </c>
      <c r="AB49" s="488">
        <v>0.77</v>
      </c>
    </row>
    <row r="50" spans="1:28" s="176" customFormat="1" ht="15" x14ac:dyDescent="0.2">
      <c r="A50" s="489" t="s">
        <v>566</v>
      </c>
      <c r="B50" s="210" t="s">
        <v>544</v>
      </c>
      <c r="C50" s="210"/>
      <c r="D50" s="483">
        <v>24.5</v>
      </c>
      <c r="E50" s="487">
        <v>0.4</v>
      </c>
      <c r="F50" s="483">
        <v>62.3</v>
      </c>
      <c r="G50" s="487">
        <v>4.9000000000000004</v>
      </c>
      <c r="H50" s="483">
        <v>45.6</v>
      </c>
      <c r="I50" s="483">
        <v>63.8</v>
      </c>
      <c r="J50" s="487">
        <v>7.1</v>
      </c>
      <c r="K50" s="481">
        <v>28.3</v>
      </c>
      <c r="L50" s="488">
        <v>2.6</v>
      </c>
      <c r="M50" s="481">
        <v>28.7</v>
      </c>
      <c r="N50" s="488">
        <v>0.5</v>
      </c>
      <c r="O50" s="481">
        <v>64.099999999999994</v>
      </c>
      <c r="P50" s="490">
        <v>28.5</v>
      </c>
      <c r="Q50" s="484">
        <v>-1.2500000000000001E-2</v>
      </c>
      <c r="R50" s="487">
        <v>7.2</v>
      </c>
      <c r="S50" s="491">
        <v>5</v>
      </c>
      <c r="T50" s="485">
        <v>0.5</v>
      </c>
      <c r="U50" s="482">
        <v>29.5</v>
      </c>
      <c r="V50" s="482">
        <v>30.6</v>
      </c>
      <c r="W50" s="487">
        <v>0.33</v>
      </c>
      <c r="X50" s="487">
        <v>2.2999999999999998</v>
      </c>
      <c r="Y50" s="482">
        <v>7.3</v>
      </c>
      <c r="Z50" s="482">
        <v>6.6</v>
      </c>
      <c r="AA50" s="482">
        <v>6.5</v>
      </c>
      <c r="AB50" s="488">
        <v>0.8</v>
      </c>
    </row>
    <row r="51" spans="1:28" s="176" customFormat="1" ht="15" x14ac:dyDescent="0.2">
      <c r="A51" s="489" t="s">
        <v>566</v>
      </c>
      <c r="B51" s="210" t="s">
        <v>550</v>
      </c>
      <c r="C51" s="210"/>
      <c r="D51" s="483">
        <v>21.3</v>
      </c>
      <c r="E51" s="487">
        <v>0.41</v>
      </c>
      <c r="F51" s="483">
        <v>60</v>
      </c>
      <c r="G51" s="487">
        <v>5</v>
      </c>
      <c r="H51" s="483">
        <v>46.5</v>
      </c>
      <c r="I51" s="483">
        <v>64.5</v>
      </c>
      <c r="J51" s="487">
        <v>6.5</v>
      </c>
      <c r="K51" s="483">
        <v>27.7</v>
      </c>
      <c r="L51" s="487">
        <v>2.6</v>
      </c>
      <c r="M51" s="483">
        <v>28</v>
      </c>
      <c r="N51" s="487">
        <v>0.5</v>
      </c>
      <c r="O51" s="483">
        <v>66.5</v>
      </c>
      <c r="P51" s="483">
        <v>28.5</v>
      </c>
      <c r="Q51" s="484">
        <v>-1.2500000000000001E-2</v>
      </c>
      <c r="R51" s="487">
        <v>7.1</v>
      </c>
      <c r="S51" s="491">
        <v>4</v>
      </c>
      <c r="T51" s="485">
        <v>0.5</v>
      </c>
      <c r="U51" s="491">
        <v>29.3</v>
      </c>
      <c r="V51" s="491">
        <v>31.2</v>
      </c>
      <c r="W51" s="487">
        <v>0.33</v>
      </c>
      <c r="X51" s="487">
        <v>2.2999999999999998</v>
      </c>
      <c r="Y51" s="482">
        <v>7.3</v>
      </c>
      <c r="Z51" s="482">
        <v>6.5</v>
      </c>
      <c r="AA51" s="482">
        <v>6.5</v>
      </c>
      <c r="AB51" s="488">
        <v>0.78</v>
      </c>
    </row>
    <row r="52" spans="1:28" s="176" customFormat="1" ht="15" x14ac:dyDescent="0.2">
      <c r="A52" s="489" t="s">
        <v>566</v>
      </c>
      <c r="B52" s="210" t="s">
        <v>551</v>
      </c>
      <c r="C52" s="210"/>
      <c r="D52" s="483">
        <v>21.2</v>
      </c>
      <c r="E52" s="487">
        <v>0.41</v>
      </c>
      <c r="F52" s="483">
        <v>60</v>
      </c>
      <c r="G52" s="487">
        <v>5</v>
      </c>
      <c r="H52" s="483">
        <v>46.6</v>
      </c>
      <c r="I52" s="483">
        <v>65.3</v>
      </c>
      <c r="J52" s="487">
        <v>6.6</v>
      </c>
      <c r="K52" s="483">
        <v>28.1</v>
      </c>
      <c r="L52" s="487">
        <v>2.6</v>
      </c>
      <c r="M52" s="483">
        <v>28.4</v>
      </c>
      <c r="N52" s="487">
        <v>0.5</v>
      </c>
      <c r="O52" s="483">
        <v>68.400000000000006</v>
      </c>
      <c r="P52" s="483">
        <v>28.7</v>
      </c>
      <c r="Q52" s="484">
        <v>-1.2500000000000001E-2</v>
      </c>
      <c r="R52" s="487">
        <v>7.2</v>
      </c>
      <c r="S52" s="491">
        <v>4</v>
      </c>
      <c r="T52" s="485">
        <v>0.5</v>
      </c>
      <c r="U52" s="491">
        <v>29.4</v>
      </c>
      <c r="V52" s="491">
        <v>31.3</v>
      </c>
      <c r="W52" s="487">
        <v>0.33</v>
      </c>
      <c r="X52" s="487">
        <v>2.2999999999999998</v>
      </c>
      <c r="Y52" s="482">
        <v>6.8</v>
      </c>
      <c r="Z52" s="482">
        <v>6.3</v>
      </c>
      <c r="AA52" s="482">
        <v>6.3</v>
      </c>
      <c r="AB52" s="488">
        <v>0.74</v>
      </c>
    </row>
    <row r="53" spans="1:28" s="176" customFormat="1" ht="15" x14ac:dyDescent="0.2">
      <c r="A53" s="489" t="s">
        <v>566</v>
      </c>
      <c r="B53" s="210" t="s">
        <v>553</v>
      </c>
      <c r="C53" s="210"/>
      <c r="D53" s="483">
        <v>20.399999999999999</v>
      </c>
      <c r="E53" s="487">
        <v>0.42</v>
      </c>
      <c r="F53" s="483">
        <v>59</v>
      </c>
      <c r="G53" s="487">
        <v>5.5</v>
      </c>
      <c r="H53" s="483">
        <v>47.8</v>
      </c>
      <c r="I53" s="483">
        <v>74.5</v>
      </c>
      <c r="J53" s="487">
        <v>6.7</v>
      </c>
      <c r="K53" s="483">
        <v>29.1</v>
      </c>
      <c r="L53" s="487">
        <v>2.6</v>
      </c>
      <c r="M53" s="483">
        <v>29.6</v>
      </c>
      <c r="N53" s="487">
        <v>0.5</v>
      </c>
      <c r="O53" s="483">
        <v>73</v>
      </c>
      <c r="P53" s="483">
        <v>29.6</v>
      </c>
      <c r="Q53" s="484">
        <v>-1.2500000000000001E-2</v>
      </c>
      <c r="R53" s="487">
        <v>7.3</v>
      </c>
      <c r="S53" s="491">
        <v>4</v>
      </c>
      <c r="T53" s="485">
        <v>0.5</v>
      </c>
      <c r="U53" s="491">
        <v>29.9</v>
      </c>
      <c r="V53" s="491">
        <v>32.200000000000003</v>
      </c>
      <c r="W53" s="487">
        <v>0.33</v>
      </c>
      <c r="X53" s="487">
        <v>2.2999999999999998</v>
      </c>
      <c r="Y53" s="482">
        <v>6.8</v>
      </c>
      <c r="Z53" s="482">
        <v>6.2</v>
      </c>
      <c r="AA53" s="482">
        <v>6.2</v>
      </c>
      <c r="AB53" s="488">
        <v>0.73</v>
      </c>
    </row>
    <row r="54" spans="1:28" s="176" customFormat="1" ht="15" x14ac:dyDescent="0.2">
      <c r="A54" s="489" t="s">
        <v>566</v>
      </c>
      <c r="B54" s="210" t="s">
        <v>554</v>
      </c>
      <c r="C54" s="210"/>
      <c r="D54" s="483">
        <v>19.8</v>
      </c>
      <c r="E54" s="487">
        <v>0.43</v>
      </c>
      <c r="F54" s="483">
        <v>57.5</v>
      </c>
      <c r="G54" s="487">
        <v>6</v>
      </c>
      <c r="H54" s="483">
        <v>50.6</v>
      </c>
      <c r="I54" s="483">
        <v>76.5</v>
      </c>
      <c r="J54" s="487">
        <v>6.7</v>
      </c>
      <c r="K54" s="483">
        <v>30</v>
      </c>
      <c r="L54" s="487">
        <v>2.6</v>
      </c>
      <c r="M54" s="483">
        <v>30.6</v>
      </c>
      <c r="N54" s="487">
        <v>0.5</v>
      </c>
      <c r="O54" s="483">
        <v>77.099999999999994</v>
      </c>
      <c r="P54" s="483">
        <v>30.4</v>
      </c>
      <c r="Q54" s="484">
        <v>-1.2500000000000001E-2</v>
      </c>
      <c r="R54" s="487">
        <v>7.3</v>
      </c>
      <c r="S54" s="491">
        <v>4</v>
      </c>
      <c r="T54" s="485">
        <v>0.5</v>
      </c>
      <c r="U54" s="491">
        <v>31.3</v>
      </c>
      <c r="V54" s="491">
        <v>32.799999999999997</v>
      </c>
      <c r="W54" s="487">
        <v>0.33</v>
      </c>
      <c r="X54" s="487">
        <v>2.2999999999999998</v>
      </c>
      <c r="Y54" s="482">
        <v>6.7</v>
      </c>
      <c r="Z54" s="482">
        <v>6</v>
      </c>
      <c r="AA54" s="482">
        <v>6</v>
      </c>
      <c r="AB54" s="488">
        <v>0.72</v>
      </c>
    </row>
    <row r="55" spans="1:28" s="176" customFormat="1" ht="15" x14ac:dyDescent="0.2">
      <c r="A55" s="508" t="s">
        <v>566</v>
      </c>
      <c r="B55" s="210" t="s">
        <v>555</v>
      </c>
      <c r="C55" s="210"/>
      <c r="D55" s="503">
        <v>18.899999999999999</v>
      </c>
      <c r="E55" s="506">
        <v>0.41</v>
      </c>
      <c r="F55" s="503">
        <v>60.3</v>
      </c>
      <c r="G55" s="506">
        <v>5.3</v>
      </c>
      <c r="H55" s="503">
        <v>52.6</v>
      </c>
      <c r="I55" s="503">
        <v>83</v>
      </c>
      <c r="J55" s="506">
        <v>6.7</v>
      </c>
      <c r="K55" s="503">
        <v>30.6</v>
      </c>
      <c r="L55" s="506">
        <v>2.6</v>
      </c>
      <c r="M55" s="503">
        <v>30.9</v>
      </c>
      <c r="N55" s="506">
        <v>0.5</v>
      </c>
      <c r="O55" s="503">
        <v>82.3</v>
      </c>
      <c r="P55" s="503">
        <v>31</v>
      </c>
      <c r="Q55" s="504">
        <v>-1.2500000000000001E-2</v>
      </c>
      <c r="R55" s="506">
        <v>7.3</v>
      </c>
      <c r="S55" s="509">
        <v>4</v>
      </c>
      <c r="T55" s="505">
        <v>0.5</v>
      </c>
      <c r="U55" s="509">
        <v>31.6</v>
      </c>
      <c r="V55" s="509">
        <v>33.200000000000003</v>
      </c>
      <c r="W55" s="506">
        <v>0.33</v>
      </c>
      <c r="X55" s="506">
        <v>2.2999999999999998</v>
      </c>
      <c r="Y55" s="502">
        <v>6.6</v>
      </c>
      <c r="Z55" s="502">
        <v>5.8</v>
      </c>
      <c r="AA55" s="502">
        <v>5.8</v>
      </c>
      <c r="AB55" s="507">
        <v>0.71</v>
      </c>
    </row>
    <row r="56" spans="1:28" s="176" customFormat="1" ht="15" x14ac:dyDescent="0.2">
      <c r="A56" s="508" t="s">
        <v>566</v>
      </c>
      <c r="B56" s="210" t="s">
        <v>528</v>
      </c>
      <c r="C56" s="210"/>
      <c r="D56" s="503">
        <v>20.2</v>
      </c>
      <c r="E56" s="506">
        <v>0.4</v>
      </c>
      <c r="F56" s="503">
        <v>60.5</v>
      </c>
      <c r="G56" s="506">
        <v>5.2</v>
      </c>
      <c r="H56" s="503">
        <v>56.8</v>
      </c>
      <c r="I56" s="503">
        <v>83.2</v>
      </c>
      <c r="J56" s="506">
        <v>6.7</v>
      </c>
      <c r="K56" s="503">
        <v>31.1</v>
      </c>
      <c r="L56" s="506">
        <v>2.6</v>
      </c>
      <c r="M56" s="503">
        <v>31</v>
      </c>
      <c r="N56" s="506">
        <v>0.5</v>
      </c>
      <c r="O56" s="503">
        <v>81.900000000000006</v>
      </c>
      <c r="P56" s="503">
        <v>31</v>
      </c>
      <c r="Q56" s="504">
        <v>-1.2500000000000001E-2</v>
      </c>
      <c r="R56" s="506">
        <v>7.3</v>
      </c>
      <c r="S56" s="509">
        <v>4</v>
      </c>
      <c r="T56" s="505">
        <v>0.5</v>
      </c>
      <c r="U56" s="509">
        <v>31.8</v>
      </c>
      <c r="V56" s="509">
        <v>33.6</v>
      </c>
      <c r="W56" s="506">
        <v>0.33</v>
      </c>
      <c r="X56" s="506">
        <v>2.2999999999999998</v>
      </c>
      <c r="Y56" s="502">
        <v>6.4</v>
      </c>
      <c r="Z56" s="502">
        <v>5.6</v>
      </c>
      <c r="AA56" s="502">
        <v>5.6</v>
      </c>
      <c r="AB56" s="507">
        <v>0.69</v>
      </c>
    </row>
    <row r="57" spans="1:28" s="176" customFormat="1" ht="15" x14ac:dyDescent="0.2">
      <c r="A57" s="508" t="s">
        <v>566</v>
      </c>
      <c r="B57" s="210" t="s">
        <v>527</v>
      </c>
      <c r="C57" s="210"/>
      <c r="D57" s="503">
        <v>20.8</v>
      </c>
      <c r="E57" s="506">
        <v>0.4</v>
      </c>
      <c r="F57" s="503">
        <v>61.4</v>
      </c>
      <c r="G57" s="506">
        <v>5.2</v>
      </c>
      <c r="H57" s="503">
        <v>57.5</v>
      </c>
      <c r="I57" s="503">
        <v>84.3</v>
      </c>
      <c r="J57" s="506">
        <v>6.7</v>
      </c>
      <c r="K57" s="503">
        <v>31.3</v>
      </c>
      <c r="L57" s="506">
        <v>2.6</v>
      </c>
      <c r="M57" s="503">
        <v>31.1</v>
      </c>
      <c r="N57" s="506">
        <v>0.5</v>
      </c>
      <c r="O57" s="503">
        <v>81.8</v>
      </c>
      <c r="P57" s="503">
        <v>31.1</v>
      </c>
      <c r="Q57" s="504">
        <v>-1.2500000000000001E-2</v>
      </c>
      <c r="R57" s="506">
        <v>7.3</v>
      </c>
      <c r="S57" s="509">
        <v>4</v>
      </c>
      <c r="T57" s="505">
        <v>0.5</v>
      </c>
      <c r="U57" s="509">
        <v>32.1</v>
      </c>
      <c r="V57" s="509">
        <v>33.299999999999997</v>
      </c>
      <c r="W57" s="506">
        <v>0.33</v>
      </c>
      <c r="X57" s="506">
        <v>2.2999999999999998</v>
      </c>
      <c r="Y57" s="502">
        <v>6.3</v>
      </c>
      <c r="Z57" s="502">
        <v>5.4</v>
      </c>
      <c r="AA57" s="502">
        <v>5.4</v>
      </c>
      <c r="AB57" s="507">
        <v>0.7</v>
      </c>
    </row>
    <row r="58" spans="1:28" s="176" customFormat="1" ht="15" x14ac:dyDescent="0.2">
      <c r="A58" s="526" t="s">
        <v>567</v>
      </c>
      <c r="B58" s="211" t="s">
        <v>564</v>
      </c>
      <c r="C58" s="211"/>
      <c r="D58" s="521">
        <v>24.1</v>
      </c>
      <c r="E58" s="524">
        <v>0.4</v>
      </c>
      <c r="F58" s="521">
        <v>59.4</v>
      </c>
      <c r="G58" s="524">
        <v>5</v>
      </c>
      <c r="H58" s="521">
        <v>55.2</v>
      </c>
      <c r="I58" s="521">
        <v>82.6</v>
      </c>
      <c r="J58" s="524">
        <v>6.7</v>
      </c>
      <c r="K58" s="521">
        <v>31.5</v>
      </c>
      <c r="L58" s="524">
        <v>2.6</v>
      </c>
      <c r="M58" s="521">
        <v>32</v>
      </c>
      <c r="N58" s="524">
        <v>0.5</v>
      </c>
      <c r="O58" s="521">
        <v>81.5</v>
      </c>
      <c r="P58" s="521">
        <v>30.9</v>
      </c>
      <c r="Q58" s="522">
        <v>-1.2500000000000001E-2</v>
      </c>
      <c r="R58" s="524">
        <v>7.3</v>
      </c>
      <c r="S58" s="528">
        <v>4</v>
      </c>
      <c r="T58" s="523">
        <v>0.5</v>
      </c>
      <c r="U58" s="528">
        <v>31.7</v>
      </c>
      <c r="V58" s="528">
        <v>33.200000000000003</v>
      </c>
      <c r="W58" s="524">
        <v>0.33</v>
      </c>
      <c r="X58" s="524">
        <v>2.2999999999999998</v>
      </c>
      <c r="Y58" s="519">
        <v>6.1</v>
      </c>
      <c r="Z58" s="519">
        <v>5.2</v>
      </c>
      <c r="AA58" s="519">
        <v>5.3</v>
      </c>
      <c r="AB58" s="525">
        <v>0.69</v>
      </c>
    </row>
    <row r="59" spans="1:28" s="176" customFormat="1" ht="15" x14ac:dyDescent="0.2">
      <c r="A59" s="526" t="s">
        <v>567</v>
      </c>
      <c r="B59" s="210" t="s">
        <v>541</v>
      </c>
      <c r="C59" s="210"/>
      <c r="D59" s="521">
        <v>23.5</v>
      </c>
      <c r="E59" s="524">
        <v>0.4</v>
      </c>
      <c r="F59" s="521">
        <v>56</v>
      </c>
      <c r="G59" s="524">
        <v>5</v>
      </c>
      <c r="H59" s="521">
        <v>55</v>
      </c>
      <c r="I59" s="521">
        <v>76</v>
      </c>
      <c r="J59" s="524">
        <v>6.8</v>
      </c>
      <c r="K59" s="521">
        <v>29.8</v>
      </c>
      <c r="L59" s="524">
        <v>2.6</v>
      </c>
      <c r="M59" s="521">
        <v>32.799999999999997</v>
      </c>
      <c r="N59" s="524">
        <v>0.5</v>
      </c>
      <c r="O59" s="521">
        <v>79.8</v>
      </c>
      <c r="P59" s="521">
        <v>29.8</v>
      </c>
      <c r="Q59" s="522">
        <v>-1.2500000000000001E-2</v>
      </c>
      <c r="R59" s="524">
        <v>7.2</v>
      </c>
      <c r="S59" s="528">
        <v>4</v>
      </c>
      <c r="T59" s="523">
        <v>0.5</v>
      </c>
      <c r="U59" s="528">
        <v>32</v>
      </c>
      <c r="V59" s="528">
        <v>33.799999999999997</v>
      </c>
      <c r="W59" s="524">
        <v>0.33</v>
      </c>
      <c r="X59" s="524">
        <v>2.2999999999999998</v>
      </c>
      <c r="Y59" s="518">
        <v>5.9</v>
      </c>
      <c r="Z59" s="518">
        <v>5.0999999999999996</v>
      </c>
      <c r="AA59" s="518">
        <v>5</v>
      </c>
      <c r="AB59" s="520">
        <v>0.68</v>
      </c>
    </row>
    <row r="60" spans="1:28" s="176" customFormat="1" ht="15" x14ac:dyDescent="0.2">
      <c r="A60" s="526" t="s">
        <v>567</v>
      </c>
      <c r="B60" s="210" t="s">
        <v>542</v>
      </c>
      <c r="C60" s="210"/>
      <c r="D60" s="521">
        <v>22.2</v>
      </c>
      <c r="E60" s="524">
        <v>0.4</v>
      </c>
      <c r="F60" s="521">
        <v>53.2</v>
      </c>
      <c r="G60" s="524">
        <v>5</v>
      </c>
      <c r="H60" s="521">
        <v>57.1</v>
      </c>
      <c r="I60" s="521">
        <v>75.8</v>
      </c>
      <c r="J60" s="524">
        <v>6.8</v>
      </c>
      <c r="K60" s="521">
        <v>29.8</v>
      </c>
      <c r="L60" s="524">
        <v>2.6</v>
      </c>
      <c r="M60" s="521">
        <v>31.9</v>
      </c>
      <c r="N60" s="524">
        <v>0.5</v>
      </c>
      <c r="O60" s="521">
        <v>79.2</v>
      </c>
      <c r="P60" s="521">
        <v>30.1</v>
      </c>
      <c r="Q60" s="522">
        <v>-1.2500000000000001E-2</v>
      </c>
      <c r="R60" s="524">
        <v>7.2</v>
      </c>
      <c r="S60" s="528">
        <v>4</v>
      </c>
      <c r="T60" s="523">
        <v>0.5</v>
      </c>
      <c r="U60" s="528">
        <v>31.9</v>
      </c>
      <c r="V60" s="528">
        <v>33.299999999999997</v>
      </c>
      <c r="W60" s="524">
        <v>0.33</v>
      </c>
      <c r="X60" s="524">
        <v>2.2999999999999998</v>
      </c>
      <c r="Y60" s="519">
        <v>5.7</v>
      </c>
      <c r="Z60" s="519">
        <v>4.9000000000000004</v>
      </c>
      <c r="AA60" s="519">
        <v>4.9000000000000004</v>
      </c>
      <c r="AB60" s="525">
        <v>0.67</v>
      </c>
    </row>
    <row r="61" spans="1:28" s="176" customFormat="1" ht="15" x14ac:dyDescent="0.2">
      <c r="A61" s="526" t="s">
        <v>567</v>
      </c>
      <c r="B61" s="210" t="s">
        <v>543</v>
      </c>
      <c r="C61" s="210"/>
      <c r="D61" s="521">
        <v>19.8</v>
      </c>
      <c r="E61" s="524">
        <v>0.45</v>
      </c>
      <c r="F61" s="521">
        <v>59.8</v>
      </c>
      <c r="G61" s="524">
        <v>5.0999999999999996</v>
      </c>
      <c r="H61" s="521">
        <v>51.5</v>
      </c>
      <c r="I61" s="521">
        <v>82.3</v>
      </c>
      <c r="J61" s="524">
        <v>6.6</v>
      </c>
      <c r="K61" s="521">
        <v>30.3</v>
      </c>
      <c r="L61" s="524">
        <v>2.6</v>
      </c>
      <c r="M61" s="521">
        <v>30.6</v>
      </c>
      <c r="N61" s="524">
        <v>0.5</v>
      </c>
      <c r="O61" s="521">
        <v>79.7</v>
      </c>
      <c r="P61" s="521">
        <v>30.5</v>
      </c>
      <c r="Q61" s="522">
        <v>-1.2500000000000001E-2</v>
      </c>
      <c r="R61" s="524">
        <v>7.3</v>
      </c>
      <c r="S61" s="528">
        <v>4</v>
      </c>
      <c r="T61" s="523">
        <v>0.5</v>
      </c>
      <c r="U61" s="528">
        <v>31.9</v>
      </c>
      <c r="V61" s="528">
        <v>33.1</v>
      </c>
      <c r="W61" s="524">
        <v>0.33</v>
      </c>
      <c r="X61" s="524">
        <v>2.2999999999999998</v>
      </c>
      <c r="Y61" s="519">
        <v>5.6</v>
      </c>
      <c r="Z61" s="519">
        <v>4.7</v>
      </c>
      <c r="AA61" s="519">
        <v>4.7</v>
      </c>
      <c r="AB61" s="525">
        <v>0.66</v>
      </c>
    </row>
    <row r="62" spans="1:28" s="176" customFormat="1" ht="15" x14ac:dyDescent="0.2">
      <c r="A62" s="526" t="s">
        <v>567</v>
      </c>
      <c r="B62" s="210" t="s">
        <v>544</v>
      </c>
      <c r="C62" s="210"/>
      <c r="D62" s="521">
        <v>21.3</v>
      </c>
      <c r="E62" s="524">
        <v>0.6</v>
      </c>
      <c r="F62" s="521">
        <v>61.6</v>
      </c>
      <c r="G62" s="524">
        <v>5.4</v>
      </c>
      <c r="H62" s="521">
        <v>58.5</v>
      </c>
      <c r="I62" s="521">
        <v>88.3</v>
      </c>
      <c r="J62" s="524">
        <v>7.8</v>
      </c>
      <c r="K62" s="518">
        <v>31.3</v>
      </c>
      <c r="L62" s="525">
        <v>2.6</v>
      </c>
      <c r="M62" s="518">
        <v>31.5</v>
      </c>
      <c r="N62" s="525">
        <v>0.5</v>
      </c>
      <c r="O62" s="518">
        <v>87.1</v>
      </c>
      <c r="P62" s="527">
        <v>31.7</v>
      </c>
      <c r="Q62" s="522">
        <v>-1.2500000000000001E-2</v>
      </c>
      <c r="R62" s="524">
        <v>7.8</v>
      </c>
      <c r="S62" s="528">
        <v>3</v>
      </c>
      <c r="T62" s="523">
        <v>0.5</v>
      </c>
      <c r="U62" s="519">
        <v>32.299999999999997</v>
      </c>
      <c r="V62" s="519">
        <v>33.799999999999997</v>
      </c>
      <c r="W62" s="524">
        <v>0.33</v>
      </c>
      <c r="X62" s="524">
        <v>2.2999999999999998</v>
      </c>
      <c r="Y62" s="519">
        <v>5.3</v>
      </c>
      <c r="Z62" s="519">
        <v>4.5</v>
      </c>
      <c r="AA62" s="519">
        <v>4.5</v>
      </c>
      <c r="AB62" s="525">
        <v>0.65</v>
      </c>
    </row>
    <row r="63" spans="1:28" s="176" customFormat="1" ht="15" x14ac:dyDescent="0.2">
      <c r="A63" s="545" t="s">
        <v>567</v>
      </c>
      <c r="B63" s="210" t="s">
        <v>550</v>
      </c>
      <c r="C63" s="210"/>
      <c r="D63" s="540">
        <v>19.5</v>
      </c>
      <c r="E63" s="543">
        <v>0.5</v>
      </c>
      <c r="F63" s="540">
        <v>59.3</v>
      </c>
      <c r="G63" s="543">
        <v>5.3</v>
      </c>
      <c r="H63" s="540">
        <v>51.3</v>
      </c>
      <c r="I63" s="540">
        <v>83.2</v>
      </c>
      <c r="J63" s="543">
        <v>6.9</v>
      </c>
      <c r="K63" s="540">
        <v>31.4</v>
      </c>
      <c r="L63" s="543">
        <v>2.6</v>
      </c>
      <c r="M63" s="540">
        <v>31.8</v>
      </c>
      <c r="N63" s="543">
        <v>0.5</v>
      </c>
      <c r="O63" s="540">
        <v>81.099999999999994</v>
      </c>
      <c r="P63" s="540">
        <v>31.6</v>
      </c>
      <c r="Q63" s="541">
        <v>-1.2500000000000001E-2</v>
      </c>
      <c r="R63" s="543">
        <v>7.4</v>
      </c>
      <c r="S63" s="546">
        <v>3</v>
      </c>
      <c r="T63" s="542">
        <v>0.5</v>
      </c>
      <c r="U63" s="546">
        <v>32.4</v>
      </c>
      <c r="V63" s="546">
        <v>33.9</v>
      </c>
      <c r="W63" s="543">
        <v>0.33</v>
      </c>
      <c r="X63" s="543">
        <v>2.2999999999999998</v>
      </c>
      <c r="Y63" s="539">
        <v>5.0999999999999996</v>
      </c>
      <c r="Z63" s="539">
        <v>4.3</v>
      </c>
      <c r="AA63" s="539">
        <v>4.3</v>
      </c>
      <c r="AB63" s="544">
        <v>0.64</v>
      </c>
    </row>
    <row r="64" spans="1:28" s="176" customFormat="1" ht="15" x14ac:dyDescent="0.2">
      <c r="A64" s="545" t="s">
        <v>567</v>
      </c>
      <c r="B64" s="210" t="s">
        <v>551</v>
      </c>
      <c r="C64" s="210"/>
      <c r="D64" s="540">
        <v>19.3</v>
      </c>
      <c r="E64" s="543">
        <v>0.5</v>
      </c>
      <c r="F64" s="540">
        <v>58.1</v>
      </c>
      <c r="G64" s="543">
        <v>5.3</v>
      </c>
      <c r="H64" s="540">
        <v>50.5</v>
      </c>
      <c r="I64" s="540">
        <v>80.3</v>
      </c>
      <c r="J64" s="543">
        <v>6.9</v>
      </c>
      <c r="K64" s="540">
        <v>31.5</v>
      </c>
      <c r="L64" s="543">
        <v>2.6</v>
      </c>
      <c r="M64" s="540">
        <v>32.200000000000003</v>
      </c>
      <c r="N64" s="543">
        <v>0.5</v>
      </c>
      <c r="O64" s="540">
        <v>79.2</v>
      </c>
      <c r="P64" s="540">
        <v>31.5</v>
      </c>
      <c r="Q64" s="541">
        <v>-1.2500000000000001E-2</v>
      </c>
      <c r="R64" s="543">
        <v>7.4</v>
      </c>
      <c r="S64" s="546">
        <v>3</v>
      </c>
      <c r="T64" s="542">
        <v>0.5</v>
      </c>
      <c r="U64" s="546">
        <v>32.200000000000003</v>
      </c>
      <c r="V64" s="546">
        <v>34.299999999999997</v>
      </c>
      <c r="W64" s="543">
        <v>0.33</v>
      </c>
      <c r="X64" s="543">
        <v>2.2999999999999998</v>
      </c>
      <c r="Y64" s="539">
        <v>4.9000000000000004</v>
      </c>
      <c r="Z64" s="539">
        <v>4</v>
      </c>
      <c r="AA64" s="539">
        <v>4</v>
      </c>
      <c r="AB64" s="544">
        <v>0.62</v>
      </c>
    </row>
    <row r="65" spans="1:28" s="176" customFormat="1" ht="15" x14ac:dyDescent="0.2">
      <c r="A65" s="545" t="s">
        <v>567</v>
      </c>
      <c r="B65" s="210" t="s">
        <v>553</v>
      </c>
      <c r="C65" s="210"/>
      <c r="D65" s="540">
        <v>19.2</v>
      </c>
      <c r="E65" s="543">
        <v>0.49</v>
      </c>
      <c r="F65" s="540">
        <v>58</v>
      </c>
      <c r="G65" s="543">
        <v>5.2</v>
      </c>
      <c r="H65" s="540">
        <v>50.6</v>
      </c>
      <c r="I65" s="540">
        <v>76.5</v>
      </c>
      <c r="J65" s="543">
        <v>6.8</v>
      </c>
      <c r="K65" s="540">
        <v>31.3</v>
      </c>
      <c r="L65" s="543">
        <v>2.6</v>
      </c>
      <c r="M65" s="540">
        <v>31.6</v>
      </c>
      <c r="N65" s="543">
        <v>0.5</v>
      </c>
      <c r="O65" s="540">
        <v>75.599999999999994</v>
      </c>
      <c r="P65" s="540">
        <v>31.6</v>
      </c>
      <c r="Q65" s="541">
        <v>-1.2500000000000001E-2</v>
      </c>
      <c r="R65" s="543">
        <v>7.3</v>
      </c>
      <c r="S65" s="546">
        <v>4</v>
      </c>
      <c r="T65" s="542">
        <v>0.5</v>
      </c>
      <c r="U65" s="546">
        <v>31.8</v>
      </c>
      <c r="V65" s="546">
        <v>33.5</v>
      </c>
      <c r="W65" s="543">
        <v>0.33</v>
      </c>
      <c r="X65" s="543">
        <v>2.2999999999999998</v>
      </c>
      <c r="Y65" s="539">
        <v>4.5999999999999996</v>
      </c>
      <c r="Z65" s="539">
        <v>3.8</v>
      </c>
      <c r="AA65" s="539">
        <v>3.8</v>
      </c>
      <c r="AB65" s="544">
        <v>0.61</v>
      </c>
    </row>
    <row r="66" spans="1:28" s="176" customFormat="1" ht="15" x14ac:dyDescent="0.2">
      <c r="A66" s="545" t="s">
        <v>567</v>
      </c>
      <c r="B66" s="210" t="s">
        <v>554</v>
      </c>
      <c r="C66" s="210"/>
      <c r="D66" s="540">
        <v>19.2</v>
      </c>
      <c r="E66" s="543">
        <v>0.47</v>
      </c>
      <c r="F66" s="540">
        <v>58</v>
      </c>
      <c r="G66" s="543">
        <v>5.2</v>
      </c>
      <c r="H66" s="540">
        <v>51.3</v>
      </c>
      <c r="I66" s="540">
        <v>74.3</v>
      </c>
      <c r="J66" s="543">
        <v>6.8</v>
      </c>
      <c r="K66" s="540">
        <v>30.6</v>
      </c>
      <c r="L66" s="543">
        <v>2.6</v>
      </c>
      <c r="M66" s="540">
        <v>31.1</v>
      </c>
      <c r="N66" s="543">
        <v>0.5</v>
      </c>
      <c r="O66" s="540">
        <v>73.2</v>
      </c>
      <c r="P66" s="540">
        <v>30.7</v>
      </c>
      <c r="Q66" s="541">
        <v>-1.2500000000000001E-2</v>
      </c>
      <c r="R66" s="543">
        <v>7.2</v>
      </c>
      <c r="S66" s="546">
        <v>4</v>
      </c>
      <c r="T66" s="542">
        <v>0.5</v>
      </c>
      <c r="U66" s="546">
        <v>31.6</v>
      </c>
      <c r="V66" s="546">
        <v>33.200000000000003</v>
      </c>
      <c r="W66" s="543">
        <v>0.33</v>
      </c>
      <c r="X66" s="543">
        <v>2.2999999999999998</v>
      </c>
      <c r="Y66" s="539">
        <v>4.5999999999999996</v>
      </c>
      <c r="Z66" s="539">
        <v>3.7</v>
      </c>
      <c r="AA66" s="539">
        <v>3.7</v>
      </c>
      <c r="AB66" s="544">
        <v>0.61</v>
      </c>
    </row>
    <row r="67" spans="1:28" s="176" customFormat="1" ht="15" x14ac:dyDescent="0.2">
      <c r="A67" s="563" t="s">
        <v>567</v>
      </c>
      <c r="B67" s="210" t="s">
        <v>555</v>
      </c>
      <c r="C67" s="210"/>
      <c r="D67" s="558">
        <v>18.899999999999999</v>
      </c>
      <c r="E67" s="561">
        <v>0.47</v>
      </c>
      <c r="F67" s="558">
        <v>57.1</v>
      </c>
      <c r="G67" s="561">
        <v>5.2</v>
      </c>
      <c r="H67" s="558">
        <v>49.6</v>
      </c>
      <c r="I67" s="558">
        <v>73.5</v>
      </c>
      <c r="J67" s="561">
        <v>6.8</v>
      </c>
      <c r="K67" s="558">
        <v>30.2</v>
      </c>
      <c r="L67" s="561">
        <v>2.6</v>
      </c>
      <c r="M67" s="558">
        <v>30.8</v>
      </c>
      <c r="N67" s="561">
        <v>0.5</v>
      </c>
      <c r="O67" s="558">
        <v>72.099999999999994</v>
      </c>
      <c r="P67" s="558">
        <v>30.6</v>
      </c>
      <c r="Q67" s="559">
        <v>-1.2500000000000001E-2</v>
      </c>
      <c r="R67" s="561">
        <v>7.3</v>
      </c>
      <c r="S67" s="564">
        <v>3</v>
      </c>
      <c r="T67" s="560">
        <v>0.5</v>
      </c>
      <c r="U67" s="564">
        <v>30</v>
      </c>
      <c r="V67" s="564">
        <v>31.9</v>
      </c>
      <c r="W67" s="561">
        <v>0.33</v>
      </c>
      <c r="X67" s="561">
        <v>2.2999999999999998</v>
      </c>
      <c r="Y67" s="557">
        <v>4.4000000000000004</v>
      </c>
      <c r="Z67" s="557">
        <v>3.5</v>
      </c>
      <c r="AA67" s="557">
        <v>3.5</v>
      </c>
      <c r="AB67" s="562">
        <v>0.59</v>
      </c>
    </row>
    <row r="68" spans="1:28" s="176" customFormat="1" ht="15" x14ac:dyDescent="0.2">
      <c r="A68" s="563" t="s">
        <v>567</v>
      </c>
      <c r="B68" s="210" t="s">
        <v>528</v>
      </c>
      <c r="C68" s="210"/>
      <c r="D68" s="558">
        <v>19.8</v>
      </c>
      <c r="E68" s="561">
        <v>0.46</v>
      </c>
      <c r="F68" s="558">
        <v>57.3</v>
      </c>
      <c r="G68" s="561">
        <v>5.0999999999999996</v>
      </c>
      <c r="H68" s="558">
        <v>53.3</v>
      </c>
      <c r="I68" s="558">
        <v>79.900000000000006</v>
      </c>
      <c r="J68" s="561">
        <v>6.8</v>
      </c>
      <c r="K68" s="558">
        <v>29.6</v>
      </c>
      <c r="L68" s="561">
        <v>2.6</v>
      </c>
      <c r="M68" s="558">
        <v>30.1</v>
      </c>
      <c r="N68" s="561">
        <v>0.5</v>
      </c>
      <c r="O68" s="558">
        <v>78.8</v>
      </c>
      <c r="P68" s="558">
        <v>29.8</v>
      </c>
      <c r="Q68" s="559">
        <v>-1.2500000000000001E-2</v>
      </c>
      <c r="R68" s="561">
        <v>7.3</v>
      </c>
      <c r="S68" s="564">
        <v>2</v>
      </c>
      <c r="T68" s="560">
        <v>0.5</v>
      </c>
      <c r="U68" s="564">
        <v>30.7</v>
      </c>
      <c r="V68" s="564">
        <v>31.6</v>
      </c>
      <c r="W68" s="561">
        <v>0.33</v>
      </c>
      <c r="X68" s="561">
        <v>2.2999999999999998</v>
      </c>
      <c r="Y68" s="557">
        <v>4.3</v>
      </c>
      <c r="Z68" s="557">
        <v>3.3</v>
      </c>
      <c r="AA68" s="557">
        <v>3.3</v>
      </c>
      <c r="AB68" s="562">
        <v>0.59</v>
      </c>
    </row>
    <row r="69" spans="1:28" s="176" customFormat="1" ht="15" x14ac:dyDescent="0.2">
      <c r="A69" s="563" t="s">
        <v>567</v>
      </c>
      <c r="B69" s="210" t="s">
        <v>527</v>
      </c>
      <c r="C69" s="210"/>
      <c r="D69" s="558">
        <v>19.600000000000001</v>
      </c>
      <c r="E69" s="561">
        <v>0.46</v>
      </c>
      <c r="F69" s="558">
        <v>57.4</v>
      </c>
      <c r="G69" s="561">
        <v>5.0999999999999996</v>
      </c>
      <c r="H69" s="558">
        <v>53.9</v>
      </c>
      <c r="I69" s="558">
        <v>79.599999999999994</v>
      </c>
      <c r="J69" s="561">
        <v>6.7</v>
      </c>
      <c r="K69" s="558">
        <v>29.1</v>
      </c>
      <c r="L69" s="561">
        <v>2.6</v>
      </c>
      <c r="M69" s="558">
        <v>29.7</v>
      </c>
      <c r="N69" s="561">
        <v>0.5</v>
      </c>
      <c r="O69" s="558">
        <v>78.3</v>
      </c>
      <c r="P69" s="558">
        <v>29.6</v>
      </c>
      <c r="Q69" s="559">
        <v>-1.2500000000000001E-2</v>
      </c>
      <c r="R69" s="561">
        <v>7.3</v>
      </c>
      <c r="S69" s="564">
        <v>2</v>
      </c>
      <c r="T69" s="560">
        <v>0.5</v>
      </c>
      <c r="U69" s="564">
        <v>30.5</v>
      </c>
      <c r="V69" s="564">
        <v>31.3</v>
      </c>
      <c r="W69" s="561">
        <v>0.33</v>
      </c>
      <c r="X69" s="561">
        <v>2.2999999999999998</v>
      </c>
      <c r="Y69" s="557">
        <v>4.0999999999999996</v>
      </c>
      <c r="Z69" s="557">
        <v>3.1</v>
      </c>
      <c r="AA69" s="557">
        <v>3.1</v>
      </c>
      <c r="AB69" s="562">
        <v>0.57999999999999996</v>
      </c>
    </row>
    <row r="70" spans="1:28" s="176" customFormat="1" ht="15" x14ac:dyDescent="0.2">
      <c r="A70" s="585" t="s">
        <v>568</v>
      </c>
      <c r="B70" s="211" t="s">
        <v>564</v>
      </c>
      <c r="C70" s="211"/>
      <c r="D70" s="586">
        <v>24.4</v>
      </c>
      <c r="E70" s="577">
        <v>0.46</v>
      </c>
      <c r="F70" s="587">
        <v>60.1</v>
      </c>
      <c r="G70" s="577">
        <v>5.0999999999999996</v>
      </c>
      <c r="H70" s="587">
        <v>57.7</v>
      </c>
      <c r="I70" s="587">
        <v>77.8</v>
      </c>
      <c r="J70" s="577">
        <v>6.7</v>
      </c>
      <c r="K70" s="575">
        <v>29.5</v>
      </c>
      <c r="L70" s="584">
        <v>2.6</v>
      </c>
      <c r="M70" s="575">
        <v>30.8</v>
      </c>
      <c r="N70" s="584">
        <v>0.5</v>
      </c>
      <c r="O70" s="575">
        <v>77.599999999999994</v>
      </c>
      <c r="P70" s="586">
        <v>29.9</v>
      </c>
      <c r="Q70" s="578">
        <v>-1.2449999999999999E-2</v>
      </c>
      <c r="R70" s="584">
        <v>7.3</v>
      </c>
      <c r="S70" s="576">
        <v>3</v>
      </c>
      <c r="T70" s="579">
        <v>0.5</v>
      </c>
      <c r="U70" s="576">
        <v>31.6</v>
      </c>
      <c r="V70" s="576">
        <v>33.200000000000003</v>
      </c>
      <c r="W70" s="583">
        <v>0.33</v>
      </c>
      <c r="X70" s="583">
        <v>2.2999999999999998</v>
      </c>
      <c r="Y70" s="576">
        <v>3.9</v>
      </c>
      <c r="Z70" s="576">
        <v>3</v>
      </c>
      <c r="AA70" s="576">
        <v>2.9</v>
      </c>
      <c r="AB70" s="584">
        <v>0.56999999999999995</v>
      </c>
    </row>
    <row r="71" spans="1:28" s="176" customFormat="1" ht="15" x14ac:dyDescent="0.2">
      <c r="A71" s="596" t="s">
        <v>568</v>
      </c>
      <c r="B71" s="210" t="s">
        <v>541</v>
      </c>
      <c r="C71" s="210"/>
      <c r="D71" s="580">
        <v>23</v>
      </c>
      <c r="E71" s="583">
        <v>0.45</v>
      </c>
      <c r="F71" s="580">
        <v>59.2</v>
      </c>
      <c r="G71" s="583">
        <v>5.0999999999999996</v>
      </c>
      <c r="H71" s="580">
        <v>56.2</v>
      </c>
      <c r="I71" s="580">
        <v>75.099999999999994</v>
      </c>
      <c r="J71" s="583">
        <v>6.8</v>
      </c>
      <c r="K71" s="580">
        <v>28.4</v>
      </c>
      <c r="L71" s="583">
        <v>2.6</v>
      </c>
      <c r="M71" s="580">
        <v>30.9</v>
      </c>
      <c r="N71" s="583">
        <v>0.5</v>
      </c>
      <c r="O71" s="580">
        <v>78.8</v>
      </c>
      <c r="P71" s="580">
        <v>28.4</v>
      </c>
      <c r="Q71" s="581">
        <v>-1.2500000000000001E-2</v>
      </c>
      <c r="R71" s="583">
        <v>7.2</v>
      </c>
      <c r="S71" s="588">
        <v>2</v>
      </c>
      <c r="T71" s="582">
        <v>0.5</v>
      </c>
      <c r="U71" s="588">
        <v>31.4</v>
      </c>
      <c r="V71" s="588">
        <v>33.1</v>
      </c>
      <c r="W71" s="583">
        <v>0.33</v>
      </c>
      <c r="X71" s="583">
        <v>2.2999999999999998</v>
      </c>
      <c r="Y71" s="575">
        <v>3.7</v>
      </c>
      <c r="Z71" s="575">
        <v>2.8</v>
      </c>
      <c r="AA71" s="575">
        <v>2.7</v>
      </c>
      <c r="AB71" s="577">
        <v>0.56000000000000005</v>
      </c>
    </row>
    <row r="72" spans="1:28" s="176" customFormat="1" ht="15" x14ac:dyDescent="0.2">
      <c r="A72" s="596" t="s">
        <v>568</v>
      </c>
      <c r="B72" s="210" t="s">
        <v>542</v>
      </c>
      <c r="C72" s="210"/>
      <c r="D72" s="580">
        <v>21</v>
      </c>
      <c r="E72" s="583">
        <v>0.46</v>
      </c>
      <c r="F72" s="580">
        <v>58.7</v>
      </c>
      <c r="G72" s="583">
        <v>5.0999999999999996</v>
      </c>
      <c r="H72" s="580">
        <v>56.4</v>
      </c>
      <c r="I72" s="580">
        <v>78.2</v>
      </c>
      <c r="J72" s="583">
        <v>6.7</v>
      </c>
      <c r="K72" s="580">
        <v>28.5</v>
      </c>
      <c r="L72" s="583">
        <v>2.6</v>
      </c>
      <c r="M72" s="580">
        <v>29.1</v>
      </c>
      <c r="N72" s="583">
        <v>0.5</v>
      </c>
      <c r="O72" s="580">
        <v>78.8</v>
      </c>
      <c r="P72" s="580">
        <v>28.6</v>
      </c>
      <c r="Q72" s="581">
        <v>-1.2500000000000001E-2</v>
      </c>
      <c r="R72" s="583">
        <v>7.2</v>
      </c>
      <c r="S72" s="588">
        <v>2</v>
      </c>
      <c r="T72" s="582">
        <v>0.5</v>
      </c>
      <c r="U72" s="588">
        <v>31.2</v>
      </c>
      <c r="V72" s="588">
        <v>33.299999999999997</v>
      </c>
      <c r="W72" s="583">
        <v>0.33</v>
      </c>
      <c r="X72" s="583">
        <v>2.2999999999999998</v>
      </c>
      <c r="Y72" s="576">
        <v>3.5</v>
      </c>
      <c r="Z72" s="576">
        <v>2.6</v>
      </c>
      <c r="AA72" s="576">
        <v>2.6</v>
      </c>
      <c r="AB72" s="584">
        <v>0.55000000000000004</v>
      </c>
    </row>
    <row r="73" spans="1:28" s="176" customFormat="1" ht="15" x14ac:dyDescent="0.2">
      <c r="A73" s="596" t="s">
        <v>568</v>
      </c>
      <c r="B73" s="210" t="s">
        <v>543</v>
      </c>
      <c r="C73" s="210"/>
      <c r="D73" s="580">
        <v>18</v>
      </c>
      <c r="E73" s="583">
        <v>0.42</v>
      </c>
      <c r="F73" s="580">
        <v>55.8</v>
      </c>
      <c r="G73" s="583">
        <v>5</v>
      </c>
      <c r="H73" s="580">
        <v>51.3</v>
      </c>
      <c r="I73" s="580">
        <v>73.8</v>
      </c>
      <c r="J73" s="583">
        <v>6.5</v>
      </c>
      <c r="K73" s="580">
        <v>27</v>
      </c>
      <c r="L73" s="583">
        <v>2.6</v>
      </c>
      <c r="M73" s="580">
        <v>27.4</v>
      </c>
      <c r="N73" s="583">
        <v>0.5</v>
      </c>
      <c r="O73" s="580">
        <v>73</v>
      </c>
      <c r="P73" s="580">
        <v>27.2</v>
      </c>
      <c r="Q73" s="581">
        <v>-1.2500000000000001E-2</v>
      </c>
      <c r="R73" s="583">
        <v>7</v>
      </c>
      <c r="S73" s="588">
        <v>1</v>
      </c>
      <c r="T73" s="582">
        <v>0.5</v>
      </c>
      <c r="U73" s="588">
        <v>27.9</v>
      </c>
      <c r="V73" s="588">
        <v>29.6</v>
      </c>
      <c r="W73" s="583">
        <v>0.33</v>
      </c>
      <c r="X73" s="583">
        <v>2.15</v>
      </c>
      <c r="Y73" s="576">
        <v>3.1</v>
      </c>
      <c r="Z73" s="576">
        <v>2.2999999999999998</v>
      </c>
      <c r="AA73" s="576">
        <v>2.2999999999999998</v>
      </c>
      <c r="AB73" s="584">
        <v>0.54</v>
      </c>
    </row>
    <row r="74" spans="1:28" s="176" customFormat="1" ht="15" x14ac:dyDescent="0.2">
      <c r="A74" s="596" t="s">
        <v>568</v>
      </c>
      <c r="B74" s="210" t="s">
        <v>544</v>
      </c>
      <c r="C74" s="210"/>
      <c r="D74" s="580">
        <v>18</v>
      </c>
      <c r="E74" s="583">
        <v>0.42</v>
      </c>
      <c r="F74" s="580">
        <v>56.5</v>
      </c>
      <c r="G74" s="583">
        <v>5</v>
      </c>
      <c r="H74" s="580">
        <v>52.1</v>
      </c>
      <c r="I74" s="580">
        <v>73.099999999999994</v>
      </c>
      <c r="J74" s="583">
        <v>6.6</v>
      </c>
      <c r="K74" s="575">
        <v>26.3</v>
      </c>
      <c r="L74" s="584">
        <v>2.6</v>
      </c>
      <c r="M74" s="575">
        <v>26.6</v>
      </c>
      <c r="N74" s="584">
        <v>0.5</v>
      </c>
      <c r="O74" s="575">
        <v>72.599999999999994</v>
      </c>
      <c r="P74" s="586">
        <v>26.5</v>
      </c>
      <c r="Q74" s="581">
        <v>-1.2500000000000001E-2</v>
      </c>
      <c r="R74" s="583">
        <v>7.1</v>
      </c>
      <c r="S74" s="588">
        <v>0</v>
      </c>
      <c r="T74" s="582">
        <v>0.5</v>
      </c>
      <c r="U74" s="576">
        <v>27.5</v>
      </c>
      <c r="V74" s="576">
        <v>28.6</v>
      </c>
      <c r="W74" s="583">
        <v>0.33</v>
      </c>
      <c r="X74" s="583">
        <v>2.15</v>
      </c>
      <c r="Y74" s="576">
        <v>2.9</v>
      </c>
      <c r="Z74" s="576">
        <v>2.2000000000000002</v>
      </c>
      <c r="AA74" s="576">
        <v>2.1</v>
      </c>
      <c r="AB74" s="584">
        <v>0.54</v>
      </c>
    </row>
    <row r="75" spans="1:28" s="176" customFormat="1" ht="15" x14ac:dyDescent="0.2">
      <c r="A75" s="596" t="s">
        <v>568</v>
      </c>
      <c r="B75" s="210" t="s">
        <v>550</v>
      </c>
      <c r="C75" s="210"/>
      <c r="D75" s="580">
        <v>17.2</v>
      </c>
      <c r="E75" s="583">
        <v>0.44</v>
      </c>
      <c r="F75" s="580">
        <v>56.8</v>
      </c>
      <c r="G75" s="583">
        <v>5</v>
      </c>
      <c r="H75" s="580">
        <v>50.3</v>
      </c>
      <c r="I75" s="580">
        <v>75.2</v>
      </c>
      <c r="J75" s="583">
        <v>6.5</v>
      </c>
      <c r="K75" s="580">
        <v>26.5</v>
      </c>
      <c r="L75" s="583">
        <v>2.6</v>
      </c>
      <c r="M75" s="580">
        <v>26.8</v>
      </c>
      <c r="N75" s="583">
        <v>0.5</v>
      </c>
      <c r="O75" s="580">
        <v>73.5</v>
      </c>
      <c r="P75" s="580">
        <v>26.4</v>
      </c>
      <c r="Q75" s="581">
        <v>-1.2500000000000001E-2</v>
      </c>
      <c r="R75" s="583">
        <v>7.1</v>
      </c>
      <c r="S75" s="588">
        <v>0</v>
      </c>
      <c r="T75" s="582">
        <v>0.5</v>
      </c>
      <c r="U75" s="588">
        <v>27.8</v>
      </c>
      <c r="V75" s="588">
        <v>29.9</v>
      </c>
      <c r="W75" s="583">
        <v>0.33</v>
      </c>
      <c r="X75" s="583">
        <v>2.2999999999999998</v>
      </c>
      <c r="Y75" s="576">
        <v>2.6</v>
      </c>
      <c r="Z75" s="576">
        <v>1.9</v>
      </c>
      <c r="AA75" s="576">
        <v>1.9</v>
      </c>
      <c r="AB75" s="584">
        <v>0.53</v>
      </c>
    </row>
    <row r="76" spans="1:28" s="176" customFormat="1" ht="15" x14ac:dyDescent="0.2">
      <c r="A76" s="596" t="s">
        <v>568</v>
      </c>
      <c r="B76" s="210" t="s">
        <v>551</v>
      </c>
      <c r="C76" s="210"/>
      <c r="D76" s="580">
        <v>16.399999999999999</v>
      </c>
      <c r="E76" s="583">
        <v>0.46</v>
      </c>
      <c r="F76" s="580">
        <v>57.1</v>
      </c>
      <c r="G76" s="583">
        <v>5</v>
      </c>
      <c r="H76" s="580">
        <v>49.3</v>
      </c>
      <c r="I76" s="580">
        <v>77.2</v>
      </c>
      <c r="J76" s="583">
        <v>6.5</v>
      </c>
      <c r="K76" s="580">
        <v>26.8</v>
      </c>
      <c r="L76" s="583">
        <v>2.6</v>
      </c>
      <c r="M76" s="580">
        <v>27.2</v>
      </c>
      <c r="N76" s="583">
        <v>0.5</v>
      </c>
      <c r="O76" s="580">
        <v>75</v>
      </c>
      <c r="P76" s="580">
        <v>26.8</v>
      </c>
      <c r="Q76" s="581">
        <v>-1.2500000000000001E-2</v>
      </c>
      <c r="R76" s="583">
        <v>7.2</v>
      </c>
      <c r="S76" s="588">
        <v>0</v>
      </c>
      <c r="T76" s="582">
        <v>0.5</v>
      </c>
      <c r="U76" s="588">
        <v>28</v>
      </c>
      <c r="V76" s="588">
        <v>30.1</v>
      </c>
      <c r="W76" s="583">
        <v>0.33</v>
      </c>
      <c r="X76" s="583">
        <v>2.2999999999999998</v>
      </c>
      <c r="Y76" s="576">
        <v>2.5</v>
      </c>
      <c r="Z76" s="576">
        <v>1.8</v>
      </c>
      <c r="AA76" s="576">
        <v>1.8</v>
      </c>
      <c r="AB76" s="584">
        <v>0.52</v>
      </c>
    </row>
    <row r="77" spans="1:28" s="176" customFormat="1" ht="15" x14ac:dyDescent="0.2">
      <c r="A77" s="596" t="s">
        <v>568</v>
      </c>
      <c r="B77" s="210" t="s">
        <v>553</v>
      </c>
      <c r="C77" s="210"/>
      <c r="D77" s="580">
        <v>16.3</v>
      </c>
      <c r="E77" s="583">
        <v>0.45</v>
      </c>
      <c r="F77" s="580">
        <v>56.8</v>
      </c>
      <c r="G77" s="583">
        <v>5</v>
      </c>
      <c r="H77" s="580">
        <v>49.6</v>
      </c>
      <c r="I77" s="580">
        <v>77.099999999999994</v>
      </c>
      <c r="J77" s="583">
        <v>6.5</v>
      </c>
      <c r="K77" s="580">
        <v>26.5</v>
      </c>
      <c r="L77" s="583">
        <v>2.6</v>
      </c>
      <c r="M77" s="580">
        <v>27.1</v>
      </c>
      <c r="N77" s="583">
        <v>0.5</v>
      </c>
      <c r="O77" s="580">
        <v>74.900000000000006</v>
      </c>
      <c r="P77" s="580">
        <v>26.8</v>
      </c>
      <c r="Q77" s="581">
        <v>-1.2500000000000001E-2</v>
      </c>
      <c r="R77" s="583">
        <v>7.2</v>
      </c>
      <c r="S77" s="588">
        <v>0</v>
      </c>
      <c r="T77" s="582">
        <v>0.5</v>
      </c>
      <c r="U77" s="588">
        <v>27.8</v>
      </c>
      <c r="V77" s="588">
        <v>29.5</v>
      </c>
      <c r="W77" s="583">
        <v>0.33</v>
      </c>
      <c r="X77" s="583">
        <v>2.2999999999999998</v>
      </c>
      <c r="Y77" s="576">
        <v>2.2000000000000002</v>
      </c>
      <c r="Z77" s="576">
        <v>1.5</v>
      </c>
      <c r="AA77" s="576">
        <v>1.5</v>
      </c>
      <c r="AB77" s="584">
        <v>0.5</v>
      </c>
    </row>
    <row r="78" spans="1:28" s="176" customFormat="1" ht="15" x14ac:dyDescent="0.2">
      <c r="A78" s="596" t="s">
        <v>568</v>
      </c>
      <c r="B78" s="210" t="s">
        <v>554</v>
      </c>
      <c r="C78" s="210"/>
      <c r="D78" s="580">
        <v>16.100000000000001</v>
      </c>
      <c r="E78" s="583">
        <v>0.48</v>
      </c>
      <c r="F78" s="580">
        <v>56.9</v>
      </c>
      <c r="G78" s="583">
        <v>5.0999999999999996</v>
      </c>
      <c r="H78" s="580">
        <v>50.5</v>
      </c>
      <c r="I78" s="580">
        <v>76.2</v>
      </c>
      <c r="J78" s="583">
        <v>6.7</v>
      </c>
      <c r="K78" s="580">
        <v>26</v>
      </c>
      <c r="L78" s="583">
        <v>2.6</v>
      </c>
      <c r="M78" s="580">
        <v>26.5</v>
      </c>
      <c r="N78" s="583">
        <v>0.5</v>
      </c>
      <c r="O78" s="580">
        <v>74.599999999999994</v>
      </c>
      <c r="P78" s="580">
        <v>26.3</v>
      </c>
      <c r="Q78" s="581">
        <v>-1.2500000000000001E-2</v>
      </c>
      <c r="R78" s="583">
        <v>7.3</v>
      </c>
      <c r="S78" s="588">
        <v>0</v>
      </c>
      <c r="T78" s="582">
        <v>0.5</v>
      </c>
      <c r="U78" s="588">
        <v>27.5</v>
      </c>
      <c r="V78" s="588">
        <v>29.3</v>
      </c>
      <c r="W78" s="583">
        <v>0.33</v>
      </c>
      <c r="X78" s="583">
        <v>2.2999999999999998</v>
      </c>
      <c r="Y78" s="576">
        <v>2.2999999999999998</v>
      </c>
      <c r="Z78" s="576">
        <v>1.3</v>
      </c>
      <c r="AA78" s="576">
        <v>1.4</v>
      </c>
      <c r="AB78" s="584">
        <v>0.5</v>
      </c>
    </row>
    <row r="79" spans="1:28" s="176" customFormat="1" ht="15" x14ac:dyDescent="0.2">
      <c r="A79" s="596" t="s">
        <v>568</v>
      </c>
      <c r="B79" s="210" t="s">
        <v>555</v>
      </c>
      <c r="C79" s="210"/>
      <c r="D79" s="580">
        <v>15.8</v>
      </c>
      <c r="E79" s="583">
        <v>0.47</v>
      </c>
      <c r="F79" s="580">
        <v>56.1</v>
      </c>
      <c r="G79" s="583">
        <v>5.0999999999999996</v>
      </c>
      <c r="H79" s="580">
        <v>50.6</v>
      </c>
      <c r="I79" s="580">
        <v>79</v>
      </c>
      <c r="J79" s="583">
        <v>6.7</v>
      </c>
      <c r="K79" s="580">
        <v>26.2</v>
      </c>
      <c r="L79" s="583">
        <v>2.6</v>
      </c>
      <c r="M79" s="580">
        <v>26.6</v>
      </c>
      <c r="N79" s="583">
        <v>0.5</v>
      </c>
      <c r="O79" s="580">
        <v>77.099999999999994</v>
      </c>
      <c r="P79" s="580">
        <v>26.4</v>
      </c>
      <c r="Q79" s="581">
        <v>-1.2500000000000001E-2</v>
      </c>
      <c r="R79" s="583">
        <v>7.3</v>
      </c>
      <c r="S79" s="588">
        <v>0</v>
      </c>
      <c r="T79" s="582">
        <v>0.5</v>
      </c>
      <c r="U79" s="588">
        <v>27.9</v>
      </c>
      <c r="V79" s="588">
        <v>29.5</v>
      </c>
      <c r="W79" s="583">
        <v>0.33</v>
      </c>
      <c r="X79" s="583">
        <v>2.2999999999999998</v>
      </c>
      <c r="Y79" s="576">
        <v>1.9</v>
      </c>
      <c r="Z79" s="576">
        <v>1.2</v>
      </c>
      <c r="AA79" s="576">
        <v>1.2</v>
      </c>
      <c r="AB79" s="584">
        <v>0.49</v>
      </c>
    </row>
    <row r="80" spans="1:28" s="176" customFormat="1" ht="15" x14ac:dyDescent="0.2">
      <c r="A80" s="596" t="s">
        <v>568</v>
      </c>
      <c r="B80" s="210" t="s">
        <v>528</v>
      </c>
      <c r="C80" s="210"/>
      <c r="D80" s="580">
        <v>15.6</v>
      </c>
      <c r="E80" s="583">
        <v>0.46</v>
      </c>
      <c r="F80" s="580">
        <v>55.3</v>
      </c>
      <c r="G80" s="583">
        <v>5.0999999999999996</v>
      </c>
      <c r="H80" s="580">
        <v>50.5</v>
      </c>
      <c r="I80" s="580">
        <v>78.5</v>
      </c>
      <c r="J80" s="583">
        <v>6.7</v>
      </c>
      <c r="K80" s="580">
        <v>25.8</v>
      </c>
      <c r="L80" s="583">
        <v>2.6</v>
      </c>
      <c r="M80" s="580">
        <v>26.3</v>
      </c>
      <c r="N80" s="583">
        <v>0.5</v>
      </c>
      <c r="O80" s="580">
        <v>76.3</v>
      </c>
      <c r="P80" s="580">
        <v>26.1</v>
      </c>
      <c r="Q80" s="581">
        <v>-1.2500000000000001E-2</v>
      </c>
      <c r="R80" s="583">
        <v>7.3</v>
      </c>
      <c r="S80" s="588">
        <v>0</v>
      </c>
      <c r="T80" s="582">
        <v>0.5</v>
      </c>
      <c r="U80" s="588">
        <v>28.5</v>
      </c>
      <c r="V80" s="588">
        <v>28.9</v>
      </c>
      <c r="W80" s="583">
        <v>0.33</v>
      </c>
      <c r="X80" s="583">
        <v>2.2999999999999998</v>
      </c>
      <c r="Y80" s="576">
        <v>1.8</v>
      </c>
      <c r="Z80" s="576">
        <v>1</v>
      </c>
      <c r="AA80" s="576">
        <v>1</v>
      </c>
      <c r="AB80" s="584">
        <v>0.48</v>
      </c>
    </row>
    <row r="81" spans="1:28" s="176" customFormat="1" ht="15" x14ac:dyDescent="0.2">
      <c r="A81" s="596" t="s">
        <v>568</v>
      </c>
      <c r="B81" s="210" t="s">
        <v>527</v>
      </c>
      <c r="C81" s="210"/>
      <c r="D81" s="580">
        <v>15.2</v>
      </c>
      <c r="E81" s="583">
        <v>0.45</v>
      </c>
      <c r="F81" s="580">
        <v>52.1</v>
      </c>
      <c r="G81" s="583">
        <v>5</v>
      </c>
      <c r="H81" s="580">
        <v>51.2</v>
      </c>
      <c r="I81" s="580">
        <v>75.2</v>
      </c>
      <c r="J81" s="583">
        <v>6.6</v>
      </c>
      <c r="K81" s="580">
        <v>25.2</v>
      </c>
      <c r="L81" s="583">
        <v>2.6</v>
      </c>
      <c r="M81" s="580">
        <v>25.8</v>
      </c>
      <c r="N81" s="583">
        <v>0.5</v>
      </c>
      <c r="O81" s="580">
        <v>74.099999999999994</v>
      </c>
      <c r="P81" s="580">
        <v>25.6</v>
      </c>
      <c r="Q81" s="581">
        <v>-1.2500000000000001E-2</v>
      </c>
      <c r="R81" s="583">
        <v>7.2</v>
      </c>
      <c r="S81" s="588">
        <v>0</v>
      </c>
      <c r="T81" s="582">
        <v>0.5</v>
      </c>
      <c r="U81" s="588">
        <v>28.3</v>
      </c>
      <c r="V81" s="588">
        <v>28.6</v>
      </c>
      <c r="W81" s="583">
        <v>0.33</v>
      </c>
      <c r="X81" s="583">
        <v>2.2999999999999998</v>
      </c>
      <c r="Y81" s="576">
        <v>1.6</v>
      </c>
      <c r="Z81" s="576">
        <v>0.8</v>
      </c>
      <c r="AA81" s="576">
        <v>0.8</v>
      </c>
      <c r="AB81" s="584">
        <v>0.46</v>
      </c>
    </row>
    <row r="82" spans="1:28" s="176" customFormat="1" ht="15" x14ac:dyDescent="0.2">
      <c r="A82" s="608" t="s">
        <v>569</v>
      </c>
      <c r="B82" s="211" t="s">
        <v>564</v>
      </c>
      <c r="C82" s="211"/>
      <c r="D82" s="603">
        <v>15</v>
      </c>
      <c r="E82" s="606">
        <v>0.45</v>
      </c>
      <c r="F82" s="603">
        <v>53.3</v>
      </c>
      <c r="G82" s="606">
        <v>5.0999999999999996</v>
      </c>
      <c r="H82" s="603">
        <v>48.3</v>
      </c>
      <c r="I82" s="603">
        <v>75.599999999999994</v>
      </c>
      <c r="J82" s="606">
        <v>6.6</v>
      </c>
      <c r="K82" s="603">
        <v>25.3</v>
      </c>
      <c r="L82" s="606">
        <v>2.6</v>
      </c>
      <c r="M82" s="603">
        <v>25.7</v>
      </c>
      <c r="N82" s="606">
        <v>0.5</v>
      </c>
      <c r="O82" s="603">
        <v>74.099999999999994</v>
      </c>
      <c r="P82" s="603">
        <v>25.6</v>
      </c>
      <c r="Q82" s="604">
        <v>-1.2500000000000001E-2</v>
      </c>
      <c r="R82" s="606">
        <v>7.3</v>
      </c>
      <c r="S82" s="610">
        <v>0</v>
      </c>
      <c r="T82" s="605">
        <v>0.5</v>
      </c>
      <c r="U82" s="610">
        <v>26.8</v>
      </c>
      <c r="V82" s="610">
        <v>28.3</v>
      </c>
      <c r="W82" s="606">
        <v>0.33</v>
      </c>
      <c r="X82" s="606">
        <v>2.2999999999999998</v>
      </c>
      <c r="Y82" s="601">
        <v>1.4</v>
      </c>
      <c r="Z82" s="601">
        <v>0.6</v>
      </c>
      <c r="AA82" s="601">
        <v>0.6</v>
      </c>
      <c r="AB82" s="607">
        <v>0.46</v>
      </c>
    </row>
    <row r="83" spans="1:28" s="176" customFormat="1" ht="15" x14ac:dyDescent="0.2">
      <c r="A83" s="608" t="s">
        <v>569</v>
      </c>
      <c r="B83" s="210" t="s">
        <v>541</v>
      </c>
      <c r="C83" s="210"/>
      <c r="D83" s="603">
        <v>14.8</v>
      </c>
      <c r="E83" s="606">
        <v>0.43</v>
      </c>
      <c r="F83" s="603">
        <v>54.1</v>
      </c>
      <c r="G83" s="606">
        <v>5.0999999999999996</v>
      </c>
      <c r="H83" s="603">
        <v>46.5</v>
      </c>
      <c r="I83" s="603">
        <v>75.400000000000006</v>
      </c>
      <c r="J83" s="606">
        <v>6.6</v>
      </c>
      <c r="K83" s="603">
        <v>25.1</v>
      </c>
      <c r="L83" s="606">
        <v>2.6</v>
      </c>
      <c r="M83" s="603">
        <v>25.8</v>
      </c>
      <c r="N83" s="606">
        <v>0.5</v>
      </c>
      <c r="O83" s="603">
        <v>73.8</v>
      </c>
      <c r="P83" s="603">
        <v>25.5</v>
      </c>
      <c r="Q83" s="604">
        <v>-1.2500000000000001E-2</v>
      </c>
      <c r="R83" s="606">
        <v>7.2</v>
      </c>
      <c r="S83" s="610">
        <v>0</v>
      </c>
      <c r="T83" s="605">
        <v>0.5</v>
      </c>
      <c r="U83" s="610">
        <v>26.7</v>
      </c>
      <c r="V83" s="610">
        <v>28.1</v>
      </c>
      <c r="W83" s="606">
        <v>0.33</v>
      </c>
      <c r="X83" s="606">
        <v>2.2999999999999998</v>
      </c>
      <c r="Y83" s="600">
        <v>1.3</v>
      </c>
      <c r="Z83" s="600">
        <v>0.5</v>
      </c>
      <c r="AA83" s="600">
        <v>0.5</v>
      </c>
      <c r="AB83" s="602">
        <v>0.45</v>
      </c>
    </row>
    <row r="84" spans="1:28" s="176" customFormat="1" ht="15" x14ac:dyDescent="0.2">
      <c r="A84" s="608" t="s">
        <v>569</v>
      </c>
      <c r="B84" s="210" t="s">
        <v>542</v>
      </c>
      <c r="C84" s="210"/>
      <c r="D84" s="603">
        <v>14.6</v>
      </c>
      <c r="E84" s="606">
        <v>0.42</v>
      </c>
      <c r="F84" s="603">
        <v>53.9</v>
      </c>
      <c r="G84" s="606">
        <v>5.0999999999999996</v>
      </c>
      <c r="H84" s="603">
        <v>45.6</v>
      </c>
      <c r="I84" s="603">
        <v>75.099999999999994</v>
      </c>
      <c r="J84" s="606">
        <v>6.6</v>
      </c>
      <c r="K84" s="603">
        <v>24.9</v>
      </c>
      <c r="L84" s="606">
        <v>2.6</v>
      </c>
      <c r="M84" s="603">
        <v>25.4</v>
      </c>
      <c r="N84" s="606">
        <v>0.5</v>
      </c>
      <c r="O84" s="603">
        <v>73.5</v>
      </c>
      <c r="P84" s="603">
        <v>25.2</v>
      </c>
      <c r="Q84" s="604">
        <v>-1.2500000000000001E-2</v>
      </c>
      <c r="R84" s="606">
        <v>7.1</v>
      </c>
      <c r="S84" s="610">
        <v>0</v>
      </c>
      <c r="T84" s="605">
        <v>0.5</v>
      </c>
      <c r="U84" s="610">
        <v>26.3</v>
      </c>
      <c r="V84" s="610">
        <v>27.5</v>
      </c>
      <c r="W84" s="606">
        <v>0.33</v>
      </c>
      <c r="X84" s="606">
        <v>2.2999999999999998</v>
      </c>
      <c r="Y84" s="601">
        <v>1</v>
      </c>
      <c r="Z84" s="601">
        <v>0.3</v>
      </c>
      <c r="AA84" s="601">
        <v>0.3</v>
      </c>
      <c r="AB84" s="607">
        <v>0.45</v>
      </c>
    </row>
    <row r="85" spans="1:28" s="176" customFormat="1" ht="15" x14ac:dyDescent="0.2">
      <c r="A85" s="608" t="s">
        <v>569</v>
      </c>
      <c r="B85" s="210" t="s">
        <v>543</v>
      </c>
      <c r="C85" s="210"/>
      <c r="D85" s="603">
        <v>14.4</v>
      </c>
      <c r="E85" s="606">
        <v>0.41</v>
      </c>
      <c r="F85" s="603">
        <v>54</v>
      </c>
      <c r="G85" s="606">
        <v>5</v>
      </c>
      <c r="H85" s="603">
        <v>44.8</v>
      </c>
      <c r="I85" s="603">
        <v>74.8</v>
      </c>
      <c r="J85" s="606">
        <v>6.6</v>
      </c>
      <c r="K85" s="603">
        <v>24.9</v>
      </c>
      <c r="L85" s="606">
        <v>2.6</v>
      </c>
      <c r="M85" s="603">
        <v>25.3</v>
      </c>
      <c r="N85" s="606">
        <v>0.5</v>
      </c>
      <c r="O85" s="603">
        <v>72.2</v>
      </c>
      <c r="P85" s="603">
        <v>25</v>
      </c>
      <c r="Q85" s="604">
        <v>-1.2500000000000001E-2</v>
      </c>
      <c r="R85" s="606">
        <v>7</v>
      </c>
      <c r="S85" s="610">
        <v>-1</v>
      </c>
      <c r="T85" s="605">
        <v>0.5</v>
      </c>
      <c r="U85" s="610">
        <v>25.9</v>
      </c>
      <c r="V85" s="610">
        <v>27.2</v>
      </c>
      <c r="W85" s="606">
        <v>0.33</v>
      </c>
      <c r="X85" s="606">
        <v>2.2999999999999998</v>
      </c>
      <c r="Y85" s="601">
        <v>0.8</v>
      </c>
      <c r="Z85" s="601">
        <v>0</v>
      </c>
      <c r="AA85" s="601">
        <v>0</v>
      </c>
      <c r="AB85" s="607">
        <v>0.43</v>
      </c>
    </row>
    <row r="86" spans="1:28" s="176" customFormat="1" ht="15" x14ac:dyDescent="0.2">
      <c r="A86" s="608" t="s">
        <v>569</v>
      </c>
      <c r="B86" s="210" t="s">
        <v>544</v>
      </c>
      <c r="C86" s="210"/>
      <c r="D86" s="603">
        <v>14.3</v>
      </c>
      <c r="E86" s="606">
        <v>0.45</v>
      </c>
      <c r="F86" s="603">
        <v>56.6</v>
      </c>
      <c r="G86" s="606">
        <v>5</v>
      </c>
      <c r="H86" s="603">
        <v>48.5</v>
      </c>
      <c r="I86" s="603">
        <v>76.8</v>
      </c>
      <c r="J86" s="606">
        <v>6.7</v>
      </c>
      <c r="K86" s="600">
        <v>25.5</v>
      </c>
      <c r="L86" s="607">
        <v>2.6</v>
      </c>
      <c r="M86" s="600">
        <v>25.9</v>
      </c>
      <c r="N86" s="607">
        <v>0.5</v>
      </c>
      <c r="O86" s="600">
        <v>74.8</v>
      </c>
      <c r="P86" s="609">
        <v>25.8</v>
      </c>
      <c r="Q86" s="604">
        <v>-1.2500000000000001E-2</v>
      </c>
      <c r="R86" s="606">
        <v>7.2</v>
      </c>
      <c r="S86" s="610">
        <v>-1</v>
      </c>
      <c r="T86" s="605">
        <v>0.5</v>
      </c>
      <c r="U86" s="601">
        <v>26.9</v>
      </c>
      <c r="V86" s="601">
        <v>27.5</v>
      </c>
      <c r="W86" s="606">
        <v>0.33</v>
      </c>
      <c r="X86" s="606">
        <v>2.2999999999999998</v>
      </c>
      <c r="Y86" s="601">
        <v>0.6</v>
      </c>
      <c r="Z86" s="601">
        <v>-0.1</v>
      </c>
      <c r="AA86" s="601">
        <v>-0.1</v>
      </c>
      <c r="AB86" s="607">
        <v>0.43</v>
      </c>
    </row>
    <row r="87" spans="1:28" s="176" customFormat="1" x14ac:dyDescent="0.2"/>
    <row r="88" spans="1:28" s="176" customFormat="1" x14ac:dyDescent="0.2"/>
    <row r="89" spans="1:28" s="176" customFormat="1" x14ac:dyDescent="0.2"/>
    <row r="90" spans="1:28" s="176" customFormat="1" x14ac:dyDescent="0.2"/>
    <row r="91" spans="1:28" s="176" customFormat="1" x14ac:dyDescent="0.2"/>
    <row r="92" spans="1:28" s="176" customFormat="1" x14ac:dyDescent="0.2"/>
    <row r="93" spans="1:28" s="176" customFormat="1" x14ac:dyDescent="0.2"/>
    <row r="94" spans="1:28" s="176" customFormat="1" x14ac:dyDescent="0.2"/>
    <row r="95" spans="1:28" s="176" customFormat="1" x14ac:dyDescent="0.2"/>
    <row r="96" spans="1:28" s="176" customFormat="1" x14ac:dyDescent="0.2"/>
    <row r="97" s="176" customFormat="1" x14ac:dyDescent="0.2"/>
    <row r="98" s="176" customFormat="1" x14ac:dyDescent="0.2"/>
    <row r="99" s="176" customFormat="1" x14ac:dyDescent="0.2"/>
    <row r="100" s="176" customFormat="1" x14ac:dyDescent="0.2"/>
    <row r="101" s="176" customFormat="1" x14ac:dyDescent="0.2"/>
    <row r="102" s="176" customFormat="1" x14ac:dyDescent="0.2"/>
    <row r="103" s="176" customFormat="1" x14ac:dyDescent="0.2"/>
    <row r="104" s="176" customFormat="1" x14ac:dyDescent="0.2"/>
    <row r="105" s="176" customFormat="1" x14ac:dyDescent="0.2"/>
    <row r="106" s="176" customFormat="1" x14ac:dyDescent="0.2"/>
    <row r="107" s="176" customFormat="1" x14ac:dyDescent="0.2"/>
    <row r="108" s="176" customFormat="1" x14ac:dyDescent="0.2"/>
    <row r="109" s="176" customFormat="1" x14ac:dyDescent="0.2"/>
    <row r="110" s="176" customFormat="1" x14ac:dyDescent="0.2"/>
    <row r="111" s="176" customFormat="1" x14ac:dyDescent="0.2"/>
    <row r="112" s="176" customFormat="1" x14ac:dyDescent="0.2"/>
    <row r="113" s="176" customFormat="1" x14ac:dyDescent="0.2"/>
    <row r="114" s="176" customFormat="1" x14ac:dyDescent="0.2"/>
    <row r="115" s="176" customFormat="1" x14ac:dyDescent="0.2"/>
    <row r="116" s="176" customFormat="1" x14ac:dyDescent="0.2"/>
    <row r="117" s="176" customFormat="1" x14ac:dyDescent="0.2"/>
    <row r="118" s="176" customFormat="1" x14ac:dyDescent="0.2"/>
    <row r="119" s="176" customFormat="1" x14ac:dyDescent="0.2"/>
    <row r="120" s="176" customFormat="1" x14ac:dyDescent="0.2"/>
    <row r="121" s="176" customFormat="1" x14ac:dyDescent="0.2"/>
    <row r="122" s="176" customFormat="1" x14ac:dyDescent="0.2"/>
    <row r="123" s="176" customFormat="1" x14ac:dyDescent="0.2"/>
    <row r="124" s="176" customFormat="1" x14ac:dyDescent="0.2"/>
    <row r="125" s="176" customFormat="1" x14ac:dyDescent="0.2"/>
    <row r="126" s="176" customFormat="1" x14ac:dyDescent="0.2"/>
    <row r="127" s="176" customFormat="1" x14ac:dyDescent="0.2"/>
    <row r="128" s="176" customFormat="1" x14ac:dyDescent="0.2"/>
    <row r="129" s="176" customFormat="1" x14ac:dyDescent="0.2"/>
    <row r="130" s="176" customFormat="1" x14ac:dyDescent="0.2"/>
    <row r="131" s="176" customFormat="1" x14ac:dyDescent="0.2"/>
    <row r="132" s="176" customFormat="1" x14ac:dyDescent="0.2"/>
    <row r="133" s="176" customFormat="1" x14ac:dyDescent="0.2"/>
    <row r="1048000" spans="26:26" ht="15" x14ac:dyDescent="0.2">
      <c r="Z1048000" s="177"/>
    </row>
  </sheetData>
  <mergeCells count="94">
    <mergeCell ref="B82:C82"/>
    <mergeCell ref="B83:C83"/>
    <mergeCell ref="B84:C84"/>
    <mergeCell ref="B85:C85"/>
    <mergeCell ref="B86:C86"/>
    <mergeCell ref="B81:C81"/>
    <mergeCell ref="B70:C70"/>
    <mergeCell ref="B71:C71"/>
    <mergeCell ref="B79:C79"/>
    <mergeCell ref="B80:C80"/>
    <mergeCell ref="B72:C72"/>
    <mergeCell ref="B73:C73"/>
    <mergeCell ref="B74:C74"/>
    <mergeCell ref="B69:C69"/>
    <mergeCell ref="B67:C67"/>
    <mergeCell ref="B68:C68"/>
    <mergeCell ref="B77:C77"/>
    <mergeCell ref="B78:C78"/>
    <mergeCell ref="B75:C75"/>
    <mergeCell ref="B76:C76"/>
    <mergeCell ref="B60:C60"/>
    <mergeCell ref="B61:C61"/>
    <mergeCell ref="B62:C62"/>
    <mergeCell ref="B65:C65"/>
    <mergeCell ref="B66:C66"/>
    <mergeCell ref="B63:C63"/>
    <mergeCell ref="B64:C64"/>
    <mergeCell ref="B57:C57"/>
    <mergeCell ref="B55:C55"/>
    <mergeCell ref="B56:C56"/>
    <mergeCell ref="B58:C58"/>
    <mergeCell ref="B59:C59"/>
    <mergeCell ref="B53:C53"/>
    <mergeCell ref="B54:C54"/>
    <mergeCell ref="B51:C51"/>
    <mergeCell ref="B52:C52"/>
    <mergeCell ref="B46:C46"/>
    <mergeCell ref="B47:C47"/>
    <mergeCell ref="B48:C48"/>
    <mergeCell ref="B49:C49"/>
    <mergeCell ref="B50:C50"/>
    <mergeCell ref="B45:C45"/>
    <mergeCell ref="B44:C44"/>
    <mergeCell ref="B43:C43"/>
    <mergeCell ref="B41:C41"/>
    <mergeCell ref="B38:C38"/>
    <mergeCell ref="B39:C39"/>
    <mergeCell ref="B42:C42"/>
    <mergeCell ref="B37:C37"/>
    <mergeCell ref="B33:C33"/>
    <mergeCell ref="B34:C34"/>
    <mergeCell ref="B35:C35"/>
    <mergeCell ref="B36:C36"/>
    <mergeCell ref="B40:C40"/>
    <mergeCell ref="B29:C29"/>
    <mergeCell ref="B22:C22"/>
    <mergeCell ref="B23:C23"/>
    <mergeCell ref="B24:C24"/>
    <mergeCell ref="B32:C32"/>
    <mergeCell ref="B31:C31"/>
    <mergeCell ref="B30:C30"/>
    <mergeCell ref="B16:C16"/>
    <mergeCell ref="B17:C17"/>
    <mergeCell ref="B27:C27"/>
    <mergeCell ref="B28:C28"/>
    <mergeCell ref="B25:C25"/>
    <mergeCell ref="B26:C26"/>
    <mergeCell ref="B20:C20"/>
    <mergeCell ref="B21:C21"/>
    <mergeCell ref="B18:C18"/>
    <mergeCell ref="B1:AB1"/>
    <mergeCell ref="D2:E3"/>
    <mergeCell ref="F2:G3"/>
    <mergeCell ref="H2:H3"/>
    <mergeCell ref="I2:J3"/>
    <mergeCell ref="K2:P3"/>
    <mergeCell ref="Q2:S3"/>
    <mergeCell ref="Y2:AB3"/>
    <mergeCell ref="T2:V3"/>
    <mergeCell ref="W2:X3"/>
    <mergeCell ref="B8:C8"/>
    <mergeCell ref="B5:C5"/>
    <mergeCell ref="B14:C14"/>
    <mergeCell ref="B15:C15"/>
    <mergeCell ref="A2:A4"/>
    <mergeCell ref="B2:C4"/>
    <mergeCell ref="B12:C12"/>
    <mergeCell ref="B13:C13"/>
    <mergeCell ref="B9:C9"/>
    <mergeCell ref="B10:C10"/>
    <mergeCell ref="B11:C11"/>
    <mergeCell ref="B6:C6"/>
    <mergeCell ref="B7:C7"/>
    <mergeCell ref="B19:C19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0" verticalDpi="0" r:id="rId1"/>
  <rowBreaks count="1" manualBreakCount="1">
    <brk id="19" max="16383" man="1"/>
  </rowBreaks>
  <colBreaks count="1" manualBreakCount="1">
    <brk id="24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P142"/>
  <sheetViews>
    <sheetView topLeftCell="R1" workbookViewId="0">
      <pane ySplit="12" topLeftCell="A38" activePane="bottomLeft" state="frozen"/>
      <selection pane="bottomLeft" activeCell="AP73" sqref="AP73:AP105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7"/>
      <c r="B1" s="57"/>
      <c r="C1" s="57"/>
      <c r="D1" s="57"/>
      <c r="E1" s="57"/>
      <c r="F1" s="58"/>
      <c r="G1" s="280" t="s">
        <v>463</v>
      </c>
      <c r="H1" s="280"/>
      <c r="I1" s="280"/>
      <c r="J1" s="280"/>
      <c r="K1" s="280"/>
      <c r="L1" s="280"/>
      <c r="M1" s="280"/>
      <c r="N1" s="280"/>
      <c r="O1" s="280"/>
      <c r="P1" s="58"/>
      <c r="Q1" s="58"/>
      <c r="R1" s="58"/>
      <c r="S1" s="58"/>
      <c r="T1" s="58"/>
      <c r="U1" s="58"/>
      <c r="V1" s="58"/>
      <c r="W1" s="58"/>
    </row>
    <row r="2" spans="1:42" ht="10.7" customHeight="1" x14ac:dyDescent="0.2">
      <c r="A2" s="58" t="s">
        <v>464</v>
      </c>
      <c r="B2" s="57"/>
      <c r="C2" s="57"/>
      <c r="D2" s="57"/>
      <c r="E2" s="56"/>
      <c r="F2" s="58"/>
      <c r="G2" s="280"/>
      <c r="H2" s="280"/>
      <c r="I2" s="280"/>
      <c r="J2" s="280"/>
      <c r="K2" s="280"/>
      <c r="L2" s="280"/>
      <c r="M2" s="280"/>
      <c r="N2" s="280"/>
      <c r="O2" s="280"/>
      <c r="P2" s="58"/>
      <c r="Q2" s="58"/>
      <c r="R2" s="58"/>
      <c r="S2" s="58"/>
      <c r="T2" s="58"/>
      <c r="U2" s="58"/>
      <c r="V2" s="58"/>
      <c r="W2" s="58"/>
    </row>
    <row r="3" spans="1:42" x14ac:dyDescent="0.2">
      <c r="A3" s="58" t="s">
        <v>465</v>
      </c>
      <c r="B3" s="57"/>
      <c r="C3" s="57"/>
      <c r="D3" s="57"/>
      <c r="E3" s="57"/>
      <c r="F3" s="58"/>
      <c r="G3" s="57"/>
      <c r="H3" s="57"/>
      <c r="I3" s="57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42" x14ac:dyDescent="0.2">
      <c r="A4" s="58" t="s">
        <v>466</v>
      </c>
      <c r="B4" s="57"/>
      <c r="C4" s="57"/>
      <c r="D4" s="57"/>
      <c r="E4" s="57"/>
      <c r="F4" s="58"/>
      <c r="G4" s="57"/>
      <c r="H4" s="57"/>
      <c r="I4" s="57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" t="s">
        <v>500</v>
      </c>
    </row>
    <row r="5" spans="1:42" ht="10.7" customHeight="1" x14ac:dyDescent="0.2">
      <c r="A5" s="58" t="s">
        <v>467</v>
      </c>
      <c r="B5" s="57"/>
      <c r="C5" s="57"/>
      <c r="D5" s="57"/>
      <c r="E5" s="57"/>
      <c r="F5" s="58"/>
      <c r="G5" s="57"/>
      <c r="H5" s="57"/>
      <c r="I5" s="57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42" ht="10.7" customHeight="1" x14ac:dyDescent="0.2">
      <c r="A6" s="58" t="s">
        <v>468</v>
      </c>
      <c r="B6" s="57"/>
      <c r="C6" s="57"/>
      <c r="D6" s="57"/>
      <c r="E6" s="57"/>
      <c r="F6" s="58"/>
      <c r="G6" s="57"/>
      <c r="H6" s="57"/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42" ht="13.5" customHeight="1" x14ac:dyDescent="0.2">
      <c r="A7" s="58" t="s">
        <v>469</v>
      </c>
      <c r="B7" s="57"/>
      <c r="C7" s="57"/>
      <c r="D7" s="57"/>
      <c r="E7" s="57"/>
      <c r="F7" s="58"/>
      <c r="G7" s="277" t="s">
        <v>162</v>
      </c>
      <c r="H7" s="277"/>
      <c r="I7" s="277"/>
      <c r="J7" s="277"/>
      <c r="K7" s="277"/>
      <c r="L7" s="277"/>
      <c r="M7" s="277"/>
      <c r="N7" s="277"/>
      <c r="O7" s="277"/>
      <c r="P7" s="58"/>
      <c r="Q7" s="58"/>
      <c r="R7" s="58"/>
      <c r="S7" s="58"/>
      <c r="T7" s="58"/>
      <c r="U7" s="58"/>
      <c r="V7" s="58"/>
      <c r="W7" s="58"/>
      <c r="X7" s="263" t="s">
        <v>507</v>
      </c>
      <c r="Y7" s="263"/>
      <c r="Z7" s="263"/>
      <c r="AA7" s="263"/>
      <c r="AB7" s="263"/>
    </row>
    <row r="8" spans="1:42" ht="13.5" customHeight="1" x14ac:dyDescent="0.2">
      <c r="A8" s="57"/>
      <c r="B8" s="57"/>
      <c r="C8" s="57"/>
      <c r="D8" s="57"/>
      <c r="E8" s="56"/>
      <c r="F8" s="58"/>
      <c r="G8" s="277"/>
      <c r="H8" s="277"/>
      <c r="I8" s="277"/>
      <c r="J8" s="277"/>
      <c r="K8" s="277"/>
      <c r="L8" s="277"/>
      <c r="M8" s="277"/>
      <c r="N8" s="277"/>
      <c r="O8" s="277"/>
      <c r="P8" s="58"/>
      <c r="Q8" s="58"/>
      <c r="R8" s="58"/>
      <c r="S8" s="58"/>
      <c r="T8" s="58"/>
      <c r="U8" s="58"/>
      <c r="V8" s="58"/>
      <c r="W8" s="58"/>
      <c r="X8" s="263"/>
      <c r="Y8" s="263"/>
      <c r="Z8" s="263"/>
      <c r="AA8" s="263"/>
      <c r="AB8" s="263"/>
    </row>
    <row r="9" spans="1:42" ht="13.5" customHeight="1" x14ac:dyDescent="0.2">
      <c r="A9" s="57"/>
      <c r="B9" s="57"/>
      <c r="C9" s="57"/>
      <c r="D9" s="57"/>
      <c r="E9" s="57"/>
      <c r="F9" s="58"/>
      <c r="G9" s="57"/>
      <c r="H9" s="57"/>
      <c r="I9" s="57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263"/>
      <c r="Y9" s="263"/>
      <c r="Z9" s="263"/>
      <c r="AA9" s="263"/>
      <c r="AB9" s="263"/>
    </row>
    <row r="10" spans="1:42" ht="13.5" customHeight="1" thickBot="1" x14ac:dyDescent="0.25">
      <c r="A10" s="57"/>
      <c r="B10" s="57"/>
      <c r="C10" s="57"/>
      <c r="D10" s="57"/>
      <c r="E10" s="57"/>
      <c r="F10" s="58"/>
      <c r="G10" s="57"/>
      <c r="H10" s="57"/>
      <c r="I10" s="57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263"/>
      <c r="Y10" s="263"/>
      <c r="Z10" s="263"/>
      <c r="AA10" s="263"/>
      <c r="AB10" s="263"/>
    </row>
    <row r="11" spans="1:42" s="4" customFormat="1" ht="11.1" customHeight="1" thickBot="1" x14ac:dyDescent="0.25">
      <c r="A11" s="146" t="s">
        <v>16</v>
      </c>
      <c r="B11" s="146" t="s">
        <v>164</v>
      </c>
      <c r="C11" s="286" t="s">
        <v>287</v>
      </c>
      <c r="D11" s="287"/>
      <c r="E11" s="146" t="s">
        <v>288</v>
      </c>
      <c r="F11" s="286" t="s">
        <v>20</v>
      </c>
      <c r="G11" s="287"/>
      <c r="H11" s="286" t="s">
        <v>21</v>
      </c>
      <c r="I11" s="287"/>
      <c r="J11" s="58"/>
      <c r="K11" s="146" t="s">
        <v>16</v>
      </c>
      <c r="L11" s="146" t="s">
        <v>164</v>
      </c>
      <c r="M11" s="146" t="s">
        <v>287</v>
      </c>
      <c r="N11" s="146"/>
      <c r="O11" s="146" t="s">
        <v>288</v>
      </c>
      <c r="P11" s="286" t="s">
        <v>20</v>
      </c>
      <c r="Q11" s="287"/>
      <c r="R11" s="286" t="s">
        <v>21</v>
      </c>
      <c r="S11" s="287"/>
      <c r="T11" s="58"/>
      <c r="U11" s="58"/>
      <c r="V11" s="58"/>
      <c r="W11" s="58"/>
      <c r="X11" s="263"/>
      <c r="Y11" s="263"/>
      <c r="Z11" s="263"/>
      <c r="AA11" s="263"/>
      <c r="AB11" s="263"/>
      <c r="AM11" s="158" t="s">
        <v>16</v>
      </c>
      <c r="AN11" s="159" t="s">
        <v>20</v>
      </c>
      <c r="AO11" s="160"/>
      <c r="AP11" s="160"/>
    </row>
    <row r="12" spans="1:42" ht="12" customHeight="1" thickBot="1" x14ac:dyDescent="0.25">
      <c r="A12" s="146" t="s">
        <v>140</v>
      </c>
      <c r="B12" s="146" t="s">
        <v>168</v>
      </c>
      <c r="C12" s="146" t="s">
        <v>24</v>
      </c>
      <c r="D12" s="146" t="s">
        <v>169</v>
      </c>
      <c r="E12" s="146" t="s">
        <v>24</v>
      </c>
      <c r="F12" s="73" t="s">
        <v>169</v>
      </c>
      <c r="G12" s="146" t="s">
        <v>24</v>
      </c>
      <c r="H12" s="146" t="s">
        <v>169</v>
      </c>
      <c r="I12" s="146" t="s">
        <v>27</v>
      </c>
      <c r="J12" s="58" t="s">
        <v>4</v>
      </c>
      <c r="K12" s="146" t="s">
        <v>140</v>
      </c>
      <c r="L12" s="146" t="s">
        <v>168</v>
      </c>
      <c r="M12" s="146" t="s">
        <v>24</v>
      </c>
      <c r="N12" s="146" t="s">
        <v>169</v>
      </c>
      <c r="O12" s="146" t="s">
        <v>24</v>
      </c>
      <c r="P12" s="73" t="s">
        <v>169</v>
      </c>
      <c r="Q12" s="146" t="s">
        <v>24</v>
      </c>
      <c r="R12" s="146" t="s">
        <v>169</v>
      </c>
      <c r="S12" s="146" t="s">
        <v>27</v>
      </c>
      <c r="T12" s="58"/>
      <c r="U12" s="58"/>
      <c r="V12" s="58"/>
      <c r="W12" s="58"/>
      <c r="X12" s="263"/>
      <c r="Y12" s="263"/>
      <c r="Z12" s="263"/>
      <c r="AA12" s="263"/>
      <c r="AB12" s="263"/>
      <c r="AM12" s="175" t="s">
        <v>22</v>
      </c>
      <c r="AN12" s="175" t="s">
        <v>25</v>
      </c>
      <c r="AO12" s="175" t="s">
        <v>22</v>
      </c>
      <c r="AP12" s="175" t="s">
        <v>26</v>
      </c>
    </row>
    <row r="13" spans="1:42" ht="12" thickBot="1" x14ac:dyDescent="0.25">
      <c r="T13" s="58"/>
      <c r="U13" s="58"/>
      <c r="V13" s="58"/>
      <c r="W13" s="58"/>
      <c r="AM13" s="74">
        <v>-100</v>
      </c>
      <c r="AN13" s="99">
        <v>553</v>
      </c>
      <c r="AO13" s="74">
        <v>-100</v>
      </c>
      <c r="AP13" s="60">
        <v>120.1</v>
      </c>
    </row>
    <row r="14" spans="1:42" x14ac:dyDescent="0.2">
      <c r="A14" s="74">
        <v>-100</v>
      </c>
      <c r="B14" s="147">
        <v>0.52800000000000002</v>
      </c>
      <c r="C14" s="98">
        <v>0.88739999999999997</v>
      </c>
      <c r="D14" s="59">
        <v>1.8079999999999999E-3</v>
      </c>
      <c r="E14" s="147">
        <v>1.127</v>
      </c>
      <c r="F14" s="99">
        <v>553</v>
      </c>
      <c r="G14" s="60">
        <v>120.1</v>
      </c>
      <c r="H14" s="60">
        <v>0</v>
      </c>
      <c r="I14" s="76">
        <v>120.1</v>
      </c>
      <c r="J14" s="85" t="s">
        <v>4</v>
      </c>
      <c r="K14" s="74">
        <v>1</v>
      </c>
      <c r="L14" s="147">
        <v>24.42</v>
      </c>
      <c r="M14" s="98">
        <v>2.1000000000000001E-2</v>
      </c>
      <c r="N14" s="59">
        <v>2.5170000000000001E-3</v>
      </c>
      <c r="O14" s="147">
        <v>47.6</v>
      </c>
      <c r="P14" s="99">
        <v>397.3</v>
      </c>
      <c r="Q14" s="60">
        <v>143.9</v>
      </c>
      <c r="R14" s="60">
        <v>72.3</v>
      </c>
      <c r="S14" s="76">
        <v>71.599999999999994</v>
      </c>
      <c r="T14" s="58"/>
      <c r="U14" s="58"/>
      <c r="V14" s="58"/>
      <c r="W14" s="58"/>
      <c r="X14" s="124" t="s">
        <v>493</v>
      </c>
      <c r="Y14" s="125"/>
      <c r="Z14" s="125"/>
      <c r="AA14" s="125"/>
      <c r="AB14" s="125"/>
      <c r="AM14" s="77">
        <v>-95</v>
      </c>
      <c r="AN14" s="101">
        <v>547.6</v>
      </c>
      <c r="AO14" s="77">
        <v>-95</v>
      </c>
      <c r="AP14" s="64">
        <v>121.4</v>
      </c>
    </row>
    <row r="15" spans="1:42" ht="12.75" x14ac:dyDescent="0.2">
      <c r="A15" s="77">
        <v>-95</v>
      </c>
      <c r="B15" s="144">
        <v>0.71199999999999997</v>
      </c>
      <c r="C15" s="100">
        <v>0.67100000000000004</v>
      </c>
      <c r="D15" s="63">
        <v>1.8259999999999999E-3</v>
      </c>
      <c r="E15" s="144">
        <v>1.49</v>
      </c>
      <c r="F15" s="101">
        <v>547.6</v>
      </c>
      <c r="G15" s="64">
        <v>121.4</v>
      </c>
      <c r="H15" s="64">
        <v>2.6</v>
      </c>
      <c r="I15" s="78">
        <v>118.8</v>
      </c>
      <c r="J15" s="85" t="s">
        <v>4</v>
      </c>
      <c r="K15" s="77">
        <v>2</v>
      </c>
      <c r="L15" s="144">
        <v>25.01</v>
      </c>
      <c r="M15" s="100">
        <v>2.0500000000000001E-2</v>
      </c>
      <c r="N15" s="63">
        <v>2.532E-3</v>
      </c>
      <c r="O15" s="144">
        <v>48.8</v>
      </c>
      <c r="P15" s="101">
        <v>394.9</v>
      </c>
      <c r="Q15" s="64">
        <v>144.1</v>
      </c>
      <c r="R15" s="64">
        <v>73.3</v>
      </c>
      <c r="S15" s="78">
        <v>70.8</v>
      </c>
      <c r="T15" s="58"/>
      <c r="U15" s="58"/>
      <c r="V15" s="58"/>
      <c r="W15" s="58"/>
      <c r="X15" s="126" t="s">
        <v>496</v>
      </c>
      <c r="Y15" s="127"/>
      <c r="Z15" s="265" t="e">
        <f>INDEX(AM13:AM113,MATCH(Z17,AM13:AM113,1)+1)</f>
        <v>#REF!</v>
      </c>
      <c r="AA15" s="261" t="e">
        <f>VLOOKUP(Z15,AM13:AN113,2)</f>
        <v>#REF!</v>
      </c>
      <c r="AB15" s="116"/>
      <c r="AD15" s="4" t="s">
        <v>501</v>
      </c>
      <c r="AE15" s="4"/>
      <c r="AM15" s="77">
        <v>-90</v>
      </c>
      <c r="AN15" s="101">
        <v>542.4</v>
      </c>
      <c r="AO15" s="77">
        <v>-90</v>
      </c>
      <c r="AP15" s="64">
        <v>122.8</v>
      </c>
    </row>
    <row r="16" spans="1:42" ht="12.75" x14ac:dyDescent="0.2">
      <c r="A16" s="77">
        <v>-90</v>
      </c>
      <c r="B16" s="144">
        <v>0.94299999999999995</v>
      </c>
      <c r="C16" s="100">
        <v>0.51700000000000002</v>
      </c>
      <c r="D16" s="63">
        <v>1.8439999999999999E-3</v>
      </c>
      <c r="E16" s="144">
        <v>1.9339999999999999</v>
      </c>
      <c r="F16" s="101">
        <v>542.4</v>
      </c>
      <c r="G16" s="64">
        <v>122.8</v>
      </c>
      <c r="H16" s="64">
        <v>5.6</v>
      </c>
      <c r="I16" s="78">
        <v>117.2</v>
      </c>
      <c r="J16" s="85" t="s">
        <v>4</v>
      </c>
      <c r="K16" s="77">
        <v>3</v>
      </c>
      <c r="L16" s="144">
        <v>25.62</v>
      </c>
      <c r="M16" s="100">
        <v>0.02</v>
      </c>
      <c r="N16" s="63">
        <v>2.5479999999999999E-3</v>
      </c>
      <c r="O16" s="144">
        <v>50</v>
      </c>
      <c r="P16" s="101">
        <v>392.4</v>
      </c>
      <c r="Q16" s="64">
        <v>144.30000000000001</v>
      </c>
      <c r="R16" s="64">
        <v>74.400000000000006</v>
      </c>
      <c r="S16" s="78">
        <v>69.900000000000006</v>
      </c>
      <c r="T16" s="58"/>
      <c r="U16" s="58"/>
      <c r="V16" s="58"/>
      <c r="W16" s="58"/>
      <c r="X16" s="128" t="s">
        <v>491</v>
      </c>
      <c r="Y16" s="129"/>
      <c r="Z16" s="266"/>
      <c r="AA16" s="262"/>
      <c r="AB16" s="116"/>
      <c r="AM16" s="77">
        <v>-85</v>
      </c>
      <c r="AN16" s="101">
        <v>536.9</v>
      </c>
      <c r="AO16" s="77">
        <v>-85</v>
      </c>
      <c r="AP16" s="64">
        <v>124</v>
      </c>
    </row>
    <row r="17" spans="1:42" ht="12.75" x14ac:dyDescent="0.2">
      <c r="A17" s="77">
        <v>-85</v>
      </c>
      <c r="B17" s="144">
        <v>1.23</v>
      </c>
      <c r="C17" s="100">
        <v>0.40560000000000002</v>
      </c>
      <c r="D17" s="63">
        <v>1.8630000000000001E-3</v>
      </c>
      <c r="E17" s="144">
        <v>2.4649999999999999</v>
      </c>
      <c r="F17" s="101">
        <v>536.9</v>
      </c>
      <c r="G17" s="64">
        <v>124</v>
      </c>
      <c r="H17" s="64">
        <v>8.5</v>
      </c>
      <c r="I17" s="78">
        <v>115.5</v>
      </c>
      <c r="J17" s="85" t="s">
        <v>4</v>
      </c>
      <c r="K17" s="77">
        <v>4</v>
      </c>
      <c r="L17" s="144">
        <v>26.24</v>
      </c>
      <c r="M17" s="100">
        <v>1.95E-2</v>
      </c>
      <c r="N17" s="63">
        <v>2.565E-3</v>
      </c>
      <c r="O17" s="144">
        <v>51.3</v>
      </c>
      <c r="P17" s="101">
        <v>389.9</v>
      </c>
      <c r="Q17" s="64">
        <v>144.4</v>
      </c>
      <c r="R17" s="64">
        <v>75.5</v>
      </c>
      <c r="S17" s="78">
        <v>68.900000000000006</v>
      </c>
      <c r="T17" s="58"/>
      <c r="U17" s="58"/>
      <c r="V17" s="58"/>
      <c r="W17" s="58"/>
      <c r="X17" s="128" t="s">
        <v>492</v>
      </c>
      <c r="Y17" s="129"/>
      <c r="Z17" s="130" t="e">
        <f>#REF!</f>
        <v>#REF!</v>
      </c>
      <c r="AA17" s="117" t="e">
        <f>(Z17-Z15)*(AA18-AA15)/(Z18-Z15)</f>
        <v>#REF!</v>
      </c>
      <c r="AB17" s="118" t="e">
        <f>IF(AND(AA18&gt;AA15,AA18&lt;AA15),(AA18-AA17),(AA15+AA17))</f>
        <v>#REF!</v>
      </c>
      <c r="AD17" s="4" t="s">
        <v>502</v>
      </c>
      <c r="AM17" s="77">
        <v>-80</v>
      </c>
      <c r="AN17" s="101">
        <v>531.29999999999995</v>
      </c>
      <c r="AO17" s="77">
        <v>-80</v>
      </c>
      <c r="AP17" s="64">
        <v>125.3</v>
      </c>
    </row>
    <row r="18" spans="1:42" ht="12.75" x14ac:dyDescent="0.2">
      <c r="A18" s="77">
        <v>-80</v>
      </c>
      <c r="B18" s="144">
        <v>1.5820000000000001</v>
      </c>
      <c r="C18" s="100">
        <v>0.32090000000000002</v>
      </c>
      <c r="D18" s="63">
        <v>1.882E-3</v>
      </c>
      <c r="E18" s="144">
        <v>3.12</v>
      </c>
      <c r="F18" s="101">
        <v>531.29999999999995</v>
      </c>
      <c r="G18" s="64">
        <v>125.3</v>
      </c>
      <c r="H18" s="64">
        <v>11.6</v>
      </c>
      <c r="I18" s="78">
        <v>113.7</v>
      </c>
      <c r="J18" s="85" t="s">
        <v>4</v>
      </c>
      <c r="K18" s="77">
        <v>5</v>
      </c>
      <c r="L18" s="144">
        <v>26.87</v>
      </c>
      <c r="M18" s="100">
        <v>1.9E-2</v>
      </c>
      <c r="N18" s="63">
        <v>2.5820000000000001E-3</v>
      </c>
      <c r="O18" s="144">
        <v>52.6</v>
      </c>
      <c r="P18" s="101">
        <v>387.3</v>
      </c>
      <c r="Q18" s="64">
        <v>144.6</v>
      </c>
      <c r="R18" s="64">
        <v>76.599999999999994</v>
      </c>
      <c r="S18" s="78">
        <v>68</v>
      </c>
      <c r="T18" s="58"/>
      <c r="U18" s="58"/>
      <c r="V18" s="58"/>
      <c r="W18" s="58"/>
      <c r="X18" s="131" t="s">
        <v>491</v>
      </c>
      <c r="Y18" s="132"/>
      <c r="Z18" s="137" t="e">
        <f>INDEX(AM13:AM113,MATCH(Z17,AM13:AM113,1))</f>
        <v>#REF!</v>
      </c>
      <c r="AA18" s="134" t="e">
        <f>VLOOKUP(Z18,AM13:AN113,2)</f>
        <v>#REF!</v>
      </c>
      <c r="AB18" s="116"/>
      <c r="AM18" s="77">
        <v>-75</v>
      </c>
      <c r="AN18" s="101">
        <v>525.4</v>
      </c>
      <c r="AO18" s="77">
        <v>-75</v>
      </c>
      <c r="AP18" s="64">
        <v>126.5</v>
      </c>
    </row>
    <row r="19" spans="1:42" ht="12.75" x14ac:dyDescent="0.2">
      <c r="A19" s="77">
        <v>-75</v>
      </c>
      <c r="B19" s="144">
        <v>2.0230000000000001</v>
      </c>
      <c r="C19" s="100">
        <v>0.25729999999999997</v>
      </c>
      <c r="D19" s="63">
        <v>1.903E-3</v>
      </c>
      <c r="E19" s="144">
        <v>3.89</v>
      </c>
      <c r="F19" s="101">
        <v>525.4</v>
      </c>
      <c r="G19" s="64">
        <v>126.5</v>
      </c>
      <c r="H19" s="64">
        <v>14.5</v>
      </c>
      <c r="I19" s="78">
        <v>112</v>
      </c>
      <c r="J19" s="85" t="s">
        <v>4</v>
      </c>
      <c r="K19" s="77">
        <v>6</v>
      </c>
      <c r="L19" s="144">
        <v>27.5</v>
      </c>
      <c r="M19" s="100">
        <v>1.8499999999999999E-2</v>
      </c>
      <c r="N19" s="63">
        <v>2.601E-3</v>
      </c>
      <c r="O19" s="144">
        <v>54</v>
      </c>
      <c r="P19" s="101">
        <v>384.5</v>
      </c>
      <c r="Q19" s="64">
        <v>144.80000000000001</v>
      </c>
      <c r="R19" s="64">
        <v>77.8</v>
      </c>
      <c r="S19" s="78">
        <v>67</v>
      </c>
      <c r="T19" s="58"/>
      <c r="U19" s="58"/>
      <c r="V19" s="58"/>
      <c r="W19" s="58"/>
      <c r="X19" s="126" t="s">
        <v>497</v>
      </c>
      <c r="Y19" s="127"/>
      <c r="Z19" s="265" t="e">
        <f>INDEX(AM17:AM117,MATCH(Z21,AM17:AM117,1)+1)</f>
        <v>#REF!</v>
      </c>
      <c r="AA19" s="261" t="e">
        <f>VLOOKUP(Z19,AM17:AN117,2)</f>
        <v>#REF!</v>
      </c>
      <c r="AB19" s="116"/>
      <c r="AM19" s="77">
        <v>-70</v>
      </c>
      <c r="AN19" s="101">
        <v>519.70000000000005</v>
      </c>
      <c r="AO19" s="77">
        <v>-70</v>
      </c>
      <c r="AP19" s="64">
        <v>127.7</v>
      </c>
    </row>
    <row r="20" spans="1:42" ht="12.75" x14ac:dyDescent="0.2">
      <c r="A20" s="77">
        <v>-70</v>
      </c>
      <c r="B20" s="144">
        <v>2.5070000000000001</v>
      </c>
      <c r="C20" s="100">
        <v>0.2082</v>
      </c>
      <c r="D20" s="63">
        <v>1.9250000000000001E-3</v>
      </c>
      <c r="E20" s="144">
        <v>4.8</v>
      </c>
      <c r="F20" s="101">
        <v>519.70000000000005</v>
      </c>
      <c r="G20" s="64">
        <v>127.7</v>
      </c>
      <c r="H20" s="64">
        <v>17.7</v>
      </c>
      <c r="I20" s="78">
        <v>110</v>
      </c>
      <c r="J20" s="85" t="s">
        <v>4</v>
      </c>
      <c r="K20" s="77">
        <v>7</v>
      </c>
      <c r="L20" s="144">
        <v>28.14</v>
      </c>
      <c r="M20" s="100">
        <v>1.7999999999999999E-2</v>
      </c>
      <c r="N20" s="63">
        <v>2.6199999999999999E-3</v>
      </c>
      <c r="O20" s="144">
        <v>55.5</v>
      </c>
      <c r="P20" s="101">
        <v>381.8</v>
      </c>
      <c r="Q20" s="64">
        <v>144.9</v>
      </c>
      <c r="R20" s="64">
        <v>78.900000000000006</v>
      </c>
      <c r="S20" s="78">
        <v>66</v>
      </c>
      <c r="T20" s="58"/>
      <c r="U20" s="58"/>
      <c r="V20" s="58"/>
      <c r="W20" s="58"/>
      <c r="X20" s="128" t="s">
        <v>491</v>
      </c>
      <c r="Y20" s="129"/>
      <c r="Z20" s="266"/>
      <c r="AA20" s="262"/>
      <c r="AB20" s="116"/>
      <c r="AM20" s="77">
        <v>-65</v>
      </c>
      <c r="AN20" s="101">
        <v>513.70000000000005</v>
      </c>
      <c r="AO20" s="77">
        <v>-65</v>
      </c>
      <c r="AP20" s="64">
        <v>128.80000000000001</v>
      </c>
    </row>
    <row r="21" spans="1:42" ht="12.75" x14ac:dyDescent="0.2">
      <c r="A21" s="77">
        <v>-65</v>
      </c>
      <c r="B21" s="144">
        <v>3.105</v>
      </c>
      <c r="C21" s="100">
        <v>0.1716</v>
      </c>
      <c r="D21" s="63">
        <v>1.9469999999999999E-3</v>
      </c>
      <c r="E21" s="144">
        <v>5.83</v>
      </c>
      <c r="F21" s="101">
        <v>513.70000000000005</v>
      </c>
      <c r="G21" s="64">
        <v>128.80000000000001</v>
      </c>
      <c r="H21" s="64">
        <v>20.6</v>
      </c>
      <c r="I21" s="78">
        <v>108.2</v>
      </c>
      <c r="J21" s="85" t="s">
        <v>4</v>
      </c>
      <c r="K21" s="77">
        <v>8</v>
      </c>
      <c r="L21" s="144">
        <v>28.8</v>
      </c>
      <c r="M21" s="100">
        <v>1.7500000000000002E-2</v>
      </c>
      <c r="N21" s="63">
        <v>2.6389999999999999E-3</v>
      </c>
      <c r="O21" s="144">
        <v>57.1</v>
      </c>
      <c r="P21" s="101">
        <v>379</v>
      </c>
      <c r="Q21" s="64">
        <v>145</v>
      </c>
      <c r="R21" s="64">
        <v>80.099999999999994</v>
      </c>
      <c r="S21" s="78">
        <v>64.900000000000006</v>
      </c>
      <c r="T21" s="58"/>
      <c r="U21" s="58"/>
      <c r="V21" s="58"/>
      <c r="W21" s="58"/>
      <c r="X21" s="128" t="s">
        <v>492</v>
      </c>
      <c r="Y21" s="129"/>
      <c r="Z21" s="130" t="e">
        <f>#REF!</f>
        <v>#REF!</v>
      </c>
      <c r="AA21" s="117" t="e">
        <f>(Z21-Z19)*(AA22-AA19)/(Z22-Z19)</f>
        <v>#REF!</v>
      </c>
      <c r="AB21" s="118" t="e">
        <f>IF(AND(AA22&gt;AA19,AA22&lt;AA19),(AA22-AA21),(AA19+AA21))</f>
        <v>#REF!</v>
      </c>
      <c r="AM21" s="77">
        <v>-60</v>
      </c>
      <c r="AN21" s="101">
        <v>507.4</v>
      </c>
      <c r="AO21" s="77">
        <v>-60</v>
      </c>
      <c r="AP21" s="64">
        <v>129.80000000000001</v>
      </c>
    </row>
    <row r="22" spans="1:42" ht="12.75" x14ac:dyDescent="0.2">
      <c r="A22" s="77">
        <v>-60</v>
      </c>
      <c r="B22" s="144">
        <v>3.8</v>
      </c>
      <c r="C22" s="100">
        <v>0.14099999999999999</v>
      </c>
      <c r="D22" s="63">
        <v>1.9710000000000001E-3</v>
      </c>
      <c r="E22" s="144">
        <v>7.09</v>
      </c>
      <c r="F22" s="101">
        <v>507.4</v>
      </c>
      <c r="G22" s="64">
        <v>129.80000000000001</v>
      </c>
      <c r="H22" s="64">
        <v>23.4</v>
      </c>
      <c r="I22" s="78">
        <v>106.4</v>
      </c>
      <c r="J22" s="85" t="s">
        <v>4</v>
      </c>
      <c r="K22" s="77">
        <v>9</v>
      </c>
      <c r="L22" s="144">
        <v>29.48</v>
      </c>
      <c r="M22" s="100">
        <v>1.7000000000000001E-2</v>
      </c>
      <c r="N22" s="63">
        <v>2.6589999999999999E-3</v>
      </c>
      <c r="O22" s="144">
        <v>58.8</v>
      </c>
      <c r="P22" s="101">
        <v>376.1</v>
      </c>
      <c r="Q22" s="64">
        <v>145.1</v>
      </c>
      <c r="R22" s="64">
        <v>81.3</v>
      </c>
      <c r="S22" s="78">
        <v>63.8</v>
      </c>
      <c r="T22" s="58"/>
      <c r="U22" s="58"/>
      <c r="V22" s="58"/>
      <c r="W22" s="58"/>
      <c r="X22" s="131" t="s">
        <v>491</v>
      </c>
      <c r="Y22" s="132"/>
      <c r="Z22" s="137" t="e">
        <f>INDEX(AM17:AM117,MATCH(Z21,AM17:AM117,1))</f>
        <v>#REF!</v>
      </c>
      <c r="AA22" s="134" t="e">
        <f>VLOOKUP(Z22,AM17:AN117,2)</f>
        <v>#REF!</v>
      </c>
      <c r="AB22" s="116"/>
      <c r="AM22" s="77">
        <v>-55</v>
      </c>
      <c r="AN22" s="101">
        <v>500.7</v>
      </c>
      <c r="AO22" s="77">
        <v>-55</v>
      </c>
      <c r="AP22" s="64">
        <v>130.9</v>
      </c>
    </row>
    <row r="23" spans="1:42" ht="12.75" x14ac:dyDescent="0.2">
      <c r="A23" s="77">
        <v>-55</v>
      </c>
      <c r="B23" s="144">
        <v>4.6239999999999997</v>
      </c>
      <c r="C23" s="100">
        <v>0.11899999999999999</v>
      </c>
      <c r="D23" s="63">
        <v>1.9970000000000001E-3</v>
      </c>
      <c r="E23" s="144">
        <v>8.4</v>
      </c>
      <c r="F23" s="101">
        <v>500.7</v>
      </c>
      <c r="G23" s="64">
        <v>130.9</v>
      </c>
      <c r="H23" s="64">
        <v>26.6</v>
      </c>
      <c r="I23" s="78">
        <v>104.3</v>
      </c>
      <c r="J23" s="85" t="s">
        <v>4</v>
      </c>
      <c r="K23" s="77">
        <v>10</v>
      </c>
      <c r="L23" s="144">
        <v>30.17</v>
      </c>
      <c r="M23" s="100">
        <v>1.6500000000000001E-2</v>
      </c>
      <c r="N23" s="63">
        <v>2.6800000000000001E-3</v>
      </c>
      <c r="O23" s="144">
        <v>60.6</v>
      </c>
      <c r="P23" s="101">
        <v>373.1</v>
      </c>
      <c r="Q23" s="64">
        <v>145.19999999999999</v>
      </c>
      <c r="R23" s="64">
        <v>82.5</v>
      </c>
      <c r="S23" s="78">
        <v>62.7</v>
      </c>
      <c r="T23" s="58"/>
      <c r="U23" s="58"/>
      <c r="V23" s="58"/>
      <c r="W23" s="58"/>
      <c r="X23" s="126" t="s">
        <v>498</v>
      </c>
      <c r="Y23" s="127"/>
      <c r="Z23" s="265">
        <v>19</v>
      </c>
      <c r="AA23" s="261">
        <f>VLOOKUP(Z23,AO13:AP113,2)</f>
        <v>144.80000000000001</v>
      </c>
      <c r="AB23" s="116"/>
      <c r="AM23" s="77">
        <v>-50</v>
      </c>
      <c r="AN23" s="101">
        <v>492.8</v>
      </c>
      <c r="AO23" s="77">
        <v>-50</v>
      </c>
      <c r="AP23" s="64">
        <v>132.30000000000001</v>
      </c>
    </row>
    <row r="24" spans="1:42" ht="12.75" x14ac:dyDescent="0.2">
      <c r="A24" s="77">
        <v>-50</v>
      </c>
      <c r="B24" s="144">
        <v>5.5350000000000001</v>
      </c>
      <c r="C24" s="100">
        <v>9.9900000000000003E-2</v>
      </c>
      <c r="D24" s="63">
        <v>2.0300000000000001E-3</v>
      </c>
      <c r="E24" s="144">
        <v>10</v>
      </c>
      <c r="F24" s="101">
        <v>492.8</v>
      </c>
      <c r="G24" s="64">
        <v>132.30000000000001</v>
      </c>
      <c r="H24" s="64">
        <v>30.1</v>
      </c>
      <c r="I24" s="78">
        <v>102.2</v>
      </c>
      <c r="J24" s="85" t="s">
        <v>4</v>
      </c>
      <c r="K24" s="77">
        <v>11</v>
      </c>
      <c r="L24" s="144">
        <v>30.87</v>
      </c>
      <c r="M24" s="100">
        <v>1.6E-2</v>
      </c>
      <c r="N24" s="63">
        <v>2.702E-3</v>
      </c>
      <c r="O24" s="144">
        <v>62.5</v>
      </c>
      <c r="P24" s="101">
        <v>370.1</v>
      </c>
      <c r="Q24" s="64">
        <v>145.4</v>
      </c>
      <c r="R24" s="64">
        <v>83.7</v>
      </c>
      <c r="S24" s="78">
        <v>61.7</v>
      </c>
      <c r="T24" s="58"/>
      <c r="U24" s="58"/>
      <c r="V24" s="58"/>
      <c r="W24" s="58"/>
      <c r="X24" s="128" t="s">
        <v>491</v>
      </c>
      <c r="Y24" s="129"/>
      <c r="Z24" s="266"/>
      <c r="AA24" s="262"/>
      <c r="AB24" s="116"/>
      <c r="AM24" s="77">
        <v>-49</v>
      </c>
      <c r="AN24" s="101">
        <v>491.4</v>
      </c>
      <c r="AO24" s="77">
        <v>-49</v>
      </c>
      <c r="AP24" s="64">
        <v>132.5</v>
      </c>
    </row>
    <row r="25" spans="1:42" ht="12.75" x14ac:dyDescent="0.2">
      <c r="A25" s="77">
        <v>-49</v>
      </c>
      <c r="B25" s="144">
        <v>5.734</v>
      </c>
      <c r="C25" s="100">
        <v>9.5899999999999999E-2</v>
      </c>
      <c r="D25" s="63">
        <v>2.0349999999999999E-3</v>
      </c>
      <c r="E25" s="144">
        <v>10.4</v>
      </c>
      <c r="F25" s="101">
        <v>491.4</v>
      </c>
      <c r="G25" s="64">
        <v>132.5</v>
      </c>
      <c r="H25" s="64">
        <v>30.8</v>
      </c>
      <c r="I25" s="78">
        <v>101.7</v>
      </c>
      <c r="J25" s="85" t="s">
        <v>4</v>
      </c>
      <c r="K25" s="77">
        <v>12</v>
      </c>
      <c r="L25" s="144">
        <v>31.58</v>
      </c>
      <c r="M25" s="100">
        <v>1.55E-2</v>
      </c>
      <c r="N25" s="63">
        <v>2.7260000000000001E-3</v>
      </c>
      <c r="O25" s="144">
        <v>64.5</v>
      </c>
      <c r="P25" s="101">
        <v>366.9</v>
      </c>
      <c r="Q25" s="64">
        <v>145.6</v>
      </c>
      <c r="R25" s="64">
        <v>84.9</v>
      </c>
      <c r="S25" s="78">
        <v>60.7</v>
      </c>
      <c r="T25" s="58"/>
      <c r="U25" s="58"/>
      <c r="V25" s="58"/>
      <c r="W25" s="58"/>
      <c r="X25" s="128" t="s">
        <v>494</v>
      </c>
      <c r="Y25" s="129"/>
      <c r="Z25" s="130" t="e">
        <f>#REF!</f>
        <v>#REF!</v>
      </c>
      <c r="AA25" s="117" t="e">
        <f t="shared" ref="AA25" si="0">(Z25-Z23)*(AA26-AA23)/(Z26-Z23)</f>
        <v>#REF!</v>
      </c>
      <c r="AB25" s="118" t="e">
        <f t="shared" ref="AB25" si="1">IF(AND(AA26&gt;AA23,AA26&lt;AA23),(AA26-AA25),(AA23+AA25))</f>
        <v>#REF!</v>
      </c>
      <c r="AM25" s="77">
        <v>-48</v>
      </c>
      <c r="AN25" s="101">
        <v>489.9</v>
      </c>
      <c r="AO25" s="77">
        <v>-48</v>
      </c>
      <c r="AP25" s="64">
        <v>132.69999999999999</v>
      </c>
    </row>
    <row r="26" spans="1:42" ht="12.75" customHeight="1" x14ac:dyDescent="0.2">
      <c r="A26" s="77">
        <v>-48</v>
      </c>
      <c r="B26" s="144">
        <v>5.94</v>
      </c>
      <c r="C26" s="100">
        <v>9.2299999999999993E-2</v>
      </c>
      <c r="D26" s="63">
        <v>2.0409999999999998E-3</v>
      </c>
      <c r="E26" s="144">
        <v>10.8</v>
      </c>
      <c r="F26" s="101">
        <v>489.9</v>
      </c>
      <c r="G26" s="64">
        <v>132.69999999999999</v>
      </c>
      <c r="H26" s="64">
        <v>31.5</v>
      </c>
      <c r="I26" s="78">
        <v>101.2</v>
      </c>
      <c r="J26" s="85" t="s">
        <v>4</v>
      </c>
      <c r="K26" s="77">
        <v>13</v>
      </c>
      <c r="L26" s="144">
        <v>32.299999999999997</v>
      </c>
      <c r="M26" s="100">
        <v>1.4999999999999999E-2</v>
      </c>
      <c r="N26" s="63">
        <v>2.7499999999999998E-3</v>
      </c>
      <c r="O26" s="144">
        <v>66.7</v>
      </c>
      <c r="P26" s="101">
        <v>363.6</v>
      </c>
      <c r="Q26" s="64">
        <v>145.6</v>
      </c>
      <c r="R26" s="64">
        <v>86.1</v>
      </c>
      <c r="S26" s="78">
        <v>59.5</v>
      </c>
      <c r="T26" s="58"/>
      <c r="U26" s="58"/>
      <c r="V26" s="58"/>
      <c r="W26" s="58"/>
      <c r="X26" s="131" t="s">
        <v>491</v>
      </c>
      <c r="Y26" s="132"/>
      <c r="Z26" s="137" t="e">
        <f>INDEX(AM21:AM121,MATCH(Z25,AM21:AM121,1))</f>
        <v>#REF!</v>
      </c>
      <c r="AA26" s="134" t="e">
        <f>VLOOKUP(Z26,AO13:AP113,2)</f>
        <v>#REF!</v>
      </c>
      <c r="AB26" s="116"/>
      <c r="AM26" s="77">
        <v>-47</v>
      </c>
      <c r="AN26" s="101">
        <v>488.3</v>
      </c>
      <c r="AO26" s="77">
        <v>-47</v>
      </c>
      <c r="AP26" s="64">
        <v>133</v>
      </c>
    </row>
    <row r="27" spans="1:42" ht="12.75" customHeight="1" x14ac:dyDescent="0.2">
      <c r="A27" s="77">
        <v>-47</v>
      </c>
      <c r="B27" s="144">
        <v>6.15</v>
      </c>
      <c r="C27" s="100">
        <v>8.9099999999999999E-2</v>
      </c>
      <c r="D27" s="63">
        <v>2.0479999999999999E-3</v>
      </c>
      <c r="E27" s="144">
        <v>11.2</v>
      </c>
      <c r="F27" s="101">
        <v>488.3</v>
      </c>
      <c r="G27" s="64">
        <v>133</v>
      </c>
      <c r="H27" s="64">
        <v>32.200000000000003</v>
      </c>
      <c r="I27" s="78">
        <v>100.8</v>
      </c>
      <c r="J27" s="85" t="s">
        <v>4</v>
      </c>
      <c r="K27" s="77">
        <v>14</v>
      </c>
      <c r="L27" s="144">
        <v>33.03</v>
      </c>
      <c r="M27" s="100">
        <v>1.4500000000000001E-2</v>
      </c>
      <c r="N27" s="63">
        <v>2.7759999999999998E-3</v>
      </c>
      <c r="O27" s="144">
        <v>69</v>
      </c>
      <c r="P27" s="101">
        <v>360.2</v>
      </c>
      <c r="Q27" s="64">
        <v>145.6</v>
      </c>
      <c r="R27" s="64">
        <v>87.2</v>
      </c>
      <c r="S27" s="78">
        <v>58.4</v>
      </c>
      <c r="T27" s="58"/>
      <c r="U27" s="58"/>
      <c r="V27" s="58"/>
      <c r="W27" s="58"/>
      <c r="X27" s="126" t="s">
        <v>499</v>
      </c>
      <c r="Y27" s="127"/>
      <c r="Z27" s="265" t="e">
        <f>INDEX(AM25:AM125,MATCH(Z29,AM25:AM125,1)+1)</f>
        <v>#REF!</v>
      </c>
      <c r="AA27" s="261" t="e">
        <f>VLOOKUP(Z27,AO13:AP113,2)</f>
        <v>#REF!</v>
      </c>
      <c r="AB27" s="116"/>
      <c r="AM27" s="77">
        <v>-46</v>
      </c>
      <c r="AN27" s="101">
        <v>486.7</v>
      </c>
      <c r="AO27" s="77">
        <v>-46</v>
      </c>
      <c r="AP27" s="64">
        <v>133.30000000000001</v>
      </c>
    </row>
    <row r="28" spans="1:42" ht="12.75" customHeight="1" x14ac:dyDescent="0.2">
      <c r="A28" s="77">
        <v>-46</v>
      </c>
      <c r="B28" s="144">
        <v>6.3689999999999998</v>
      </c>
      <c r="C28" s="100">
        <v>8.6099999999999996E-2</v>
      </c>
      <c r="D28" s="63">
        <v>2.055E-3</v>
      </c>
      <c r="E28" s="144">
        <v>11.6</v>
      </c>
      <c r="F28" s="101">
        <v>486.7</v>
      </c>
      <c r="G28" s="64">
        <v>133.30000000000001</v>
      </c>
      <c r="H28" s="64">
        <v>32.9</v>
      </c>
      <c r="I28" s="78">
        <v>100.4</v>
      </c>
      <c r="J28" s="85" t="s">
        <v>4</v>
      </c>
      <c r="K28" s="77">
        <v>15</v>
      </c>
      <c r="L28" s="144">
        <v>33.78</v>
      </c>
      <c r="M28" s="100">
        <v>1.4E-2</v>
      </c>
      <c r="N28" s="63">
        <v>2.8040000000000001E-3</v>
      </c>
      <c r="O28" s="144">
        <v>71.400000000000006</v>
      </c>
      <c r="P28" s="101">
        <v>356.6</v>
      </c>
      <c r="Q28" s="64">
        <v>145.30000000000001</v>
      </c>
      <c r="R28" s="64">
        <v>88.4</v>
      </c>
      <c r="S28" s="78">
        <v>56.9</v>
      </c>
      <c r="T28" s="58"/>
      <c r="U28" s="58"/>
      <c r="V28" s="58"/>
      <c r="W28" s="58"/>
      <c r="X28" s="128" t="s">
        <v>491</v>
      </c>
      <c r="Y28" s="129"/>
      <c r="Z28" s="266"/>
      <c r="AA28" s="262"/>
      <c r="AB28" s="116"/>
      <c r="AM28" s="77">
        <v>-45</v>
      </c>
      <c r="AN28" s="101">
        <v>485.1</v>
      </c>
      <c r="AO28" s="77">
        <v>-45</v>
      </c>
      <c r="AP28" s="64">
        <v>133.5</v>
      </c>
    </row>
    <row r="29" spans="1:42" ht="12.75" customHeight="1" x14ac:dyDescent="0.2">
      <c r="A29" s="77">
        <v>-45</v>
      </c>
      <c r="B29" s="144">
        <v>6.59</v>
      </c>
      <c r="C29" s="100">
        <v>8.3199999999999996E-2</v>
      </c>
      <c r="D29" s="63">
        <v>2.0609999999999999E-3</v>
      </c>
      <c r="E29" s="144">
        <v>12</v>
      </c>
      <c r="F29" s="101">
        <v>485.1</v>
      </c>
      <c r="G29" s="64">
        <v>133.5</v>
      </c>
      <c r="H29" s="64">
        <v>33.6</v>
      </c>
      <c r="I29" s="78">
        <v>99.9</v>
      </c>
      <c r="J29" s="85" t="s">
        <v>4</v>
      </c>
      <c r="K29" s="77">
        <v>16</v>
      </c>
      <c r="L29" s="144">
        <v>34.54</v>
      </c>
      <c r="M29" s="100">
        <v>1.35E-2</v>
      </c>
      <c r="N29" s="63">
        <v>2.8340000000000001E-3</v>
      </c>
      <c r="O29" s="144">
        <v>74</v>
      </c>
      <c r="P29" s="101">
        <v>352.9</v>
      </c>
      <c r="Q29" s="64">
        <v>145</v>
      </c>
      <c r="R29" s="64">
        <v>89.5</v>
      </c>
      <c r="S29" s="78">
        <v>55.5</v>
      </c>
      <c r="T29" s="58"/>
      <c r="U29" s="58"/>
      <c r="V29" s="58"/>
      <c r="W29" s="58"/>
      <c r="X29" s="128" t="s">
        <v>494</v>
      </c>
      <c r="Y29" s="129"/>
      <c r="Z29" s="130" t="e">
        <f>#REF!</f>
        <v>#REF!</v>
      </c>
      <c r="AA29" s="117" t="e">
        <f t="shared" ref="AA29" si="2">(Z29-Z27)*(AA30-AA27)/(Z30-Z27)</f>
        <v>#REF!</v>
      </c>
      <c r="AB29" s="118" t="e">
        <f t="shared" ref="AB29" si="3">IF(AND(AA30&gt;AA27,AA30&lt;AA27),(AA30-AA29),(AA27+AA29))</f>
        <v>#REF!</v>
      </c>
      <c r="AM29" s="77">
        <v>-44</v>
      </c>
      <c r="AN29" s="101">
        <v>483.5</v>
      </c>
      <c r="AO29" s="77">
        <v>-44</v>
      </c>
      <c r="AP29" s="64">
        <v>133.80000000000001</v>
      </c>
    </row>
    <row r="30" spans="1:42" ht="12.75" customHeight="1" x14ac:dyDescent="0.2">
      <c r="A30" s="77">
        <v>-44</v>
      </c>
      <c r="B30" s="144">
        <v>6.8179999999999996</v>
      </c>
      <c r="C30" s="100">
        <v>8.0500000000000002E-2</v>
      </c>
      <c r="D30" s="63">
        <v>2.068E-3</v>
      </c>
      <c r="E30" s="144">
        <v>12.4</v>
      </c>
      <c r="F30" s="101">
        <v>483.5</v>
      </c>
      <c r="G30" s="64">
        <v>133.80000000000001</v>
      </c>
      <c r="H30" s="64">
        <v>34.299999999999997</v>
      </c>
      <c r="I30" s="78">
        <v>99.5</v>
      </c>
      <c r="J30" s="85" t="s">
        <v>4</v>
      </c>
      <c r="K30" s="77">
        <v>17</v>
      </c>
      <c r="L30" s="144">
        <v>35.31</v>
      </c>
      <c r="M30" s="100">
        <v>1.2999999999999999E-2</v>
      </c>
      <c r="N30" s="63">
        <v>2.8649999999999999E-3</v>
      </c>
      <c r="O30" s="144">
        <v>76.900000000000006</v>
      </c>
      <c r="P30" s="101">
        <v>349.1</v>
      </c>
      <c r="Q30" s="64">
        <v>145</v>
      </c>
      <c r="R30" s="64">
        <v>90.8</v>
      </c>
      <c r="S30" s="78">
        <v>54.2</v>
      </c>
      <c r="T30" s="58"/>
      <c r="U30" s="58"/>
      <c r="V30" s="58"/>
      <c r="W30" s="58"/>
      <c r="X30" s="131" t="s">
        <v>491</v>
      </c>
      <c r="Y30" s="132"/>
      <c r="Z30" s="137" t="e">
        <f>INDEX(AM25:AM125,MATCH(Z29,AM25:AM125,1))</f>
        <v>#REF!</v>
      </c>
      <c r="AA30" s="134" t="e">
        <f>VLOOKUP(Z30,AO18:AP113,2)</f>
        <v>#REF!</v>
      </c>
      <c r="AB30" s="116"/>
      <c r="AM30" s="77">
        <v>-43</v>
      </c>
      <c r="AN30" s="101">
        <v>481.9</v>
      </c>
      <c r="AO30" s="77">
        <v>-43</v>
      </c>
      <c r="AP30" s="64">
        <v>134.1</v>
      </c>
    </row>
    <row r="31" spans="1:42" ht="12.75" customHeight="1" x14ac:dyDescent="0.2">
      <c r="A31" s="77">
        <v>-43</v>
      </c>
      <c r="B31" s="144">
        <v>7.05</v>
      </c>
      <c r="C31" s="100">
        <v>7.7899999999999997E-2</v>
      </c>
      <c r="D31" s="63">
        <v>2.075E-3</v>
      </c>
      <c r="E31" s="144">
        <v>12.8</v>
      </c>
      <c r="F31" s="101">
        <v>481.9</v>
      </c>
      <c r="G31" s="64">
        <v>134.1</v>
      </c>
      <c r="H31" s="64">
        <v>35</v>
      </c>
      <c r="I31" s="78">
        <v>99.1</v>
      </c>
      <c r="J31" s="85" t="s">
        <v>4</v>
      </c>
      <c r="K31" s="77">
        <v>18</v>
      </c>
      <c r="L31" s="144">
        <v>36.1</v>
      </c>
      <c r="M31" s="100">
        <v>1.2500000000000001E-2</v>
      </c>
      <c r="N31" s="63">
        <v>2.898E-3</v>
      </c>
      <c r="O31" s="144">
        <v>80</v>
      </c>
      <c r="P31" s="101">
        <v>345.1</v>
      </c>
      <c r="Q31" s="64">
        <v>145</v>
      </c>
      <c r="R31" s="64">
        <v>92</v>
      </c>
      <c r="S31" s="78">
        <v>53</v>
      </c>
      <c r="T31" s="58"/>
      <c r="U31" s="58"/>
      <c r="V31" s="58"/>
      <c r="W31" s="58"/>
      <c r="X31" s="133"/>
      <c r="Y31" s="133"/>
      <c r="Z31" s="135"/>
      <c r="AA31" s="133"/>
      <c r="AB31" s="133"/>
      <c r="AM31" s="77">
        <v>-42</v>
      </c>
      <c r="AN31" s="101">
        <v>480.3</v>
      </c>
      <c r="AO31" s="77">
        <v>-42</v>
      </c>
      <c r="AP31" s="64">
        <v>134.4</v>
      </c>
    </row>
    <row r="32" spans="1:42" ht="12.75" customHeight="1" x14ac:dyDescent="0.2">
      <c r="A32" s="77">
        <v>-42</v>
      </c>
      <c r="B32" s="144">
        <v>7.2880000000000003</v>
      </c>
      <c r="C32" s="100">
        <v>7.5499999999999998E-2</v>
      </c>
      <c r="D32" s="63">
        <v>2.0820000000000001E-3</v>
      </c>
      <c r="E32" s="144">
        <v>13.3</v>
      </c>
      <c r="F32" s="101">
        <v>480.3</v>
      </c>
      <c r="G32" s="64">
        <v>134.4</v>
      </c>
      <c r="H32" s="64">
        <v>35.799999999999997</v>
      </c>
      <c r="I32" s="78">
        <v>98.6</v>
      </c>
      <c r="J32" s="85" t="s">
        <v>4</v>
      </c>
      <c r="K32" s="77">
        <v>19</v>
      </c>
      <c r="L32" s="144">
        <v>36.9</v>
      </c>
      <c r="M32" s="100">
        <v>1.2E-2</v>
      </c>
      <c r="N32" s="63">
        <v>2.9329999999999998E-3</v>
      </c>
      <c r="O32" s="144">
        <v>83.3</v>
      </c>
      <c r="P32" s="101">
        <v>341</v>
      </c>
      <c r="Q32" s="64">
        <v>144.80000000000001</v>
      </c>
      <c r="R32" s="64">
        <v>93.3</v>
      </c>
      <c r="S32" s="78">
        <v>51.5</v>
      </c>
      <c r="T32" s="58"/>
      <c r="U32" s="58"/>
      <c r="V32" s="58"/>
      <c r="W32" s="58"/>
      <c r="X32" s="124" t="s">
        <v>495</v>
      </c>
      <c r="Y32" s="125"/>
      <c r="Z32" s="136"/>
      <c r="AA32" s="125"/>
      <c r="AB32" s="125"/>
      <c r="AM32" s="77">
        <v>-41</v>
      </c>
      <c r="AN32" s="101">
        <v>478.7</v>
      </c>
      <c r="AO32" s="77">
        <v>-41</v>
      </c>
      <c r="AP32" s="64">
        <v>134.6</v>
      </c>
    </row>
    <row r="33" spans="1:42" ht="12.75" customHeight="1" x14ac:dyDescent="0.2">
      <c r="A33" s="77">
        <v>-41</v>
      </c>
      <c r="B33" s="144">
        <v>7.532</v>
      </c>
      <c r="C33" s="100">
        <v>7.3200000000000001E-2</v>
      </c>
      <c r="D33" s="63">
        <v>2.0890000000000001E-3</v>
      </c>
      <c r="E33" s="144">
        <v>13.7</v>
      </c>
      <c r="F33" s="101">
        <v>478.7</v>
      </c>
      <c r="G33" s="64">
        <v>134.6</v>
      </c>
      <c r="H33" s="64">
        <v>36.5</v>
      </c>
      <c r="I33" s="78">
        <v>98.1</v>
      </c>
      <c r="J33" s="85" t="s">
        <v>4</v>
      </c>
      <c r="K33" s="77">
        <v>20</v>
      </c>
      <c r="L33" s="144">
        <v>37.71</v>
      </c>
      <c r="M33" s="100">
        <v>1.15E-2</v>
      </c>
      <c r="N33" s="63">
        <v>2.97E-3</v>
      </c>
      <c r="O33" s="144">
        <v>86.7</v>
      </c>
      <c r="P33" s="101">
        <v>336.7</v>
      </c>
      <c r="Q33" s="64">
        <v>144.5</v>
      </c>
      <c r="R33" s="64">
        <v>94.5</v>
      </c>
      <c r="S33" s="78">
        <v>50</v>
      </c>
      <c r="T33" s="58"/>
      <c r="U33" s="58"/>
      <c r="V33" s="58"/>
      <c r="W33" s="58"/>
      <c r="X33" s="126" t="s">
        <v>496</v>
      </c>
      <c r="Y33" s="127"/>
      <c r="Z33" s="265" t="e">
        <f>INDEX(AM31:AM131,MATCH(Z35,AM31:AM131,1)+1)</f>
        <v>#REF!</v>
      </c>
      <c r="AA33" s="261" t="e">
        <f>VLOOKUP(Z33,AM31:AN131,2)</f>
        <v>#REF!</v>
      </c>
      <c r="AB33" s="116"/>
      <c r="AM33" s="77">
        <v>-40</v>
      </c>
      <c r="AN33" s="101">
        <v>477.1</v>
      </c>
      <c r="AO33" s="77">
        <v>-40</v>
      </c>
      <c r="AP33" s="64">
        <v>134.9</v>
      </c>
    </row>
    <row r="34" spans="1:42" ht="12.75" x14ac:dyDescent="0.2">
      <c r="A34" s="77">
        <v>-40</v>
      </c>
      <c r="B34" s="144">
        <v>7.7839999999999998</v>
      </c>
      <c r="C34" s="100">
        <v>7.0900000000000005E-2</v>
      </c>
      <c r="D34" s="63">
        <v>2.0960000000000002E-3</v>
      </c>
      <c r="E34" s="144">
        <v>14.1</v>
      </c>
      <c r="F34" s="101">
        <v>477.1</v>
      </c>
      <c r="G34" s="64">
        <v>134.9</v>
      </c>
      <c r="H34" s="64">
        <v>37.200000000000003</v>
      </c>
      <c r="I34" s="78">
        <v>97.7</v>
      </c>
      <c r="J34" s="85" t="s">
        <v>4</v>
      </c>
      <c r="K34" s="77">
        <v>21</v>
      </c>
      <c r="L34" s="144">
        <v>38.54</v>
      </c>
      <c r="M34" s="100">
        <v>1.11E-2</v>
      </c>
      <c r="N34" s="63">
        <v>3.009E-3</v>
      </c>
      <c r="O34" s="144">
        <v>90.1</v>
      </c>
      <c r="P34" s="101">
        <v>332.3</v>
      </c>
      <c r="Q34" s="64">
        <v>144.19999999999999</v>
      </c>
      <c r="R34" s="64">
        <v>95.8</v>
      </c>
      <c r="S34" s="78">
        <v>48.4</v>
      </c>
      <c r="T34" s="58"/>
      <c r="U34" s="58"/>
      <c r="V34" s="58"/>
      <c r="W34" s="58"/>
      <c r="X34" s="128" t="s">
        <v>491</v>
      </c>
      <c r="Y34" s="129"/>
      <c r="Z34" s="266"/>
      <c r="AA34" s="262"/>
      <c r="AB34" s="116"/>
      <c r="AM34" s="77">
        <v>-39</v>
      </c>
      <c r="AN34" s="101">
        <v>475.5</v>
      </c>
      <c r="AO34" s="77">
        <v>-39</v>
      </c>
      <c r="AP34" s="64">
        <v>135.1</v>
      </c>
    </row>
    <row r="35" spans="1:42" ht="12.75" x14ac:dyDescent="0.2">
      <c r="A35" s="77">
        <v>-39</v>
      </c>
      <c r="B35" s="144">
        <v>8.0429999999999993</v>
      </c>
      <c r="C35" s="100">
        <v>6.8599999999999994E-2</v>
      </c>
      <c r="D35" s="63">
        <v>2.1029999999999998E-3</v>
      </c>
      <c r="E35" s="144">
        <v>14.6</v>
      </c>
      <c r="F35" s="101">
        <v>475.5</v>
      </c>
      <c r="G35" s="64">
        <v>135.1</v>
      </c>
      <c r="H35" s="64">
        <v>37.9</v>
      </c>
      <c r="I35" s="78">
        <v>97.2</v>
      </c>
      <c r="J35" s="85" t="s">
        <v>4</v>
      </c>
      <c r="K35" s="77">
        <v>22</v>
      </c>
      <c r="L35" s="144">
        <v>39.380000000000003</v>
      </c>
      <c r="M35" s="100">
        <v>1.0699999999999999E-2</v>
      </c>
      <c r="N35" s="63">
        <v>3.0500000000000002E-3</v>
      </c>
      <c r="O35" s="144">
        <v>93.5</v>
      </c>
      <c r="P35" s="101">
        <v>327.8</v>
      </c>
      <c r="Q35" s="64">
        <v>143.9</v>
      </c>
      <c r="R35" s="64">
        <v>97.2</v>
      </c>
      <c r="S35" s="78">
        <v>46.7</v>
      </c>
      <c r="T35" s="58"/>
      <c r="U35" s="58"/>
      <c r="V35" s="58"/>
      <c r="W35" s="58"/>
      <c r="X35" s="128" t="s">
        <v>492</v>
      </c>
      <c r="Y35" s="129"/>
      <c r="Z35" s="130" t="e">
        <f>#REF!</f>
        <v>#REF!</v>
      </c>
      <c r="AA35" s="117" t="e">
        <f>(Z35-Z33)*(AA36-AA33)/(Z36-Z33)</f>
        <v>#REF!</v>
      </c>
      <c r="AB35" s="118" t="e">
        <f>IF(AND(AA36&gt;AA33,AA36&lt;AA33),(AA36-AA35),(AA33+AA35))</f>
        <v>#REF!</v>
      </c>
      <c r="AM35" s="77">
        <v>-38</v>
      </c>
      <c r="AN35" s="101">
        <v>473.8</v>
      </c>
      <c r="AO35" s="77">
        <v>-38</v>
      </c>
      <c r="AP35" s="64">
        <v>135.4</v>
      </c>
    </row>
    <row r="36" spans="1:42" ht="12.75" x14ac:dyDescent="0.2">
      <c r="A36" s="77">
        <v>-38</v>
      </c>
      <c r="B36" s="144">
        <v>8.3079999999999998</v>
      </c>
      <c r="C36" s="100">
        <v>6.6400000000000001E-2</v>
      </c>
      <c r="D36" s="63">
        <v>2.1099999999999999E-3</v>
      </c>
      <c r="E36" s="144">
        <v>15.1</v>
      </c>
      <c r="F36" s="101">
        <v>473.8</v>
      </c>
      <c r="G36" s="64">
        <v>135.4</v>
      </c>
      <c r="H36" s="64">
        <v>38.700000000000003</v>
      </c>
      <c r="I36" s="78">
        <v>96.7</v>
      </c>
      <c r="J36" s="85" t="s">
        <v>4</v>
      </c>
      <c r="K36" s="77">
        <v>23</v>
      </c>
      <c r="L36" s="144">
        <v>40.229999999999997</v>
      </c>
      <c r="M36" s="100">
        <v>1.03E-2</v>
      </c>
      <c r="N36" s="63">
        <v>3.0950000000000001E-3</v>
      </c>
      <c r="O36" s="144">
        <v>97.1</v>
      </c>
      <c r="P36" s="101">
        <v>323.10000000000002</v>
      </c>
      <c r="Q36" s="64">
        <v>143.4</v>
      </c>
      <c r="R36" s="64">
        <v>98.6</v>
      </c>
      <c r="S36" s="78">
        <v>44.8</v>
      </c>
      <c r="T36" s="58"/>
      <c r="U36" s="58"/>
      <c r="V36" s="58"/>
      <c r="W36" s="58"/>
      <c r="X36" s="131" t="s">
        <v>491</v>
      </c>
      <c r="Y36" s="132"/>
      <c r="Z36" s="137" t="e">
        <f>INDEX(AM31:AM131,MATCH(Z35,AM31:AM131,1))</f>
        <v>#REF!</v>
      </c>
      <c r="AA36" s="134" t="e">
        <f>VLOOKUP(Z36,AM31:AN131,2)</f>
        <v>#REF!</v>
      </c>
      <c r="AB36" s="116"/>
      <c r="AM36" s="77">
        <v>-37</v>
      </c>
      <c r="AN36" s="101">
        <v>472.2</v>
      </c>
      <c r="AO36" s="77">
        <v>-37</v>
      </c>
      <c r="AP36" s="64">
        <v>135.6</v>
      </c>
    </row>
    <row r="37" spans="1:42" ht="12.75" x14ac:dyDescent="0.2">
      <c r="A37" s="77">
        <v>-37</v>
      </c>
      <c r="B37" s="144">
        <v>8.5779999999999994</v>
      </c>
      <c r="C37" s="100">
        <v>6.4299999999999996E-2</v>
      </c>
      <c r="D37" s="63">
        <v>2.1180000000000001E-3</v>
      </c>
      <c r="E37" s="144">
        <v>15.6</v>
      </c>
      <c r="F37" s="101">
        <v>472.2</v>
      </c>
      <c r="G37" s="64">
        <v>135.6</v>
      </c>
      <c r="H37" s="64">
        <v>39.4</v>
      </c>
      <c r="I37" s="78">
        <v>96.2</v>
      </c>
      <c r="J37" s="85" t="s">
        <v>4</v>
      </c>
      <c r="K37" s="77">
        <v>24</v>
      </c>
      <c r="L37" s="144">
        <v>41.09</v>
      </c>
      <c r="M37" s="100">
        <v>9.9000000000000008E-3</v>
      </c>
      <c r="N37" s="63">
        <v>3.143E-3</v>
      </c>
      <c r="O37" s="144">
        <v>101</v>
      </c>
      <c r="P37" s="101">
        <v>318.2</v>
      </c>
      <c r="Q37" s="64">
        <v>142.80000000000001</v>
      </c>
      <c r="R37" s="64">
        <v>100</v>
      </c>
      <c r="S37" s="78">
        <v>42.8</v>
      </c>
      <c r="T37" s="58"/>
      <c r="U37" s="58"/>
      <c r="V37" s="58"/>
      <c r="W37" s="58"/>
      <c r="X37" s="126" t="s">
        <v>497</v>
      </c>
      <c r="Y37" s="127"/>
      <c r="Z37" s="265" t="e">
        <f>INDEX(AM35:AM135,MATCH(Z39,AM35:AM135,1)+1)</f>
        <v>#REF!</v>
      </c>
      <c r="AA37" s="261" t="e">
        <f>VLOOKUP(Z37,AM35:AN135,2)</f>
        <v>#REF!</v>
      </c>
      <c r="AB37" s="116"/>
      <c r="AM37" s="77">
        <v>-36</v>
      </c>
      <c r="AN37" s="101">
        <v>470.5</v>
      </c>
      <c r="AO37" s="77">
        <v>-36</v>
      </c>
      <c r="AP37" s="64">
        <v>135.9</v>
      </c>
    </row>
    <row r="38" spans="1:42" ht="12.75" x14ac:dyDescent="0.2">
      <c r="A38" s="77">
        <v>-36</v>
      </c>
      <c r="B38" s="144">
        <v>8.8529999999999998</v>
      </c>
      <c r="C38" s="100">
        <v>6.2300000000000001E-2</v>
      </c>
      <c r="D38" s="63">
        <v>2.1250000000000002E-3</v>
      </c>
      <c r="E38" s="144">
        <v>16.100000000000001</v>
      </c>
      <c r="F38" s="101">
        <v>470.5</v>
      </c>
      <c r="G38" s="64">
        <v>135.9</v>
      </c>
      <c r="H38" s="64">
        <v>40.200000000000003</v>
      </c>
      <c r="I38" s="78">
        <v>95.7</v>
      </c>
      <c r="J38" s="85" t="s">
        <v>4</v>
      </c>
      <c r="K38" s="77">
        <v>25</v>
      </c>
      <c r="L38" s="144">
        <v>41.97</v>
      </c>
      <c r="M38" s="100">
        <v>9.4999999999999998E-3</v>
      </c>
      <c r="N38" s="63">
        <v>3.1970000000000002E-3</v>
      </c>
      <c r="O38" s="144">
        <v>105.3</v>
      </c>
      <c r="P38" s="101">
        <v>312.8</v>
      </c>
      <c r="Q38" s="64">
        <v>142</v>
      </c>
      <c r="R38" s="64">
        <v>101.4</v>
      </c>
      <c r="S38" s="78">
        <v>40.6</v>
      </c>
      <c r="T38" s="58"/>
      <c r="U38" s="58"/>
      <c r="V38" s="58"/>
      <c r="W38" s="58"/>
      <c r="X38" s="128" t="s">
        <v>491</v>
      </c>
      <c r="Y38" s="129"/>
      <c r="Z38" s="266"/>
      <c r="AA38" s="262"/>
      <c r="AB38" s="116"/>
      <c r="AM38" s="77">
        <v>-35</v>
      </c>
      <c r="AN38" s="101">
        <v>468.8</v>
      </c>
      <c r="AO38" s="77">
        <v>-35</v>
      </c>
      <c r="AP38" s="64">
        <v>136.1</v>
      </c>
    </row>
    <row r="39" spans="1:42" ht="12.75" x14ac:dyDescent="0.2">
      <c r="A39" s="77">
        <v>-35</v>
      </c>
      <c r="B39" s="144">
        <v>9.1340000000000003</v>
      </c>
      <c r="C39" s="100">
        <v>6.0400000000000002E-2</v>
      </c>
      <c r="D39" s="63">
        <v>2.1329999999999999E-3</v>
      </c>
      <c r="E39" s="144">
        <v>16.600000000000001</v>
      </c>
      <c r="F39" s="101">
        <v>468.8</v>
      </c>
      <c r="G39" s="64">
        <v>136.1</v>
      </c>
      <c r="H39" s="64">
        <v>40.9</v>
      </c>
      <c r="I39" s="78">
        <v>95.2</v>
      </c>
      <c r="J39" s="85" t="s">
        <v>4</v>
      </c>
      <c r="K39" s="77">
        <v>26</v>
      </c>
      <c r="L39" s="144">
        <v>42.87</v>
      </c>
      <c r="M39" s="100">
        <v>9.1000000000000004E-3</v>
      </c>
      <c r="N39" s="63">
        <v>3.258E-3</v>
      </c>
      <c r="O39" s="144">
        <v>109.9</v>
      </c>
      <c r="P39" s="101">
        <v>306.89999999999998</v>
      </c>
      <c r="Q39" s="64">
        <v>141.1</v>
      </c>
      <c r="R39" s="64">
        <v>102.8</v>
      </c>
      <c r="S39" s="78">
        <v>38.299999999999997</v>
      </c>
      <c r="T39" s="58"/>
      <c r="U39" s="58"/>
      <c r="V39" s="58"/>
      <c r="W39" s="58"/>
      <c r="X39" s="128" t="s">
        <v>492</v>
      </c>
      <c r="Y39" s="129"/>
      <c r="Z39" s="130" t="e">
        <f>#REF!</f>
        <v>#REF!</v>
      </c>
      <c r="AA39" s="117" t="e">
        <f>(Z39-Z37)*(AA40-AA37)/(Z40-Z37)</f>
        <v>#REF!</v>
      </c>
      <c r="AB39" s="118" t="e">
        <f>IF(AND(AA40&gt;AA37,AA40&lt;AA37),(AA40-AA39),(AA37+AA39))</f>
        <v>#REF!</v>
      </c>
      <c r="AM39" s="77">
        <v>-34</v>
      </c>
      <c r="AN39" s="101">
        <v>467.1</v>
      </c>
      <c r="AO39" s="77">
        <v>-34</v>
      </c>
      <c r="AP39" s="64">
        <v>136.4</v>
      </c>
    </row>
    <row r="40" spans="1:42" ht="12.75" x14ac:dyDescent="0.2">
      <c r="A40" s="77">
        <v>-34</v>
      </c>
      <c r="B40" s="144">
        <v>9.4250000000000007</v>
      </c>
      <c r="C40" s="100">
        <v>5.8500000000000003E-2</v>
      </c>
      <c r="D40" s="63">
        <v>2.1410000000000001E-3</v>
      </c>
      <c r="E40" s="144">
        <v>17.100000000000001</v>
      </c>
      <c r="F40" s="101">
        <v>467.1</v>
      </c>
      <c r="G40" s="64">
        <v>136.4</v>
      </c>
      <c r="H40" s="64">
        <v>41.7</v>
      </c>
      <c r="I40" s="78">
        <v>94.7</v>
      </c>
      <c r="J40" s="85" t="s">
        <v>4</v>
      </c>
      <c r="K40" s="77">
        <v>27</v>
      </c>
      <c r="L40" s="144">
        <v>43.78</v>
      </c>
      <c r="M40" s="100">
        <v>8.6999999999999994E-3</v>
      </c>
      <c r="N40" s="63">
        <v>3.3270000000000001E-3</v>
      </c>
      <c r="O40" s="144">
        <v>115</v>
      </c>
      <c r="P40" s="101">
        <v>300.60000000000002</v>
      </c>
      <c r="Q40" s="64">
        <v>140</v>
      </c>
      <c r="R40" s="64">
        <v>104.2</v>
      </c>
      <c r="S40" s="78">
        <v>35.799999999999997</v>
      </c>
      <c r="T40" s="58"/>
      <c r="U40" s="58"/>
      <c r="V40" s="58"/>
      <c r="W40" s="58"/>
      <c r="X40" s="131" t="s">
        <v>491</v>
      </c>
      <c r="Y40" s="132"/>
      <c r="Z40" s="137" t="e">
        <f>INDEX(AM35:AM135,MATCH(Z39,AM35:AM135,1))</f>
        <v>#REF!</v>
      </c>
      <c r="AA40" s="134" t="e">
        <f>VLOOKUP(Z40,AM35:AN135,2)</f>
        <v>#REF!</v>
      </c>
      <c r="AB40" s="116"/>
      <c r="AE40" s="4"/>
      <c r="AM40" s="77">
        <v>-33</v>
      </c>
      <c r="AN40" s="101">
        <v>465.4</v>
      </c>
      <c r="AO40" s="77">
        <v>-33</v>
      </c>
      <c r="AP40" s="64">
        <v>136.6</v>
      </c>
    </row>
    <row r="41" spans="1:42" ht="12.75" x14ac:dyDescent="0.2">
      <c r="A41" s="77">
        <v>-33</v>
      </c>
      <c r="B41" s="144">
        <v>9.7200000000000006</v>
      </c>
      <c r="C41" s="100">
        <v>5.67E-2</v>
      </c>
      <c r="D41" s="63">
        <v>2.1489999999999999E-3</v>
      </c>
      <c r="E41" s="144">
        <v>17.600000000000001</v>
      </c>
      <c r="F41" s="101">
        <v>465.4</v>
      </c>
      <c r="G41" s="64">
        <v>136.6</v>
      </c>
      <c r="H41" s="64">
        <v>42.4</v>
      </c>
      <c r="I41" s="78">
        <v>94.2</v>
      </c>
      <c r="J41" s="85" t="s">
        <v>4</v>
      </c>
      <c r="K41" s="77">
        <v>28</v>
      </c>
      <c r="L41" s="144">
        <v>44.71</v>
      </c>
      <c r="M41" s="100">
        <v>8.2000000000000007E-3</v>
      </c>
      <c r="N41" s="63">
        <v>3.4039999999999999E-3</v>
      </c>
      <c r="O41" s="144">
        <v>121.9</v>
      </c>
      <c r="P41" s="101">
        <v>293.8</v>
      </c>
      <c r="Q41" s="64">
        <v>138.9</v>
      </c>
      <c r="R41" s="64">
        <v>105.6</v>
      </c>
      <c r="S41" s="78">
        <v>33.299999999999997</v>
      </c>
      <c r="T41" s="58"/>
      <c r="U41" s="58"/>
      <c r="V41" s="58"/>
      <c r="W41" s="58"/>
      <c r="X41" s="126" t="s">
        <v>498</v>
      </c>
      <c r="Y41" s="127"/>
      <c r="Z41" s="265" t="e">
        <f>INDEX(AM39:AM139,MATCH(Z43,AM39:AM139,1)+1)</f>
        <v>#REF!</v>
      </c>
      <c r="AA41" s="261" t="e">
        <f>VLOOKUP(Z41,AO31:AP131,2)</f>
        <v>#REF!</v>
      </c>
      <c r="AB41" s="116"/>
      <c r="AM41" s="77">
        <v>-32</v>
      </c>
      <c r="AN41" s="101">
        <v>463.6</v>
      </c>
      <c r="AO41" s="77">
        <v>-32</v>
      </c>
      <c r="AP41" s="64">
        <v>136.9</v>
      </c>
    </row>
    <row r="42" spans="1:42" ht="12.75" x14ac:dyDescent="0.2">
      <c r="A42" s="77">
        <v>-32</v>
      </c>
      <c r="B42" s="144">
        <v>10.02</v>
      </c>
      <c r="C42" s="100">
        <v>5.5100000000000003E-2</v>
      </c>
      <c r="D42" s="63">
        <v>2.1570000000000001E-3</v>
      </c>
      <c r="E42" s="144">
        <v>18.2</v>
      </c>
      <c r="F42" s="101">
        <v>463.6</v>
      </c>
      <c r="G42" s="64">
        <v>136.9</v>
      </c>
      <c r="H42" s="64">
        <v>43.2</v>
      </c>
      <c r="I42" s="78">
        <v>93.7</v>
      </c>
      <c r="J42" s="85" t="s">
        <v>4</v>
      </c>
      <c r="K42" s="77">
        <v>29</v>
      </c>
      <c r="L42" s="144">
        <v>45.6</v>
      </c>
      <c r="M42" s="100">
        <v>7.7999999999999996E-3</v>
      </c>
      <c r="N42" s="63">
        <v>3.4970000000000001E-3</v>
      </c>
      <c r="O42" s="144">
        <v>128.19999999999999</v>
      </c>
      <c r="P42" s="101">
        <v>286</v>
      </c>
      <c r="Q42" s="64">
        <v>137.30000000000001</v>
      </c>
      <c r="R42" s="64">
        <v>107</v>
      </c>
      <c r="S42" s="78">
        <v>30.3</v>
      </c>
      <c r="T42" s="58"/>
      <c r="U42" s="58"/>
      <c r="V42" s="58"/>
      <c r="W42" s="58"/>
      <c r="X42" s="128" t="s">
        <v>491</v>
      </c>
      <c r="Y42" s="129"/>
      <c r="Z42" s="266"/>
      <c r="AA42" s="262"/>
      <c r="AB42" s="116"/>
      <c r="AE42" s="4"/>
      <c r="AM42" s="77">
        <v>-31</v>
      </c>
      <c r="AN42" s="101">
        <v>461.9</v>
      </c>
      <c r="AO42" s="77">
        <v>-31</v>
      </c>
      <c r="AP42" s="64">
        <v>137.1</v>
      </c>
    </row>
    <row r="43" spans="1:42" ht="12.75" x14ac:dyDescent="0.2">
      <c r="A43" s="77">
        <v>-31</v>
      </c>
      <c r="B43" s="144">
        <v>10.33</v>
      </c>
      <c r="C43" s="100">
        <v>5.3499999999999999E-2</v>
      </c>
      <c r="D43" s="63">
        <v>2.1649999999999998E-3</v>
      </c>
      <c r="E43" s="144">
        <v>18.7</v>
      </c>
      <c r="F43" s="101">
        <v>461.9</v>
      </c>
      <c r="G43" s="64">
        <v>137.1</v>
      </c>
      <c r="H43" s="64">
        <v>43.9</v>
      </c>
      <c r="I43" s="78">
        <v>93.2</v>
      </c>
      <c r="J43" s="85" t="s">
        <v>4</v>
      </c>
      <c r="K43" s="77">
        <v>30</v>
      </c>
      <c r="L43" s="144">
        <v>46.6</v>
      </c>
      <c r="M43" s="100">
        <v>7.4000000000000003E-3</v>
      </c>
      <c r="N43" s="63">
        <v>3.63E-3</v>
      </c>
      <c r="O43" s="144">
        <v>135</v>
      </c>
      <c r="P43" s="101">
        <v>275.5</v>
      </c>
      <c r="Q43" s="64">
        <v>135.6</v>
      </c>
      <c r="R43" s="64">
        <v>108.3</v>
      </c>
      <c r="S43" s="78">
        <v>27.3</v>
      </c>
      <c r="T43" s="58"/>
      <c r="U43" s="58"/>
      <c r="V43" s="58"/>
      <c r="W43" s="58"/>
      <c r="X43" s="128" t="s">
        <v>494</v>
      </c>
      <c r="Y43" s="129"/>
      <c r="Z43" s="130" t="e">
        <f>#REF!</f>
        <v>#REF!</v>
      </c>
      <c r="AA43" s="117" t="e">
        <f t="shared" ref="AA43" si="4">(Z43-Z41)*(AA44-AA41)/(Z44-Z41)</f>
        <v>#REF!</v>
      </c>
      <c r="AB43" s="118" t="e">
        <f t="shared" ref="AB43" si="5">IF(AND(AA44&gt;AA41,AA44&lt;AA41),(AA44-AA43),(AA41+AA43))</f>
        <v>#REF!</v>
      </c>
      <c r="AM43" s="77">
        <v>-30</v>
      </c>
      <c r="AN43" s="101">
        <v>460.1</v>
      </c>
      <c r="AO43" s="77">
        <v>-30</v>
      </c>
      <c r="AP43" s="64">
        <v>137.4</v>
      </c>
    </row>
    <row r="44" spans="1:42" ht="12.75" x14ac:dyDescent="0.2">
      <c r="A44" s="77">
        <v>-30</v>
      </c>
      <c r="B44" s="144">
        <v>10.64</v>
      </c>
      <c r="C44" s="100">
        <v>5.1900000000000002E-2</v>
      </c>
      <c r="D44" s="63">
        <v>2.173E-3</v>
      </c>
      <c r="E44" s="144">
        <v>19.3</v>
      </c>
      <c r="F44" s="101">
        <v>460.1</v>
      </c>
      <c r="G44" s="64">
        <v>137.4</v>
      </c>
      <c r="H44" s="64">
        <v>44.7</v>
      </c>
      <c r="I44" s="78">
        <v>92.7</v>
      </c>
      <c r="J44" s="85" t="s">
        <v>4</v>
      </c>
      <c r="K44" s="77">
        <v>31</v>
      </c>
      <c r="L44" s="144">
        <v>47.57</v>
      </c>
      <c r="M44" s="100">
        <v>6.7999999999999996E-3</v>
      </c>
      <c r="N44" s="63">
        <v>3.9220000000000001E-3</v>
      </c>
      <c r="O44" s="144">
        <v>147</v>
      </c>
      <c r="P44" s="101">
        <v>255</v>
      </c>
      <c r="Q44" s="64">
        <v>132.6</v>
      </c>
      <c r="R44" s="64">
        <v>112.5</v>
      </c>
      <c r="S44" s="78">
        <v>20.100000000000001</v>
      </c>
      <c r="T44" s="58"/>
      <c r="U44" s="58"/>
      <c r="V44" s="58"/>
      <c r="W44" s="58"/>
      <c r="X44" s="131" t="s">
        <v>491</v>
      </c>
      <c r="Y44" s="132"/>
      <c r="Z44" s="137" t="e">
        <f>INDEX(AM39:AM139,MATCH(Z43,AM39:AM139,1))</f>
        <v>#REF!</v>
      </c>
      <c r="AA44" s="134" t="e">
        <f>VLOOKUP(Z44,AO31:AP131,2)</f>
        <v>#REF!</v>
      </c>
      <c r="AB44" s="116"/>
      <c r="AM44" s="77">
        <v>-29</v>
      </c>
      <c r="AN44" s="101">
        <v>458.4</v>
      </c>
      <c r="AO44" s="77">
        <v>-29</v>
      </c>
      <c r="AP44" s="64">
        <v>137.6</v>
      </c>
    </row>
    <row r="45" spans="1:42" ht="12.75" x14ac:dyDescent="0.2">
      <c r="A45" s="77">
        <v>-29</v>
      </c>
      <c r="B45" s="144">
        <v>10.96</v>
      </c>
      <c r="C45" s="100">
        <v>5.0299999999999997E-2</v>
      </c>
      <c r="D45" s="63">
        <v>2.1819999999999999E-3</v>
      </c>
      <c r="E45" s="144">
        <v>19.899999999999999</v>
      </c>
      <c r="F45" s="101">
        <v>458.4</v>
      </c>
      <c r="G45" s="64">
        <v>137.6</v>
      </c>
      <c r="H45" s="64">
        <v>45.5</v>
      </c>
      <c r="I45" s="78">
        <v>92.1</v>
      </c>
      <c r="J45" s="85" t="s">
        <v>4</v>
      </c>
      <c r="K45" s="77">
        <v>32</v>
      </c>
      <c r="L45" s="144">
        <v>48.55</v>
      </c>
      <c r="M45" s="100">
        <v>5.5999999999999999E-3</v>
      </c>
      <c r="N45" s="63">
        <v>4.3350000000000003E-3</v>
      </c>
      <c r="O45" s="144">
        <v>178.6</v>
      </c>
      <c r="P45" s="101">
        <v>230.7</v>
      </c>
      <c r="Q45" s="64">
        <v>129.5</v>
      </c>
      <c r="R45" s="64">
        <v>116.7</v>
      </c>
      <c r="S45" s="78">
        <v>12.8</v>
      </c>
      <c r="T45" s="58"/>
      <c r="U45" s="58"/>
      <c r="V45" s="58"/>
      <c r="W45" s="58"/>
      <c r="X45" s="126" t="s">
        <v>499</v>
      </c>
      <c r="Y45" s="127"/>
      <c r="Z45" s="265" t="e">
        <f>INDEX(AM43:AM143,MATCH(Z47,AM43:AM143,1)+1)</f>
        <v>#REF!</v>
      </c>
      <c r="AA45" s="261" t="e">
        <f>VLOOKUP(Z45,AO31:AP131,2)</f>
        <v>#REF!</v>
      </c>
      <c r="AB45" s="116"/>
      <c r="AM45" s="77">
        <v>-28</v>
      </c>
      <c r="AN45" s="101">
        <v>456.6</v>
      </c>
      <c r="AO45" s="77">
        <v>-28</v>
      </c>
      <c r="AP45" s="64">
        <v>137.9</v>
      </c>
    </row>
    <row r="46" spans="1:42" ht="13.5" thickBot="1" x14ac:dyDescent="0.25">
      <c r="A46" s="77">
        <v>-28</v>
      </c>
      <c r="B46" s="144">
        <v>11.29</v>
      </c>
      <c r="C46" s="100">
        <v>4.8800000000000003E-2</v>
      </c>
      <c r="D46" s="63">
        <v>2.1900000000000001E-3</v>
      </c>
      <c r="E46" s="144">
        <v>20.5</v>
      </c>
      <c r="F46" s="101">
        <v>456.6</v>
      </c>
      <c r="G46" s="64">
        <v>137.9</v>
      </c>
      <c r="H46" s="64">
        <v>46.3</v>
      </c>
      <c r="I46" s="78">
        <v>91.6</v>
      </c>
      <c r="J46" s="85" t="s">
        <v>4</v>
      </c>
      <c r="K46" s="79">
        <v>32.299999999999997</v>
      </c>
      <c r="L46" s="145">
        <v>49.3</v>
      </c>
      <c r="M46" s="102">
        <v>4.8999999999999998E-3</v>
      </c>
      <c r="N46" s="69">
        <v>4.9500000000000004E-3</v>
      </c>
      <c r="O46" s="145">
        <v>204</v>
      </c>
      <c r="P46" s="103">
        <v>204</v>
      </c>
      <c r="Q46" s="70">
        <v>122.2</v>
      </c>
      <c r="R46" s="70">
        <v>122.2</v>
      </c>
      <c r="S46" s="81">
        <v>0</v>
      </c>
      <c r="T46" s="58"/>
      <c r="U46" s="58"/>
      <c r="V46" s="58"/>
      <c r="W46" s="58"/>
      <c r="X46" s="128" t="s">
        <v>491</v>
      </c>
      <c r="Y46" s="129"/>
      <c r="Z46" s="266"/>
      <c r="AA46" s="262"/>
      <c r="AB46" s="116"/>
      <c r="AM46" s="77">
        <v>-27</v>
      </c>
      <c r="AN46" s="101">
        <v>454.8</v>
      </c>
      <c r="AO46" s="77">
        <v>-27</v>
      </c>
      <c r="AP46" s="64">
        <v>138.1</v>
      </c>
    </row>
    <row r="47" spans="1:42" ht="12.75" x14ac:dyDescent="0.2">
      <c r="A47" s="77">
        <v>-27</v>
      </c>
      <c r="B47" s="144">
        <v>11.63</v>
      </c>
      <c r="C47" s="100">
        <v>4.7399999999999998E-2</v>
      </c>
      <c r="D47" s="63">
        <v>2.199E-3</v>
      </c>
      <c r="E47" s="144">
        <v>21.1</v>
      </c>
      <c r="F47" s="101">
        <v>454.8</v>
      </c>
      <c r="G47" s="64">
        <v>138.1</v>
      </c>
      <c r="H47" s="64">
        <v>47.1</v>
      </c>
      <c r="I47" s="78">
        <v>91</v>
      </c>
      <c r="J47" s="85" t="s">
        <v>4</v>
      </c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128" t="s">
        <v>494</v>
      </c>
      <c r="Y47" s="129"/>
      <c r="Z47" s="130" t="e">
        <f>#REF!</f>
        <v>#REF!</v>
      </c>
      <c r="AA47" s="117" t="e">
        <f t="shared" ref="AA47" si="6">(Z47-Z45)*(AA48-AA45)/(Z48-Z45)</f>
        <v>#REF!</v>
      </c>
      <c r="AB47" s="118" t="e">
        <f t="shared" ref="AB47" si="7">IF(AND(AA48&gt;AA45,AA48&lt;AA45),(AA48-AA47),(AA45+AA47))</f>
        <v>#REF!</v>
      </c>
      <c r="AM47" s="77">
        <v>-26</v>
      </c>
      <c r="AN47" s="101">
        <v>452.9</v>
      </c>
      <c r="AO47" s="77">
        <v>-26</v>
      </c>
      <c r="AP47" s="64">
        <v>138.4</v>
      </c>
    </row>
    <row r="48" spans="1:42" ht="12.75" x14ac:dyDescent="0.2">
      <c r="A48" s="77">
        <v>-26</v>
      </c>
      <c r="B48" s="144">
        <v>11.98</v>
      </c>
      <c r="C48" s="100">
        <v>4.5999999999999999E-2</v>
      </c>
      <c r="D48" s="63">
        <v>2.2079999999999999E-3</v>
      </c>
      <c r="E48" s="144">
        <v>21.7</v>
      </c>
      <c r="F48" s="101">
        <v>452.9</v>
      </c>
      <c r="G48" s="64">
        <v>138.4</v>
      </c>
      <c r="H48" s="64">
        <v>47.9</v>
      </c>
      <c r="I48" s="78">
        <v>90.5</v>
      </c>
      <c r="J48" s="85" t="s">
        <v>4</v>
      </c>
      <c r="K48" s="58"/>
      <c r="L48" s="58"/>
      <c r="M48" s="277" t="s">
        <v>292</v>
      </c>
      <c r="N48" s="277"/>
      <c r="O48" s="277"/>
      <c r="P48" s="277"/>
      <c r="Q48" s="277"/>
      <c r="R48" s="277"/>
      <c r="S48" s="277"/>
      <c r="T48" s="58"/>
      <c r="U48" s="58"/>
      <c r="V48" s="58"/>
      <c r="W48" s="58"/>
      <c r="X48" s="131" t="s">
        <v>491</v>
      </c>
      <c r="Y48" s="132"/>
      <c r="Z48" s="137" t="e">
        <f>INDEX(AM43:AM143,MATCH(Z47,AM43:AM143,1))</f>
        <v>#REF!</v>
      </c>
      <c r="AA48" s="134" t="e">
        <f>VLOOKUP(Z48,AO36:AP131,2)</f>
        <v>#REF!</v>
      </c>
      <c r="AB48" s="116"/>
      <c r="AM48" s="77">
        <v>-25</v>
      </c>
      <c r="AN48" s="101">
        <v>451.1</v>
      </c>
      <c r="AO48" s="77">
        <v>-25</v>
      </c>
      <c r="AP48" s="64">
        <v>138.6</v>
      </c>
    </row>
    <row r="49" spans="1:42" x14ac:dyDescent="0.2">
      <c r="A49" s="77">
        <v>-25</v>
      </c>
      <c r="B49" s="144">
        <v>12.33</v>
      </c>
      <c r="C49" s="100">
        <v>4.4699999999999997E-2</v>
      </c>
      <c r="D49" s="63">
        <v>2.2169999999999998E-3</v>
      </c>
      <c r="E49" s="144">
        <v>22.4</v>
      </c>
      <c r="F49" s="101">
        <v>451.1</v>
      </c>
      <c r="G49" s="64">
        <v>138.6</v>
      </c>
      <c r="H49" s="64">
        <v>48.7</v>
      </c>
      <c r="I49" s="78">
        <v>89.9</v>
      </c>
      <c r="J49" s="85" t="s">
        <v>4</v>
      </c>
      <c r="K49" s="57"/>
      <c r="L49" s="57"/>
      <c r="M49" s="277"/>
      <c r="N49" s="277"/>
      <c r="O49" s="277"/>
      <c r="P49" s="277"/>
      <c r="Q49" s="277"/>
      <c r="R49" s="277"/>
      <c r="S49" s="277"/>
      <c r="T49" s="58"/>
      <c r="U49" s="58"/>
      <c r="V49" s="58"/>
      <c r="W49" s="58"/>
      <c r="AM49" s="77">
        <v>-24</v>
      </c>
      <c r="AN49" s="101">
        <v>449.2</v>
      </c>
      <c r="AO49" s="77">
        <v>-24</v>
      </c>
      <c r="AP49" s="64">
        <v>138.9</v>
      </c>
    </row>
    <row r="50" spans="1:42" x14ac:dyDescent="0.2">
      <c r="A50" s="77">
        <v>-24</v>
      </c>
      <c r="B50" s="144">
        <v>12.69</v>
      </c>
      <c r="C50" s="100">
        <v>4.3400000000000001E-2</v>
      </c>
      <c r="D50" s="63">
        <v>2.2260000000000001E-3</v>
      </c>
      <c r="E50" s="144">
        <v>23</v>
      </c>
      <c r="F50" s="101">
        <v>449.2</v>
      </c>
      <c r="G50" s="64">
        <v>138.9</v>
      </c>
      <c r="H50" s="64">
        <v>49.5</v>
      </c>
      <c r="I50" s="78">
        <v>89.4</v>
      </c>
      <c r="J50" s="85" t="s">
        <v>4</v>
      </c>
      <c r="K50" s="57"/>
      <c r="L50" s="57"/>
      <c r="M50" s="57"/>
      <c r="N50" s="57"/>
      <c r="O50" s="57"/>
      <c r="P50" s="58"/>
      <c r="Q50" s="57"/>
      <c r="R50" s="57"/>
      <c r="S50" s="57"/>
      <c r="T50" s="58"/>
      <c r="U50" s="58"/>
      <c r="V50" s="58"/>
      <c r="W50" s="58"/>
      <c r="X50" s="4"/>
      <c r="AM50" s="77">
        <v>-23</v>
      </c>
      <c r="AN50" s="101">
        <v>447.3</v>
      </c>
      <c r="AO50" s="77">
        <v>-23</v>
      </c>
      <c r="AP50" s="64">
        <v>139.1</v>
      </c>
    </row>
    <row r="51" spans="1:42" ht="11.25" customHeight="1" x14ac:dyDescent="0.2">
      <c r="A51" s="77">
        <v>-23</v>
      </c>
      <c r="B51" s="144">
        <v>13.05</v>
      </c>
      <c r="C51" s="100">
        <v>4.2099999999999999E-2</v>
      </c>
      <c r="D51" s="63">
        <v>2.2360000000000001E-3</v>
      </c>
      <c r="E51" s="144">
        <v>23.8</v>
      </c>
      <c r="F51" s="101">
        <v>447.3</v>
      </c>
      <c r="G51" s="64">
        <v>139.1</v>
      </c>
      <c r="H51" s="64">
        <v>50.3</v>
      </c>
      <c r="I51" s="78">
        <v>88.8</v>
      </c>
      <c r="J51" s="85" t="s">
        <v>4</v>
      </c>
      <c r="K51" s="57"/>
      <c r="L51" s="57"/>
      <c r="M51" s="57"/>
      <c r="N51" s="57" t="s">
        <v>470</v>
      </c>
      <c r="O51" s="57"/>
      <c r="P51" s="58"/>
      <c r="Q51" s="57"/>
      <c r="R51" s="57" t="s">
        <v>471</v>
      </c>
      <c r="S51" s="57"/>
      <c r="T51" s="58"/>
      <c r="U51" s="58"/>
      <c r="V51" s="58"/>
      <c r="W51" s="58"/>
      <c r="AD51" s="119"/>
      <c r="AE51" s="119"/>
      <c r="AF51" s="119"/>
      <c r="AG51" s="119"/>
      <c r="AH51" s="119"/>
      <c r="AI51" s="119"/>
      <c r="AJ51" s="119"/>
      <c r="AM51" s="77">
        <v>-22</v>
      </c>
      <c r="AN51" s="101">
        <v>445.4</v>
      </c>
      <c r="AO51" s="77">
        <v>-22</v>
      </c>
      <c r="AP51" s="64">
        <v>139.30000000000001</v>
      </c>
    </row>
    <row r="52" spans="1:42" ht="11.25" customHeight="1" thickBot="1" x14ac:dyDescent="0.25">
      <c r="A52" s="77">
        <v>-22</v>
      </c>
      <c r="B52" s="144">
        <v>13.42</v>
      </c>
      <c r="C52" s="100">
        <v>4.0800000000000003E-2</v>
      </c>
      <c r="D52" s="63">
        <v>2.245E-3</v>
      </c>
      <c r="E52" s="144">
        <v>24.5</v>
      </c>
      <c r="F52" s="101">
        <v>445.4</v>
      </c>
      <c r="G52" s="64">
        <v>139.30000000000001</v>
      </c>
      <c r="H52" s="64">
        <v>51.1</v>
      </c>
      <c r="I52" s="78">
        <v>88.2</v>
      </c>
      <c r="J52" s="85" t="s">
        <v>4</v>
      </c>
      <c r="K52" s="57"/>
      <c r="L52" s="57"/>
      <c r="M52" s="57"/>
      <c r="N52" s="57"/>
      <c r="O52" s="57"/>
      <c r="P52" s="58"/>
      <c r="Q52" s="57"/>
      <c r="R52" s="57"/>
      <c r="S52" s="57"/>
      <c r="T52" s="58"/>
      <c r="U52" s="58"/>
      <c r="V52" s="58"/>
      <c r="W52" s="58"/>
      <c r="AD52" s="119"/>
      <c r="AE52" s="119"/>
      <c r="AF52" s="119"/>
      <c r="AG52" s="119"/>
      <c r="AH52" s="119"/>
      <c r="AI52" s="119"/>
      <c r="AJ52" s="119"/>
      <c r="AM52" s="77">
        <v>-21</v>
      </c>
      <c r="AN52" s="101">
        <v>443.5</v>
      </c>
      <c r="AO52" s="77">
        <v>-21</v>
      </c>
      <c r="AP52" s="64">
        <v>139.5</v>
      </c>
    </row>
    <row r="53" spans="1:42" ht="12" thickBot="1" x14ac:dyDescent="0.25">
      <c r="A53" s="77">
        <v>-21</v>
      </c>
      <c r="B53" s="144">
        <v>13.81</v>
      </c>
      <c r="C53" s="100">
        <v>3.9600000000000003E-2</v>
      </c>
      <c r="D53" s="63">
        <v>2.2550000000000001E-3</v>
      </c>
      <c r="E53" s="144">
        <v>25.3</v>
      </c>
      <c r="F53" s="101">
        <v>443.5</v>
      </c>
      <c r="G53" s="64">
        <v>139.5</v>
      </c>
      <c r="H53" s="64">
        <v>51.9</v>
      </c>
      <c r="I53" s="78">
        <v>87.6</v>
      </c>
      <c r="J53" s="85" t="s">
        <v>4</v>
      </c>
      <c r="K53" s="141" t="s">
        <v>16</v>
      </c>
      <c r="L53" s="269" t="s">
        <v>134</v>
      </c>
      <c r="M53" s="270"/>
      <c r="N53" s="269" t="s">
        <v>135</v>
      </c>
      <c r="O53" s="270"/>
      <c r="P53" s="288" t="s">
        <v>136</v>
      </c>
      <c r="Q53" s="270"/>
      <c r="R53" s="269" t="s">
        <v>137</v>
      </c>
      <c r="S53" s="270"/>
      <c r="T53" s="269" t="s">
        <v>138</v>
      </c>
      <c r="U53" s="270"/>
      <c r="V53" s="269" t="s">
        <v>472</v>
      </c>
      <c r="W53" s="270"/>
      <c r="AM53" s="77">
        <v>-20</v>
      </c>
      <c r="AN53" s="101">
        <v>441.7</v>
      </c>
      <c r="AO53" s="77">
        <v>-20</v>
      </c>
      <c r="AP53" s="64">
        <v>139.80000000000001</v>
      </c>
    </row>
    <row r="54" spans="1:42" ht="12" thickBot="1" x14ac:dyDescent="0.25">
      <c r="A54" s="77">
        <v>-20</v>
      </c>
      <c r="B54" s="144">
        <v>14.2</v>
      </c>
      <c r="C54" s="100">
        <v>3.85E-2</v>
      </c>
      <c r="D54" s="63">
        <v>2.264E-3</v>
      </c>
      <c r="E54" s="144">
        <v>26</v>
      </c>
      <c r="F54" s="101">
        <v>441.7</v>
      </c>
      <c r="G54" s="64">
        <v>139.80000000000001</v>
      </c>
      <c r="H54" s="64">
        <v>52.8</v>
      </c>
      <c r="I54" s="78">
        <v>87</v>
      </c>
      <c r="J54" s="85" t="s">
        <v>4</v>
      </c>
      <c r="K54" s="141" t="s">
        <v>140</v>
      </c>
      <c r="L54" s="141" t="s">
        <v>141</v>
      </c>
      <c r="M54" s="141" t="s">
        <v>142</v>
      </c>
      <c r="N54" s="141" t="s">
        <v>141</v>
      </c>
      <c r="O54" s="141" t="s">
        <v>142</v>
      </c>
      <c r="P54" s="141" t="s">
        <v>141</v>
      </c>
      <c r="Q54" s="141" t="s">
        <v>142</v>
      </c>
      <c r="R54" s="141" t="s">
        <v>141</v>
      </c>
      <c r="S54" s="141" t="s">
        <v>142</v>
      </c>
      <c r="T54" s="141" t="s">
        <v>141</v>
      </c>
      <c r="U54" s="141" t="s">
        <v>142</v>
      </c>
      <c r="V54" s="141" t="s">
        <v>141</v>
      </c>
      <c r="W54" s="141" t="s">
        <v>142</v>
      </c>
      <c r="X54" s="4"/>
      <c r="AD54" s="4"/>
      <c r="AM54" s="77">
        <v>-19</v>
      </c>
      <c r="AN54" s="101">
        <v>439.8</v>
      </c>
      <c r="AO54" s="77">
        <v>-19</v>
      </c>
      <c r="AP54" s="64">
        <v>140</v>
      </c>
    </row>
    <row r="55" spans="1:42" ht="11.25" customHeight="1" x14ac:dyDescent="0.2">
      <c r="A55" s="77">
        <v>-19</v>
      </c>
      <c r="B55" s="144">
        <v>14.6</v>
      </c>
      <c r="C55" s="100">
        <v>3.7400000000000003E-2</v>
      </c>
      <c r="D55" s="63">
        <v>2.274E-3</v>
      </c>
      <c r="E55" s="144">
        <v>26.7</v>
      </c>
      <c r="F55" s="101">
        <v>439.8</v>
      </c>
      <c r="G55" s="64">
        <v>140</v>
      </c>
      <c r="H55" s="64">
        <v>53.6</v>
      </c>
      <c r="I55" s="78">
        <v>86.4</v>
      </c>
      <c r="J55" s="85" t="s">
        <v>4</v>
      </c>
      <c r="K55" s="74" t="s">
        <v>473</v>
      </c>
      <c r="L55" s="147">
        <v>0.52900000000000003</v>
      </c>
      <c r="M55" s="60">
        <v>121.5</v>
      </c>
      <c r="N55" s="147">
        <v>0.48099999999999998</v>
      </c>
      <c r="O55" s="58">
        <v>121.4</v>
      </c>
      <c r="P55" s="147">
        <v>0.35099999999999998</v>
      </c>
      <c r="Q55" s="99">
        <v>121</v>
      </c>
      <c r="R55" s="147">
        <v>0</v>
      </c>
      <c r="S55" s="60">
        <v>0</v>
      </c>
      <c r="T55" s="147">
        <v>0</v>
      </c>
      <c r="U55" s="99">
        <v>0</v>
      </c>
      <c r="V55" s="104">
        <v>0</v>
      </c>
      <c r="W55" s="105">
        <v>0</v>
      </c>
      <c r="AD55" s="119"/>
      <c r="AE55" s="119"/>
      <c r="AF55" s="119"/>
      <c r="AG55" s="119"/>
      <c r="AH55" s="119"/>
      <c r="AI55" s="119"/>
      <c r="AJ55" s="119"/>
      <c r="AM55" s="77">
        <v>-18</v>
      </c>
      <c r="AN55" s="101">
        <v>437.8</v>
      </c>
      <c r="AO55" s="77">
        <v>-18</v>
      </c>
      <c r="AP55" s="64">
        <v>140.19999999999999</v>
      </c>
    </row>
    <row r="56" spans="1:42" ht="12" customHeight="1" x14ac:dyDescent="0.2">
      <c r="A56" s="77">
        <v>-18</v>
      </c>
      <c r="B56" s="144">
        <v>15</v>
      </c>
      <c r="C56" s="100">
        <v>3.6299999999999999E-2</v>
      </c>
      <c r="D56" s="63">
        <v>2.284E-3</v>
      </c>
      <c r="E56" s="144">
        <v>27.5</v>
      </c>
      <c r="F56" s="101">
        <v>437.8</v>
      </c>
      <c r="G56" s="64">
        <v>140.19999999999999</v>
      </c>
      <c r="H56" s="64">
        <v>54.4</v>
      </c>
      <c r="I56" s="78">
        <v>85.8</v>
      </c>
      <c r="J56" s="85" t="s">
        <v>4</v>
      </c>
      <c r="K56" s="77" t="s">
        <v>474</v>
      </c>
      <c r="L56" s="144">
        <v>0.55600000000000005</v>
      </c>
      <c r="M56" s="64">
        <v>125.2</v>
      </c>
      <c r="N56" s="144">
        <v>0.50600000000000001</v>
      </c>
      <c r="O56" s="58">
        <v>125.1</v>
      </c>
      <c r="P56" s="144">
        <v>0.36899999999999999</v>
      </c>
      <c r="Q56" s="101">
        <v>124.7</v>
      </c>
      <c r="R56" s="144">
        <v>0.27600000000000002</v>
      </c>
      <c r="S56" s="64">
        <v>124.2</v>
      </c>
      <c r="T56" s="144">
        <v>0</v>
      </c>
      <c r="U56" s="101">
        <v>0</v>
      </c>
      <c r="V56" s="106">
        <v>0</v>
      </c>
      <c r="W56" s="107">
        <v>0</v>
      </c>
      <c r="AD56" s="119"/>
      <c r="AE56" s="119"/>
      <c r="AF56" s="119"/>
      <c r="AG56" s="119"/>
      <c r="AH56" s="119"/>
      <c r="AI56" s="119"/>
      <c r="AJ56" s="119"/>
      <c r="AM56" s="77">
        <v>-17</v>
      </c>
      <c r="AN56" s="101">
        <v>435.8</v>
      </c>
      <c r="AO56" s="77">
        <v>-17</v>
      </c>
      <c r="AP56" s="64">
        <v>140.4</v>
      </c>
    </row>
    <row r="57" spans="1:42" x14ac:dyDescent="0.2">
      <c r="A57" s="77">
        <v>-17</v>
      </c>
      <c r="B57" s="144">
        <v>15.42</v>
      </c>
      <c r="C57" s="100">
        <v>3.5299999999999998E-2</v>
      </c>
      <c r="D57" s="63">
        <v>2.2950000000000002E-3</v>
      </c>
      <c r="E57" s="144">
        <v>28.3</v>
      </c>
      <c r="F57" s="101">
        <v>435.8</v>
      </c>
      <c r="G57" s="64">
        <v>140.4</v>
      </c>
      <c r="H57" s="64">
        <v>55.3</v>
      </c>
      <c r="I57" s="78">
        <v>85.1</v>
      </c>
      <c r="J57" s="85" t="s">
        <v>4</v>
      </c>
      <c r="K57" s="77" t="s">
        <v>475</v>
      </c>
      <c r="L57" s="144">
        <v>0.58299999999999996</v>
      </c>
      <c r="M57" s="64">
        <v>128.9</v>
      </c>
      <c r="N57" s="144">
        <v>0.53100000000000003</v>
      </c>
      <c r="O57" s="58">
        <v>126.8</v>
      </c>
      <c r="P57" s="144">
        <v>0.38700000000000001</v>
      </c>
      <c r="Q57" s="101">
        <v>128.4</v>
      </c>
      <c r="R57" s="144">
        <v>0.28899999999999998</v>
      </c>
      <c r="S57" s="64">
        <v>127.9</v>
      </c>
      <c r="T57" s="144">
        <v>0</v>
      </c>
      <c r="U57" s="101">
        <v>0</v>
      </c>
      <c r="V57" s="106">
        <v>0</v>
      </c>
      <c r="W57" s="107">
        <v>0</v>
      </c>
      <c r="AM57" s="77">
        <v>-16</v>
      </c>
      <c r="AN57" s="101">
        <v>433.8</v>
      </c>
      <c r="AO57" s="77">
        <v>-16</v>
      </c>
      <c r="AP57" s="64">
        <v>140.69999999999999</v>
      </c>
    </row>
    <row r="58" spans="1:42" x14ac:dyDescent="0.2">
      <c r="A58" s="77">
        <v>-16</v>
      </c>
      <c r="B58" s="144">
        <v>15.84</v>
      </c>
      <c r="C58" s="100">
        <v>3.4299999999999997E-2</v>
      </c>
      <c r="D58" s="63">
        <v>2.3050000000000002E-3</v>
      </c>
      <c r="E58" s="144">
        <v>29.2</v>
      </c>
      <c r="F58" s="101">
        <v>433.8</v>
      </c>
      <c r="G58" s="64">
        <v>140.69999999999999</v>
      </c>
      <c r="H58" s="64">
        <v>56.2</v>
      </c>
      <c r="I58" s="78">
        <v>84.5</v>
      </c>
      <c r="J58" s="85" t="s">
        <v>4</v>
      </c>
      <c r="K58" s="77" t="s">
        <v>28</v>
      </c>
      <c r="L58" s="144">
        <v>0.61099999999999999</v>
      </c>
      <c r="M58" s="64">
        <v>132.6</v>
      </c>
      <c r="N58" s="144">
        <v>0.55600000000000005</v>
      </c>
      <c r="O58" s="58">
        <v>132.5</v>
      </c>
      <c r="P58" s="144">
        <v>0.40500000000000003</v>
      </c>
      <c r="Q58" s="101">
        <v>132.1</v>
      </c>
      <c r="R58" s="144">
        <v>0.30299999999999999</v>
      </c>
      <c r="S58" s="64">
        <v>131.6</v>
      </c>
      <c r="T58" s="144">
        <v>0.11</v>
      </c>
      <c r="U58" s="101">
        <v>130.1</v>
      </c>
      <c r="V58" s="106">
        <v>0</v>
      </c>
      <c r="W58" s="107">
        <v>0</v>
      </c>
      <c r="AM58" s="77">
        <v>-15</v>
      </c>
      <c r="AN58" s="101">
        <v>431.8</v>
      </c>
      <c r="AO58" s="77">
        <v>-15</v>
      </c>
      <c r="AP58" s="64">
        <v>140.9</v>
      </c>
    </row>
    <row r="59" spans="1:42" x14ac:dyDescent="0.2">
      <c r="A59" s="77">
        <v>-15</v>
      </c>
      <c r="B59" s="144">
        <v>16.27</v>
      </c>
      <c r="C59" s="100">
        <v>3.3300000000000003E-2</v>
      </c>
      <c r="D59" s="63">
        <v>2.3159999999999999E-3</v>
      </c>
      <c r="E59" s="144">
        <v>30</v>
      </c>
      <c r="F59" s="101">
        <v>431.8</v>
      </c>
      <c r="G59" s="64">
        <v>140.9</v>
      </c>
      <c r="H59" s="64">
        <v>57.1</v>
      </c>
      <c r="I59" s="78">
        <v>83.8</v>
      </c>
      <c r="J59" s="85" t="s">
        <v>4</v>
      </c>
      <c r="K59" s="77" t="s">
        <v>48</v>
      </c>
      <c r="L59" s="144">
        <v>0.63900000000000001</v>
      </c>
      <c r="M59" s="64">
        <v>136.30000000000001</v>
      </c>
      <c r="N59" s="144">
        <v>0.58099999999999996</v>
      </c>
      <c r="O59" s="58">
        <v>136.19999999999999</v>
      </c>
      <c r="P59" s="144">
        <v>0.42399999999999999</v>
      </c>
      <c r="Q59" s="101">
        <v>135.80000000000001</v>
      </c>
      <c r="R59" s="144">
        <v>0.316</v>
      </c>
      <c r="S59" s="64">
        <v>135.30000000000001</v>
      </c>
      <c r="T59" s="144">
        <v>0.115</v>
      </c>
      <c r="U59" s="101">
        <v>133.80000000000001</v>
      </c>
      <c r="V59" s="106">
        <v>0</v>
      </c>
      <c r="W59" s="107">
        <v>0</v>
      </c>
      <c r="AM59" s="77">
        <v>-14</v>
      </c>
      <c r="AN59" s="101">
        <v>429.8</v>
      </c>
      <c r="AO59" s="77">
        <v>-14</v>
      </c>
      <c r="AP59" s="64">
        <v>141.1</v>
      </c>
    </row>
    <row r="60" spans="1:42" x14ac:dyDescent="0.2">
      <c r="A60" s="77">
        <v>-14</v>
      </c>
      <c r="B60" s="144">
        <v>16.71</v>
      </c>
      <c r="C60" s="100">
        <v>3.2300000000000002E-2</v>
      </c>
      <c r="D60" s="63">
        <v>2.3270000000000001E-3</v>
      </c>
      <c r="E60" s="144">
        <v>31</v>
      </c>
      <c r="F60" s="101">
        <v>429.8</v>
      </c>
      <c r="G60" s="64">
        <v>141.1</v>
      </c>
      <c r="H60" s="64">
        <v>57.9</v>
      </c>
      <c r="I60" s="78">
        <v>83.2</v>
      </c>
      <c r="J60" s="85" t="s">
        <v>4</v>
      </c>
      <c r="K60" s="77" t="s">
        <v>68</v>
      </c>
      <c r="L60" s="144">
        <v>0.66600000000000004</v>
      </c>
      <c r="M60" s="64">
        <v>140</v>
      </c>
      <c r="N60" s="144">
        <v>0.60599999999999998</v>
      </c>
      <c r="O60" s="58">
        <v>139.9</v>
      </c>
      <c r="P60" s="144">
        <v>0.443</v>
      </c>
      <c r="Q60" s="101">
        <v>139.5</v>
      </c>
      <c r="R60" s="144">
        <v>0.33</v>
      </c>
      <c r="S60" s="64">
        <v>139</v>
      </c>
      <c r="T60" s="144">
        <v>0.11899999999999999</v>
      </c>
      <c r="U60" s="101">
        <v>137.6</v>
      </c>
      <c r="V60" s="106">
        <v>0</v>
      </c>
      <c r="W60" s="107">
        <v>0</v>
      </c>
      <c r="AM60" s="77">
        <v>-13</v>
      </c>
      <c r="AN60" s="101">
        <v>427.8</v>
      </c>
      <c r="AO60" s="77">
        <v>-13</v>
      </c>
      <c r="AP60" s="64">
        <v>141.30000000000001</v>
      </c>
    </row>
    <row r="61" spans="1:42" x14ac:dyDescent="0.2">
      <c r="A61" s="77">
        <v>-13</v>
      </c>
      <c r="B61" s="144">
        <v>17.16</v>
      </c>
      <c r="C61" s="100">
        <v>3.1399999999999997E-2</v>
      </c>
      <c r="D61" s="63">
        <v>2.3379999999999998E-3</v>
      </c>
      <c r="E61" s="144">
        <v>31.9</v>
      </c>
      <c r="F61" s="101">
        <v>427.8</v>
      </c>
      <c r="G61" s="64">
        <v>141.30000000000001</v>
      </c>
      <c r="H61" s="64">
        <v>58.8</v>
      </c>
      <c r="I61" s="78">
        <v>82.5</v>
      </c>
      <c r="J61" s="85" t="s">
        <v>4</v>
      </c>
      <c r="K61" s="77" t="s">
        <v>88</v>
      </c>
      <c r="L61" s="144">
        <v>0.69399999999999995</v>
      </c>
      <c r="M61" s="64">
        <v>146.6</v>
      </c>
      <c r="N61" s="144">
        <v>0.63100000000000001</v>
      </c>
      <c r="O61" s="58">
        <v>143.5</v>
      </c>
      <c r="P61" s="144">
        <v>0.46100000000000002</v>
      </c>
      <c r="Q61" s="101">
        <v>143.1</v>
      </c>
      <c r="R61" s="144">
        <v>0.34300000000000003</v>
      </c>
      <c r="S61" s="64">
        <v>142.69999999999999</v>
      </c>
      <c r="T61" s="144">
        <v>0.124</v>
      </c>
      <c r="U61" s="101">
        <v>141.4</v>
      </c>
      <c r="V61" s="106">
        <v>0</v>
      </c>
      <c r="W61" s="107">
        <v>0</v>
      </c>
      <c r="AM61" s="77">
        <v>-12</v>
      </c>
      <c r="AN61" s="101">
        <v>425.8</v>
      </c>
      <c r="AO61" s="77">
        <v>-12</v>
      </c>
      <c r="AP61" s="64">
        <v>141.5</v>
      </c>
    </row>
    <row r="62" spans="1:42" x14ac:dyDescent="0.2">
      <c r="A62" s="77">
        <v>-12</v>
      </c>
      <c r="B62" s="144">
        <v>17.61</v>
      </c>
      <c r="C62" s="100">
        <v>3.0499999999999999E-2</v>
      </c>
      <c r="D62" s="63">
        <v>2.349E-3</v>
      </c>
      <c r="E62" s="144">
        <v>32.799999999999997</v>
      </c>
      <c r="F62" s="101">
        <v>425.8</v>
      </c>
      <c r="G62" s="64">
        <v>141.5</v>
      </c>
      <c r="H62" s="64">
        <v>59.7</v>
      </c>
      <c r="I62" s="78">
        <v>81.8</v>
      </c>
      <c r="J62" s="85" t="s">
        <v>4</v>
      </c>
      <c r="K62" s="77" t="s">
        <v>108</v>
      </c>
      <c r="L62" s="144">
        <v>0.72099999999999997</v>
      </c>
      <c r="M62" s="64">
        <v>147.30000000000001</v>
      </c>
      <c r="N62" s="144">
        <v>0.65600000000000003</v>
      </c>
      <c r="O62" s="58">
        <v>147.19999999999999</v>
      </c>
      <c r="P62" s="144">
        <v>0.47899999999999998</v>
      </c>
      <c r="Q62" s="101">
        <v>146.80000000000001</v>
      </c>
      <c r="R62" s="144">
        <v>0.35699999999999998</v>
      </c>
      <c r="S62" s="64">
        <v>146.4</v>
      </c>
      <c r="T62" s="144">
        <v>0.129</v>
      </c>
      <c r="U62" s="101">
        <v>145.1</v>
      </c>
      <c r="V62" s="106">
        <v>3.9E-2</v>
      </c>
      <c r="W62" s="107">
        <v>141.5</v>
      </c>
      <c r="AM62" s="77">
        <v>-11</v>
      </c>
      <c r="AN62" s="101">
        <v>423.7</v>
      </c>
      <c r="AO62" s="77">
        <v>-11</v>
      </c>
      <c r="AP62" s="64">
        <v>141.69999999999999</v>
      </c>
    </row>
    <row r="63" spans="1:42" x14ac:dyDescent="0.2">
      <c r="A63" s="77">
        <v>-11</v>
      </c>
      <c r="B63" s="144">
        <v>18.07</v>
      </c>
      <c r="C63" s="100">
        <v>2.9700000000000001E-2</v>
      </c>
      <c r="D63" s="63">
        <v>2.3600000000000001E-3</v>
      </c>
      <c r="E63" s="144">
        <v>33.700000000000003</v>
      </c>
      <c r="F63" s="101">
        <v>423.7</v>
      </c>
      <c r="G63" s="64">
        <v>141.69999999999999</v>
      </c>
      <c r="H63" s="64">
        <v>60.6</v>
      </c>
      <c r="I63" s="78">
        <v>81.099999999999994</v>
      </c>
      <c r="J63" s="85" t="s">
        <v>4</v>
      </c>
      <c r="K63" s="77" t="s">
        <v>29</v>
      </c>
      <c r="L63" s="144">
        <v>0.749</v>
      </c>
      <c r="M63" s="64">
        <v>151</v>
      </c>
      <c r="N63" s="144">
        <v>0.68100000000000005</v>
      </c>
      <c r="O63" s="58">
        <v>150.9</v>
      </c>
      <c r="P63" s="144">
        <v>0.497</v>
      </c>
      <c r="Q63" s="101">
        <v>150.5</v>
      </c>
      <c r="R63" s="144">
        <v>0.371</v>
      </c>
      <c r="S63" s="64">
        <v>150.1</v>
      </c>
      <c r="T63" s="144">
        <v>0.13400000000000001</v>
      </c>
      <c r="U63" s="101">
        <v>148.9</v>
      </c>
      <c r="V63" s="106">
        <v>0.04</v>
      </c>
      <c r="W63" s="107">
        <v>146.4</v>
      </c>
      <c r="AM63" s="77">
        <v>-10</v>
      </c>
      <c r="AN63" s="101">
        <v>421.6</v>
      </c>
      <c r="AO63" s="77">
        <v>-10</v>
      </c>
      <c r="AP63" s="64">
        <v>141.9</v>
      </c>
    </row>
    <row r="64" spans="1:42" x14ac:dyDescent="0.2">
      <c r="A64" s="77">
        <v>-10</v>
      </c>
      <c r="B64" s="144">
        <v>18.55</v>
      </c>
      <c r="C64" s="100">
        <v>2.8899999999999999E-2</v>
      </c>
      <c r="D64" s="63">
        <v>2.372E-3</v>
      </c>
      <c r="E64" s="144">
        <v>34.6</v>
      </c>
      <c r="F64" s="101">
        <v>421.6</v>
      </c>
      <c r="G64" s="64">
        <v>141.9</v>
      </c>
      <c r="H64" s="64">
        <v>61.5</v>
      </c>
      <c r="I64" s="78">
        <v>80.400000000000006</v>
      </c>
      <c r="J64" s="85" t="s">
        <v>4</v>
      </c>
      <c r="K64" s="77" t="s">
        <v>49</v>
      </c>
      <c r="L64" s="144">
        <v>0.77600000000000002</v>
      </c>
      <c r="M64" s="64">
        <v>154.69999999999999</v>
      </c>
      <c r="N64" s="144">
        <v>0.70599999999999996</v>
      </c>
      <c r="O64" s="58">
        <v>154.6</v>
      </c>
      <c r="P64" s="144">
        <v>0.51500000000000001</v>
      </c>
      <c r="Q64" s="101">
        <v>154.19999999999999</v>
      </c>
      <c r="R64" s="144">
        <v>0.38400000000000001</v>
      </c>
      <c r="S64" s="64">
        <v>153.80000000000001</v>
      </c>
      <c r="T64" s="144">
        <v>0.13900000000000001</v>
      </c>
      <c r="U64" s="101">
        <v>152.6</v>
      </c>
      <c r="V64" s="106">
        <v>4.2000000000000003E-2</v>
      </c>
      <c r="W64" s="107">
        <v>149.30000000000001</v>
      </c>
      <c r="AM64" s="77">
        <v>-9</v>
      </c>
      <c r="AN64" s="101">
        <v>419.5</v>
      </c>
      <c r="AO64" s="77">
        <v>-9</v>
      </c>
      <c r="AP64" s="64">
        <v>142.1</v>
      </c>
    </row>
    <row r="65" spans="1:42" x14ac:dyDescent="0.2">
      <c r="A65" s="77">
        <v>-9</v>
      </c>
      <c r="B65" s="144">
        <v>19.04</v>
      </c>
      <c r="C65" s="100">
        <v>2.81E-2</v>
      </c>
      <c r="D65" s="63">
        <v>2.3839999999999998E-3</v>
      </c>
      <c r="E65" s="144">
        <v>35.6</v>
      </c>
      <c r="F65" s="101">
        <v>419.5</v>
      </c>
      <c r="G65" s="64">
        <v>142.1</v>
      </c>
      <c r="H65" s="64">
        <v>62.4</v>
      </c>
      <c r="I65" s="78">
        <v>79.7</v>
      </c>
      <c r="J65" s="85" t="s">
        <v>4</v>
      </c>
      <c r="K65" s="77" t="s">
        <v>69</v>
      </c>
      <c r="L65" s="144">
        <v>0.80300000000000005</v>
      </c>
      <c r="M65" s="64">
        <v>158.4</v>
      </c>
      <c r="N65" s="144">
        <v>0.73099999999999998</v>
      </c>
      <c r="O65" s="58">
        <v>158.30000000000001</v>
      </c>
      <c r="P65" s="144">
        <v>0.53300000000000003</v>
      </c>
      <c r="Q65" s="101">
        <v>157.9</v>
      </c>
      <c r="R65" s="144">
        <v>0.39800000000000002</v>
      </c>
      <c r="S65" s="64">
        <v>157.5</v>
      </c>
      <c r="T65" s="144">
        <v>0.14399999999999999</v>
      </c>
      <c r="U65" s="101">
        <v>156.4</v>
      </c>
      <c r="V65" s="106">
        <v>4.2999999999999997E-2</v>
      </c>
      <c r="W65" s="107">
        <v>153.19999999999999</v>
      </c>
      <c r="AM65" s="77">
        <v>-8</v>
      </c>
      <c r="AN65" s="101">
        <v>417.4</v>
      </c>
      <c r="AO65" s="77">
        <v>-8</v>
      </c>
      <c r="AP65" s="64">
        <v>142.30000000000001</v>
      </c>
    </row>
    <row r="66" spans="1:42" ht="12.75" customHeight="1" x14ac:dyDescent="0.2">
      <c r="A66" s="77">
        <v>-8</v>
      </c>
      <c r="B66" s="144">
        <v>19.54</v>
      </c>
      <c r="C66" s="100">
        <v>2.7300000000000001E-2</v>
      </c>
      <c r="D66" s="63">
        <v>2.3960000000000001E-3</v>
      </c>
      <c r="E66" s="144">
        <v>36.6</v>
      </c>
      <c r="F66" s="101">
        <v>417.4</v>
      </c>
      <c r="G66" s="64">
        <v>142.30000000000001</v>
      </c>
      <c r="H66" s="64">
        <v>63.3</v>
      </c>
      <c r="I66" s="78">
        <v>79</v>
      </c>
      <c r="J66" s="85" t="s">
        <v>4</v>
      </c>
      <c r="K66" s="77" t="s">
        <v>89</v>
      </c>
      <c r="L66" s="144">
        <v>0.83099999999999996</v>
      </c>
      <c r="M66" s="64">
        <v>162.1</v>
      </c>
      <c r="N66" s="144">
        <v>0.75600000000000001</v>
      </c>
      <c r="O66" s="58">
        <v>162</v>
      </c>
      <c r="P66" s="144">
        <v>0.55100000000000005</v>
      </c>
      <c r="Q66" s="101">
        <v>161.6</v>
      </c>
      <c r="R66" s="144">
        <v>0.41099999999999998</v>
      </c>
      <c r="S66" s="64">
        <v>161.19999999999999</v>
      </c>
      <c r="T66" s="144">
        <v>0.14899999999999999</v>
      </c>
      <c r="U66" s="101">
        <v>160.1</v>
      </c>
      <c r="V66" s="106">
        <v>4.3999999999999997E-2</v>
      </c>
      <c r="W66" s="107">
        <v>157.19999999999999</v>
      </c>
      <c r="AM66" s="77">
        <v>-7</v>
      </c>
      <c r="AN66" s="101">
        <v>415.2</v>
      </c>
      <c r="AO66" s="77">
        <v>-7</v>
      </c>
      <c r="AP66" s="64">
        <v>142.5</v>
      </c>
    </row>
    <row r="67" spans="1:42" ht="11.25" customHeight="1" x14ac:dyDescent="0.2">
      <c r="A67" s="77">
        <v>-7</v>
      </c>
      <c r="B67" s="144">
        <v>20.04</v>
      </c>
      <c r="C67" s="100">
        <v>2.6499999999999999E-2</v>
      </c>
      <c r="D67" s="63">
        <v>2.408E-3</v>
      </c>
      <c r="E67" s="144">
        <v>37.700000000000003</v>
      </c>
      <c r="F67" s="101">
        <v>415.2</v>
      </c>
      <c r="G67" s="64">
        <v>142.5</v>
      </c>
      <c r="H67" s="64">
        <v>64.3</v>
      </c>
      <c r="I67" s="78">
        <v>78.2</v>
      </c>
      <c r="J67" s="85" t="s">
        <v>4</v>
      </c>
      <c r="K67" s="77" t="s">
        <v>109</v>
      </c>
      <c r="L67" s="144">
        <v>0.85799999999999998</v>
      </c>
      <c r="M67" s="64">
        <v>165.8</v>
      </c>
      <c r="N67" s="144">
        <v>0.78</v>
      </c>
      <c r="O67" s="58">
        <v>165.7</v>
      </c>
      <c r="P67" s="144">
        <v>0.56999999999999995</v>
      </c>
      <c r="Q67" s="101">
        <v>165.3</v>
      </c>
      <c r="R67" s="144">
        <v>0.42499999999999999</v>
      </c>
      <c r="S67" s="64">
        <v>164.9</v>
      </c>
      <c r="T67" s="144">
        <v>0.154</v>
      </c>
      <c r="U67" s="101">
        <v>163.9</v>
      </c>
      <c r="V67" s="106">
        <v>4.5999999999999999E-2</v>
      </c>
      <c r="W67" s="107">
        <v>161.1</v>
      </c>
      <c r="AM67" s="77">
        <v>-6</v>
      </c>
      <c r="AN67" s="101">
        <v>413</v>
      </c>
      <c r="AO67" s="77">
        <v>-6</v>
      </c>
      <c r="AP67" s="64">
        <v>142.6</v>
      </c>
    </row>
    <row r="68" spans="1:42" ht="10.7" customHeight="1" x14ac:dyDescent="0.2">
      <c r="A68" s="77">
        <v>-6</v>
      </c>
      <c r="B68" s="144">
        <v>20.55</v>
      </c>
      <c r="C68" s="100">
        <v>2.5700000000000001E-2</v>
      </c>
      <c r="D68" s="63">
        <v>2.421E-3</v>
      </c>
      <c r="E68" s="144">
        <v>38.9</v>
      </c>
      <c r="F68" s="101">
        <v>413</v>
      </c>
      <c r="G68" s="64">
        <v>142.6</v>
      </c>
      <c r="H68" s="64">
        <v>65.2</v>
      </c>
      <c r="I68" s="78">
        <v>77.400000000000006</v>
      </c>
      <c r="J68" s="85" t="s">
        <v>4</v>
      </c>
      <c r="K68" s="77" t="s">
        <v>128</v>
      </c>
      <c r="L68" s="144">
        <v>0.88500000000000001</v>
      </c>
      <c r="M68" s="64">
        <v>169.5</v>
      </c>
      <c r="N68" s="144">
        <v>0.80500000000000005</v>
      </c>
      <c r="O68" s="58">
        <v>169.3</v>
      </c>
      <c r="P68" s="144">
        <v>0.58799999999999997</v>
      </c>
      <c r="Q68" s="101">
        <v>169</v>
      </c>
      <c r="R68" s="144">
        <v>0.438</v>
      </c>
      <c r="S68" s="64">
        <v>168.6</v>
      </c>
      <c r="T68" s="144">
        <v>0.159</v>
      </c>
      <c r="U68" s="101">
        <v>167.6</v>
      </c>
      <c r="V68" s="106">
        <v>4.7E-2</v>
      </c>
      <c r="W68" s="107">
        <v>165</v>
      </c>
      <c r="AM68" s="77">
        <v>-5</v>
      </c>
      <c r="AN68" s="101">
        <v>410.9</v>
      </c>
      <c r="AO68" s="77">
        <v>-5</v>
      </c>
      <c r="AP68" s="64">
        <v>142.80000000000001</v>
      </c>
    </row>
    <row r="69" spans="1:42" x14ac:dyDescent="0.2">
      <c r="A69" s="77">
        <v>-5</v>
      </c>
      <c r="B69" s="144">
        <v>21.07</v>
      </c>
      <c r="C69" s="100">
        <v>2.4899999999999999E-2</v>
      </c>
      <c r="D69" s="63">
        <v>2.434E-3</v>
      </c>
      <c r="E69" s="144">
        <v>40.200000000000003</v>
      </c>
      <c r="F69" s="101">
        <v>410.9</v>
      </c>
      <c r="G69" s="64">
        <v>142.80000000000001</v>
      </c>
      <c r="H69" s="64">
        <v>66.2</v>
      </c>
      <c r="I69" s="78">
        <v>76.599999999999994</v>
      </c>
      <c r="J69" s="85" t="s">
        <v>4</v>
      </c>
      <c r="K69" s="77" t="s">
        <v>143</v>
      </c>
      <c r="L69" s="144">
        <v>0.91300000000000003</v>
      </c>
      <c r="M69" s="64">
        <v>173.1</v>
      </c>
      <c r="N69" s="144">
        <v>0.83</v>
      </c>
      <c r="O69" s="58">
        <v>173</v>
      </c>
      <c r="P69" s="144">
        <v>0.60599999999999998</v>
      </c>
      <c r="Q69" s="101">
        <v>172.6</v>
      </c>
      <c r="R69" s="144">
        <v>0.45200000000000001</v>
      </c>
      <c r="S69" s="64">
        <v>172.3</v>
      </c>
      <c r="T69" s="144">
        <v>0.16400000000000001</v>
      </c>
      <c r="U69" s="101">
        <v>171.4</v>
      </c>
      <c r="V69" s="106">
        <v>4.9000000000000002E-2</v>
      </c>
      <c r="W69" s="107">
        <v>169</v>
      </c>
      <c r="AM69" s="77">
        <v>-4</v>
      </c>
      <c r="AN69" s="101">
        <v>408.7</v>
      </c>
      <c r="AO69" s="77">
        <v>-4</v>
      </c>
      <c r="AP69" s="64">
        <v>143</v>
      </c>
    </row>
    <row r="70" spans="1:42" x14ac:dyDescent="0.2">
      <c r="A70" s="77">
        <v>-4</v>
      </c>
      <c r="B70" s="144">
        <v>21.6</v>
      </c>
      <c r="C70" s="100">
        <v>2.4199999999999999E-2</v>
      </c>
      <c r="D70" s="63">
        <v>2.447E-3</v>
      </c>
      <c r="E70" s="144">
        <v>41.3</v>
      </c>
      <c r="F70" s="101">
        <v>408.7</v>
      </c>
      <c r="G70" s="64">
        <v>143</v>
      </c>
      <c r="H70" s="64">
        <v>67.2</v>
      </c>
      <c r="I70" s="78">
        <v>75.8</v>
      </c>
      <c r="J70" s="85" t="s">
        <v>4</v>
      </c>
      <c r="K70" s="77" t="s">
        <v>144</v>
      </c>
      <c r="L70" s="144">
        <v>0.94</v>
      </c>
      <c r="M70" s="64">
        <v>176.8</v>
      </c>
      <c r="N70" s="144">
        <v>0.85499999999999998</v>
      </c>
      <c r="O70" s="58">
        <v>176.7</v>
      </c>
      <c r="P70" s="144">
        <v>0.624</v>
      </c>
      <c r="Q70" s="101">
        <v>176.3</v>
      </c>
      <c r="R70" s="144">
        <v>0.46600000000000003</v>
      </c>
      <c r="S70" s="64">
        <v>176</v>
      </c>
      <c r="T70" s="144">
        <v>0.16900000000000001</v>
      </c>
      <c r="U70" s="101">
        <v>175.2</v>
      </c>
      <c r="V70" s="106">
        <v>0.05</v>
      </c>
      <c r="W70" s="107">
        <v>172.9</v>
      </c>
      <c r="AM70" s="77">
        <v>-3</v>
      </c>
      <c r="AN70" s="101">
        <v>406.5</v>
      </c>
      <c r="AO70" s="77">
        <v>-3</v>
      </c>
      <c r="AP70" s="64">
        <v>143.19999999999999</v>
      </c>
    </row>
    <row r="71" spans="1:42" x14ac:dyDescent="0.2">
      <c r="A71" s="77">
        <v>-3</v>
      </c>
      <c r="B71" s="144">
        <v>22.14</v>
      </c>
      <c r="C71" s="100">
        <v>2.35E-2</v>
      </c>
      <c r="D71" s="63">
        <v>2.4599999999999999E-3</v>
      </c>
      <c r="E71" s="144">
        <v>42.6</v>
      </c>
      <c r="F71" s="101">
        <v>406.5</v>
      </c>
      <c r="G71" s="64">
        <v>143.19999999999999</v>
      </c>
      <c r="H71" s="64">
        <v>68.2</v>
      </c>
      <c r="I71" s="78">
        <v>75</v>
      </c>
      <c r="J71" s="85" t="s">
        <v>4</v>
      </c>
      <c r="K71" s="77" t="s">
        <v>145</v>
      </c>
      <c r="L71" s="144">
        <v>0.96699999999999997</v>
      </c>
      <c r="M71" s="64">
        <v>180.5</v>
      </c>
      <c r="N71" s="144">
        <v>0.88</v>
      </c>
      <c r="O71" s="58">
        <v>180.4</v>
      </c>
      <c r="P71" s="144">
        <v>0.64200000000000002</v>
      </c>
      <c r="Q71" s="101">
        <v>180</v>
      </c>
      <c r="R71" s="144">
        <v>0.47899999999999998</v>
      </c>
      <c r="S71" s="64">
        <v>179.7</v>
      </c>
      <c r="T71" s="144">
        <v>0.17399999999999999</v>
      </c>
      <c r="U71" s="101">
        <v>178.9</v>
      </c>
      <c r="V71" s="106">
        <v>5.1999999999999998E-2</v>
      </c>
      <c r="W71" s="107">
        <v>176.8</v>
      </c>
      <c r="AM71" s="77">
        <v>-2</v>
      </c>
      <c r="AN71" s="101">
        <v>404.2</v>
      </c>
      <c r="AO71" s="77">
        <v>-2</v>
      </c>
      <c r="AP71" s="64">
        <v>143.4</v>
      </c>
    </row>
    <row r="72" spans="1:42" ht="12" thickBot="1" x14ac:dyDescent="0.25">
      <c r="A72" s="77">
        <v>-2</v>
      </c>
      <c r="B72" s="144">
        <v>22.7</v>
      </c>
      <c r="C72" s="100">
        <v>2.2800000000000001E-2</v>
      </c>
      <c r="D72" s="63">
        <v>2.4740000000000001E-3</v>
      </c>
      <c r="E72" s="144">
        <v>43.9</v>
      </c>
      <c r="F72" s="101">
        <v>404.2</v>
      </c>
      <c r="G72" s="64">
        <v>143.4</v>
      </c>
      <c r="H72" s="64">
        <v>69.2</v>
      </c>
      <c r="I72" s="78">
        <v>74.2</v>
      </c>
      <c r="J72" s="85" t="s">
        <v>4</v>
      </c>
      <c r="K72" s="77" t="s">
        <v>146</v>
      </c>
      <c r="L72" s="144">
        <v>0.995</v>
      </c>
      <c r="M72" s="64">
        <v>184.2</v>
      </c>
      <c r="N72" s="144">
        <v>0.90500000000000003</v>
      </c>
      <c r="O72" s="58">
        <v>184.1</v>
      </c>
      <c r="P72" s="144">
        <v>0.66</v>
      </c>
      <c r="Q72" s="101">
        <v>183.7</v>
      </c>
      <c r="R72" s="144">
        <v>0.49299999999999999</v>
      </c>
      <c r="S72" s="64">
        <v>183.4</v>
      </c>
      <c r="T72" s="144">
        <v>0.17799999999999999</v>
      </c>
      <c r="U72" s="101">
        <v>182.7</v>
      </c>
      <c r="V72" s="106">
        <v>5.2999999999999999E-2</v>
      </c>
      <c r="W72" s="107">
        <v>180.7</v>
      </c>
      <c r="AM72" s="79">
        <v>-1</v>
      </c>
      <c r="AN72" s="103">
        <v>402</v>
      </c>
      <c r="AO72" s="79">
        <v>-1</v>
      </c>
      <c r="AP72" s="70">
        <v>143.6</v>
      </c>
    </row>
    <row r="73" spans="1:42" ht="12" thickBot="1" x14ac:dyDescent="0.25">
      <c r="A73" s="79">
        <v>-1</v>
      </c>
      <c r="B73" s="145">
        <v>23.37</v>
      </c>
      <c r="C73" s="102">
        <v>2.2200000000000001E-2</v>
      </c>
      <c r="D73" s="69">
        <v>2.4880000000000002E-3</v>
      </c>
      <c r="E73" s="145">
        <v>45.1</v>
      </c>
      <c r="F73" s="103">
        <v>402</v>
      </c>
      <c r="G73" s="70">
        <v>143.6</v>
      </c>
      <c r="H73" s="70">
        <v>70.2</v>
      </c>
      <c r="I73" s="81">
        <v>73.400000000000006</v>
      </c>
      <c r="J73" s="85" t="s">
        <v>4</v>
      </c>
      <c r="K73" s="77" t="s">
        <v>147</v>
      </c>
      <c r="L73" s="144">
        <v>1.022</v>
      </c>
      <c r="M73" s="64">
        <v>187.9</v>
      </c>
      <c r="N73" s="144">
        <v>0.93100000000000005</v>
      </c>
      <c r="O73" s="58">
        <v>187.8</v>
      </c>
      <c r="P73" s="144">
        <v>0.67900000000000005</v>
      </c>
      <c r="Q73" s="101">
        <v>187.4</v>
      </c>
      <c r="R73" s="144">
        <v>0.50600000000000001</v>
      </c>
      <c r="S73" s="64">
        <v>187.1</v>
      </c>
      <c r="T73" s="144">
        <v>0.183</v>
      </c>
      <c r="U73" s="101">
        <v>186.4</v>
      </c>
      <c r="V73" s="106">
        <v>5.5E-2</v>
      </c>
      <c r="W73" s="107">
        <v>184.7</v>
      </c>
      <c r="AM73" s="74">
        <v>1</v>
      </c>
      <c r="AN73" s="99">
        <v>397.3</v>
      </c>
      <c r="AO73" s="74">
        <v>1</v>
      </c>
      <c r="AP73" s="60">
        <v>143.9</v>
      </c>
    </row>
    <row r="74" spans="1:42" x14ac:dyDescent="0.2">
      <c r="A74" s="57"/>
      <c r="B74" s="57"/>
      <c r="C74" s="57"/>
      <c r="D74" s="57"/>
      <c r="E74" s="57"/>
      <c r="F74" s="58"/>
      <c r="G74" s="57"/>
      <c r="H74" s="57"/>
      <c r="I74" s="57"/>
      <c r="J74" s="58"/>
      <c r="K74" s="77" t="s">
        <v>148</v>
      </c>
      <c r="L74" s="144">
        <v>1.05</v>
      </c>
      <c r="M74" s="64">
        <v>191.6</v>
      </c>
      <c r="N74" s="144">
        <v>0.95599999999999996</v>
      </c>
      <c r="O74" s="58">
        <v>191.5</v>
      </c>
      <c r="P74" s="144">
        <v>0.69699999999999995</v>
      </c>
      <c r="Q74" s="101">
        <v>191.1</v>
      </c>
      <c r="R74" s="144">
        <v>0.52</v>
      </c>
      <c r="S74" s="64">
        <v>190.8</v>
      </c>
      <c r="T74" s="144">
        <v>0.188</v>
      </c>
      <c r="U74" s="101">
        <v>190.2</v>
      </c>
      <c r="V74" s="106">
        <v>5.6000000000000001E-2</v>
      </c>
      <c r="W74" s="107">
        <v>188.6</v>
      </c>
      <c r="AM74" s="77">
        <v>2</v>
      </c>
      <c r="AN74" s="101">
        <v>394.9</v>
      </c>
      <c r="AO74" s="77">
        <v>2</v>
      </c>
      <c r="AP74" s="64">
        <v>144.1</v>
      </c>
    </row>
    <row r="75" spans="1:42" x14ac:dyDescent="0.2">
      <c r="A75" s="56" t="s">
        <v>476</v>
      </c>
      <c r="B75" s="57"/>
      <c r="C75" s="57"/>
      <c r="D75" s="57"/>
      <c r="E75" s="57"/>
      <c r="F75" s="58"/>
      <c r="G75" s="57"/>
      <c r="H75" s="57"/>
      <c r="I75" s="57"/>
      <c r="J75" s="58"/>
      <c r="K75" s="77" t="s">
        <v>149</v>
      </c>
      <c r="L75" s="144">
        <v>1.077</v>
      </c>
      <c r="M75" s="64">
        <v>195.3</v>
      </c>
      <c r="N75" s="144">
        <v>0.98099999999999998</v>
      </c>
      <c r="O75" s="58">
        <v>195.1</v>
      </c>
      <c r="P75" s="144">
        <v>0.71499999999999997</v>
      </c>
      <c r="Q75" s="101">
        <v>194.8</v>
      </c>
      <c r="R75" s="144">
        <v>0.53300000000000003</v>
      </c>
      <c r="S75" s="64">
        <v>194.4</v>
      </c>
      <c r="T75" s="144">
        <v>0.193</v>
      </c>
      <c r="U75" s="101">
        <v>193.9</v>
      </c>
      <c r="V75" s="106">
        <v>5.8000000000000003E-2</v>
      </c>
      <c r="W75" s="107">
        <v>192.5</v>
      </c>
      <c r="AM75" s="77">
        <v>3</v>
      </c>
      <c r="AN75" s="101">
        <v>392.4</v>
      </c>
      <c r="AO75" s="77">
        <v>3</v>
      </c>
      <c r="AP75" s="64">
        <v>144.30000000000001</v>
      </c>
    </row>
    <row r="76" spans="1:42" x14ac:dyDescent="0.2">
      <c r="A76" s="57"/>
      <c r="B76" s="57"/>
      <c r="C76" s="57"/>
      <c r="D76" s="57"/>
      <c r="E76" s="57"/>
      <c r="F76" s="58"/>
      <c r="G76" s="57"/>
      <c r="H76" s="57"/>
      <c r="I76" s="57"/>
      <c r="J76" s="58"/>
      <c r="K76" s="77" t="s">
        <v>150</v>
      </c>
      <c r="L76" s="144">
        <v>1.1040000000000001</v>
      </c>
      <c r="M76" s="64">
        <v>198.9</v>
      </c>
      <c r="N76" s="144">
        <v>1.006</v>
      </c>
      <c r="O76" s="58">
        <v>198.8</v>
      </c>
      <c r="P76" s="144">
        <v>0.73399999999999999</v>
      </c>
      <c r="Q76" s="101">
        <v>198.4</v>
      </c>
      <c r="R76" s="144">
        <v>0.54700000000000004</v>
      </c>
      <c r="S76" s="64">
        <v>198.1</v>
      </c>
      <c r="T76" s="144">
        <v>0.19800000000000001</v>
      </c>
      <c r="U76" s="101">
        <v>197.7</v>
      </c>
      <c r="V76" s="106">
        <v>5.8999999999999997E-2</v>
      </c>
      <c r="W76" s="107">
        <v>196.4</v>
      </c>
      <c r="AM76" s="77">
        <v>4</v>
      </c>
      <c r="AN76" s="101">
        <v>389.9</v>
      </c>
      <c r="AO76" s="77">
        <v>4</v>
      </c>
      <c r="AP76" s="64">
        <v>144.4</v>
      </c>
    </row>
    <row r="77" spans="1:42" x14ac:dyDescent="0.2">
      <c r="A77" s="57"/>
      <c r="B77" s="57"/>
      <c r="C77" s="57"/>
      <c r="D77" s="57"/>
      <c r="E77" s="57"/>
      <c r="F77" s="58"/>
      <c r="G77" s="57"/>
      <c r="H77" s="57"/>
      <c r="I77" s="57"/>
      <c r="J77" s="58"/>
      <c r="K77" s="77" t="s">
        <v>151</v>
      </c>
      <c r="L77" s="144">
        <v>1.1319999999999999</v>
      </c>
      <c r="M77" s="64">
        <v>202.6</v>
      </c>
      <c r="N77" s="144">
        <v>1.0309999999999999</v>
      </c>
      <c r="O77" s="58">
        <v>202.5</v>
      </c>
      <c r="P77" s="144">
        <v>0.752</v>
      </c>
      <c r="Q77" s="101">
        <v>202.1</v>
      </c>
      <c r="R77" s="144">
        <v>0.56100000000000005</v>
      </c>
      <c r="S77" s="64">
        <v>201.8</v>
      </c>
      <c r="T77" s="144">
        <v>0.20300000000000001</v>
      </c>
      <c r="U77" s="101">
        <v>201.5</v>
      </c>
      <c r="V77" s="106">
        <v>6.0999999999999999E-2</v>
      </c>
      <c r="W77" s="107">
        <v>200.4</v>
      </c>
      <c r="AM77" s="77">
        <v>5</v>
      </c>
      <c r="AN77" s="101">
        <v>387.3</v>
      </c>
      <c r="AO77" s="77">
        <v>5</v>
      </c>
      <c r="AP77" s="64">
        <v>144.6</v>
      </c>
    </row>
    <row r="78" spans="1:42" x14ac:dyDescent="0.2">
      <c r="A78" s="57"/>
      <c r="B78" s="57"/>
      <c r="C78" s="57"/>
      <c r="D78" s="57"/>
      <c r="E78" s="57"/>
      <c r="F78" s="58"/>
      <c r="G78" s="57"/>
      <c r="H78" s="57"/>
      <c r="I78" s="57"/>
      <c r="J78" s="58"/>
      <c r="K78" s="77" t="s">
        <v>152</v>
      </c>
      <c r="L78" s="144">
        <v>1.159</v>
      </c>
      <c r="M78" s="64">
        <v>206.3</v>
      </c>
      <c r="N78" s="144">
        <v>1.0549999999999999</v>
      </c>
      <c r="O78" s="58">
        <v>206.2</v>
      </c>
      <c r="P78" s="144">
        <v>0.77</v>
      </c>
      <c r="Q78" s="101">
        <v>205.8</v>
      </c>
      <c r="R78" s="144">
        <v>0.57399999999999995</v>
      </c>
      <c r="S78" s="64">
        <v>205.5</v>
      </c>
      <c r="T78" s="144">
        <v>0.20799999999999999</v>
      </c>
      <c r="U78" s="101">
        <v>205.2</v>
      </c>
      <c r="V78" s="106">
        <v>6.2E-2</v>
      </c>
      <c r="W78" s="107">
        <v>204.3</v>
      </c>
      <c r="AM78" s="77">
        <v>6</v>
      </c>
      <c r="AN78" s="101">
        <v>384.5</v>
      </c>
      <c r="AO78" s="77">
        <v>6</v>
      </c>
      <c r="AP78" s="64">
        <v>144.80000000000001</v>
      </c>
    </row>
    <row r="79" spans="1:42" x14ac:dyDescent="0.2">
      <c r="A79" s="57"/>
      <c r="B79" s="57"/>
      <c r="C79" s="57"/>
      <c r="D79" s="57"/>
      <c r="E79" s="57"/>
      <c r="F79" s="58"/>
      <c r="G79" s="57"/>
      <c r="H79" s="57"/>
      <c r="I79" s="57"/>
      <c r="J79" s="58"/>
      <c r="K79" s="77" t="s">
        <v>153</v>
      </c>
      <c r="L79" s="144">
        <v>1.1859999999999999</v>
      </c>
      <c r="M79" s="64">
        <v>210</v>
      </c>
      <c r="N79" s="144">
        <v>1.08</v>
      </c>
      <c r="O79" s="58">
        <v>209.9</v>
      </c>
      <c r="P79" s="144">
        <v>0.78800000000000003</v>
      </c>
      <c r="Q79" s="101">
        <v>209.5</v>
      </c>
      <c r="R79" s="144">
        <v>0.58299999999999996</v>
      </c>
      <c r="S79" s="64">
        <v>209.2</v>
      </c>
      <c r="T79" s="144">
        <v>0.21299999999999999</v>
      </c>
      <c r="U79" s="101">
        <v>209</v>
      </c>
      <c r="V79" s="106">
        <v>6.4000000000000001E-2</v>
      </c>
      <c r="W79" s="107">
        <v>208.2</v>
      </c>
      <c r="AM79" s="77">
        <v>7</v>
      </c>
      <c r="AN79" s="101">
        <v>381.8</v>
      </c>
      <c r="AO79" s="77">
        <v>7</v>
      </c>
      <c r="AP79" s="64">
        <v>144.9</v>
      </c>
    </row>
    <row r="80" spans="1:42" ht="12" thickBot="1" x14ac:dyDescent="0.25">
      <c r="A80" s="57"/>
      <c r="B80" s="57"/>
      <c r="C80" s="57"/>
      <c r="D80" s="57"/>
      <c r="E80" s="57"/>
      <c r="F80" s="58"/>
      <c r="G80" s="57"/>
      <c r="H80" s="57"/>
      <c r="I80" s="57"/>
      <c r="J80" s="58"/>
      <c r="K80" s="79" t="s">
        <v>154</v>
      </c>
      <c r="L80" s="145">
        <v>1.214</v>
      </c>
      <c r="M80" s="70">
        <v>213.7</v>
      </c>
      <c r="N80" s="145">
        <v>1.1040000000000001</v>
      </c>
      <c r="O80" s="108">
        <v>213.6</v>
      </c>
      <c r="P80" s="145">
        <v>0.8</v>
      </c>
      <c r="Q80" s="103">
        <v>213.2</v>
      </c>
      <c r="R80" s="145">
        <v>0.60099999999999998</v>
      </c>
      <c r="S80" s="70">
        <v>212.9</v>
      </c>
      <c r="T80" s="145">
        <v>0.218</v>
      </c>
      <c r="U80" s="103">
        <v>212.7</v>
      </c>
      <c r="V80" s="109">
        <v>6.5000000000000002E-2</v>
      </c>
      <c r="W80" s="110">
        <v>212.1</v>
      </c>
      <c r="AM80" s="77">
        <v>8</v>
      </c>
      <c r="AN80" s="101">
        <v>379</v>
      </c>
      <c r="AO80" s="77">
        <v>8</v>
      </c>
      <c r="AP80" s="64">
        <v>145</v>
      </c>
    </row>
    <row r="81" spans="1:42" x14ac:dyDescent="0.2">
      <c r="A81" s="57"/>
      <c r="B81" s="57"/>
      <c r="C81" s="57"/>
      <c r="D81" s="57"/>
      <c r="E81" s="57"/>
      <c r="F81" s="58"/>
      <c r="G81" s="57"/>
      <c r="H81" s="57"/>
      <c r="I81" s="57"/>
      <c r="J81" s="58"/>
      <c r="K81" s="58"/>
      <c r="L81" s="58"/>
      <c r="M81" s="58"/>
      <c r="N81" s="58"/>
      <c r="O81" s="58"/>
      <c r="P81" s="111"/>
      <c r="Q81" s="112"/>
      <c r="R81" s="111"/>
      <c r="S81" s="113"/>
      <c r="T81" s="111"/>
      <c r="U81" s="112"/>
      <c r="V81" s="114"/>
      <c r="W81" s="112"/>
      <c r="AM81" s="77">
        <v>9</v>
      </c>
      <c r="AN81" s="101">
        <v>376.1</v>
      </c>
      <c r="AO81" s="77">
        <v>9</v>
      </c>
      <c r="AP81" s="64">
        <v>145.1</v>
      </c>
    </row>
    <row r="82" spans="1:42" x14ac:dyDescent="0.2">
      <c r="A82" s="57"/>
      <c r="B82" s="57"/>
      <c r="C82" s="57"/>
      <c r="D82" s="57"/>
      <c r="E82" s="57"/>
      <c r="F82" s="58"/>
      <c r="G82" s="57"/>
      <c r="H82" s="57"/>
      <c r="I82" s="57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AM82" s="77">
        <v>10</v>
      </c>
      <c r="AN82" s="101">
        <v>373.1</v>
      </c>
      <c r="AO82" s="77">
        <v>10</v>
      </c>
      <c r="AP82" s="64">
        <v>145.19999999999999</v>
      </c>
    </row>
    <row r="83" spans="1:42" x14ac:dyDescent="0.2">
      <c r="A83" s="57"/>
      <c r="B83" s="83"/>
      <c r="C83" s="82"/>
      <c r="D83" s="83"/>
      <c r="E83" s="83"/>
      <c r="F83" s="85"/>
      <c r="G83" s="83"/>
      <c r="H83" s="82"/>
      <c r="I83" s="83"/>
      <c r="J83" s="85"/>
      <c r="K83" s="84"/>
      <c r="L83" s="85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AM83" s="77">
        <v>11</v>
      </c>
      <c r="AN83" s="101">
        <v>370.1</v>
      </c>
      <c r="AO83" s="77">
        <v>11</v>
      </c>
      <c r="AP83" s="64">
        <v>145.4</v>
      </c>
    </row>
    <row r="84" spans="1:42" x14ac:dyDescent="0.2">
      <c r="A84" s="57"/>
      <c r="B84" s="83"/>
      <c r="C84" s="82"/>
      <c r="D84" s="83"/>
      <c r="E84" s="83"/>
      <c r="F84" s="85"/>
      <c r="G84" s="83"/>
      <c r="H84" s="82"/>
      <c r="I84" s="83"/>
      <c r="J84" s="85"/>
      <c r="K84" s="84"/>
      <c r="L84" s="85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AM84" s="77">
        <v>12</v>
      </c>
      <c r="AN84" s="101">
        <v>366.9</v>
      </c>
      <c r="AO84" s="77">
        <v>12</v>
      </c>
      <c r="AP84" s="64">
        <v>145.6</v>
      </c>
    </row>
    <row r="85" spans="1:42" x14ac:dyDescent="0.2">
      <c r="A85" s="57"/>
      <c r="B85" s="83"/>
      <c r="C85" s="82"/>
      <c r="D85" s="83"/>
      <c r="E85" s="83"/>
      <c r="F85" s="85"/>
      <c r="G85" s="83"/>
      <c r="H85" s="82"/>
      <c r="I85" s="83"/>
      <c r="J85" s="85"/>
      <c r="K85" s="84"/>
      <c r="L85" s="85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AM85" s="77">
        <v>13</v>
      </c>
      <c r="AN85" s="101">
        <v>363.6</v>
      </c>
      <c r="AO85" s="77">
        <v>13</v>
      </c>
      <c r="AP85" s="64">
        <v>145.6</v>
      </c>
    </row>
    <row r="86" spans="1:42" x14ac:dyDescent="0.2">
      <c r="A86" s="57"/>
      <c r="B86" s="83"/>
      <c r="C86" s="82"/>
      <c r="D86" s="83"/>
      <c r="E86" s="83"/>
      <c r="F86" s="85"/>
      <c r="G86" s="83"/>
      <c r="H86" s="82"/>
      <c r="I86" s="83"/>
      <c r="J86" s="85"/>
      <c r="K86" s="84"/>
      <c r="L86" s="85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AM86" s="77">
        <v>14</v>
      </c>
      <c r="AN86" s="101">
        <v>360.2</v>
      </c>
      <c r="AO86" s="77">
        <v>14</v>
      </c>
      <c r="AP86" s="64">
        <v>145.6</v>
      </c>
    </row>
    <row r="87" spans="1:42" x14ac:dyDescent="0.2">
      <c r="A87" s="57"/>
      <c r="B87" s="83"/>
      <c r="C87" s="82"/>
      <c r="D87" s="83"/>
      <c r="E87" s="83"/>
      <c r="F87" s="85"/>
      <c r="G87" s="83"/>
      <c r="H87" s="82"/>
      <c r="I87" s="83"/>
      <c r="J87" s="85"/>
      <c r="K87" s="84"/>
      <c r="L87" s="85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AM87" s="77">
        <v>15</v>
      </c>
      <c r="AN87" s="101">
        <v>356.6</v>
      </c>
      <c r="AO87" s="77">
        <v>15</v>
      </c>
      <c r="AP87" s="64">
        <v>145.30000000000001</v>
      </c>
    </row>
    <row r="88" spans="1:42" x14ac:dyDescent="0.2">
      <c r="A88" s="57"/>
      <c r="B88" s="83"/>
      <c r="C88" s="82"/>
      <c r="D88" s="83"/>
      <c r="E88" s="83"/>
      <c r="F88" s="85"/>
      <c r="G88" s="83"/>
      <c r="H88" s="82"/>
      <c r="I88" s="83"/>
      <c r="J88" s="85"/>
      <c r="K88" s="84"/>
      <c r="L88" s="85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AM88" s="77">
        <v>16</v>
      </c>
      <c r="AN88" s="101">
        <v>352.9</v>
      </c>
      <c r="AO88" s="77">
        <v>16</v>
      </c>
      <c r="AP88" s="64">
        <v>145</v>
      </c>
    </row>
    <row r="89" spans="1:42" x14ac:dyDescent="0.2">
      <c r="A89" s="57"/>
      <c r="B89" s="83"/>
      <c r="C89" s="82"/>
      <c r="D89" s="83"/>
      <c r="E89" s="83"/>
      <c r="F89" s="85"/>
      <c r="G89" s="83"/>
      <c r="H89" s="82"/>
      <c r="I89" s="83"/>
      <c r="J89" s="85"/>
      <c r="K89" s="84"/>
      <c r="L89" s="85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AM89" s="77">
        <v>17</v>
      </c>
      <c r="AN89" s="101">
        <v>349.1</v>
      </c>
      <c r="AO89" s="77">
        <v>17</v>
      </c>
      <c r="AP89" s="64">
        <v>145</v>
      </c>
    </row>
    <row r="90" spans="1:42" x14ac:dyDescent="0.2">
      <c r="A90" s="57"/>
      <c r="B90" s="83"/>
      <c r="C90" s="82"/>
      <c r="D90" s="83"/>
      <c r="E90" s="83"/>
      <c r="F90" s="85"/>
      <c r="G90" s="83"/>
      <c r="H90" s="82"/>
      <c r="I90" s="83"/>
      <c r="J90" s="85"/>
      <c r="K90" s="84"/>
      <c r="L90" s="85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AM90" s="77">
        <v>18</v>
      </c>
      <c r="AN90" s="101">
        <v>345.1</v>
      </c>
      <c r="AO90" s="77">
        <v>18</v>
      </c>
      <c r="AP90" s="64">
        <v>145</v>
      </c>
    </row>
    <row r="91" spans="1:42" x14ac:dyDescent="0.2">
      <c r="A91" s="57"/>
      <c r="B91" s="83"/>
      <c r="C91" s="82"/>
      <c r="D91" s="83"/>
      <c r="E91" s="83"/>
      <c r="F91" s="85"/>
      <c r="G91" s="83"/>
      <c r="H91" s="82"/>
      <c r="I91" s="83"/>
      <c r="J91" s="85"/>
      <c r="K91" s="84"/>
      <c r="L91" s="85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AM91" s="77">
        <v>19</v>
      </c>
      <c r="AN91" s="101">
        <v>341</v>
      </c>
      <c r="AO91" s="77">
        <v>19</v>
      </c>
      <c r="AP91" s="64">
        <v>144.80000000000001</v>
      </c>
    </row>
    <row r="92" spans="1:42" x14ac:dyDescent="0.2">
      <c r="A92" s="57"/>
      <c r="B92" s="83"/>
      <c r="C92" s="82"/>
      <c r="D92" s="83"/>
      <c r="E92" s="83"/>
      <c r="F92" s="85"/>
      <c r="G92" s="83"/>
      <c r="H92" s="82"/>
      <c r="I92" s="83"/>
      <c r="J92" s="85"/>
      <c r="K92" s="84"/>
      <c r="L92" s="85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AM92" s="77">
        <v>20</v>
      </c>
      <c r="AN92" s="101">
        <v>336.7</v>
      </c>
      <c r="AO92" s="77">
        <v>20</v>
      </c>
      <c r="AP92" s="64">
        <v>144.5</v>
      </c>
    </row>
    <row r="93" spans="1:42" x14ac:dyDescent="0.2">
      <c r="A93" s="57"/>
      <c r="B93" s="83"/>
      <c r="C93" s="82"/>
      <c r="D93" s="83"/>
      <c r="E93" s="83"/>
      <c r="F93" s="85"/>
      <c r="G93" s="83"/>
      <c r="H93" s="82"/>
      <c r="I93" s="83"/>
      <c r="J93" s="85"/>
      <c r="K93" s="84"/>
      <c r="L93" s="85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AM93" s="77">
        <v>21</v>
      </c>
      <c r="AN93" s="101">
        <v>332.3</v>
      </c>
      <c r="AO93" s="77">
        <v>21</v>
      </c>
      <c r="AP93" s="64">
        <v>144.19999999999999</v>
      </c>
    </row>
    <row r="94" spans="1:42" x14ac:dyDescent="0.2">
      <c r="A94" s="57"/>
      <c r="B94" s="83"/>
      <c r="C94" s="82"/>
      <c r="D94" s="83"/>
      <c r="E94" s="83"/>
      <c r="F94" s="85"/>
      <c r="G94" s="83"/>
      <c r="H94" s="82"/>
      <c r="I94" s="83"/>
      <c r="J94" s="85"/>
      <c r="K94" s="84"/>
      <c r="L94" s="85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AM94" s="77">
        <v>22</v>
      </c>
      <c r="AN94" s="101">
        <v>327.8</v>
      </c>
      <c r="AO94" s="77">
        <v>22</v>
      </c>
      <c r="AP94" s="64">
        <v>143.9</v>
      </c>
    </row>
    <row r="95" spans="1:42" x14ac:dyDescent="0.2">
      <c r="A95" s="57"/>
      <c r="B95" s="83"/>
      <c r="C95" s="82"/>
      <c r="D95" s="83"/>
      <c r="E95" s="83"/>
      <c r="F95" s="85"/>
      <c r="G95" s="83"/>
      <c r="H95" s="82"/>
      <c r="I95" s="83"/>
      <c r="J95" s="85"/>
      <c r="K95" s="84"/>
      <c r="L95" s="85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AM95" s="77">
        <v>23</v>
      </c>
      <c r="AN95" s="101">
        <v>323.10000000000002</v>
      </c>
      <c r="AO95" s="77">
        <v>23</v>
      </c>
      <c r="AP95" s="64">
        <v>143.4</v>
      </c>
    </row>
    <row r="96" spans="1:42" x14ac:dyDescent="0.2">
      <c r="A96" s="57"/>
      <c r="B96" s="83"/>
      <c r="C96" s="82"/>
      <c r="D96" s="83"/>
      <c r="E96" s="83"/>
      <c r="F96" s="85"/>
      <c r="G96" s="83"/>
      <c r="H96" s="82"/>
      <c r="I96" s="83"/>
      <c r="J96" s="85"/>
      <c r="K96" s="84"/>
      <c r="L96" s="85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AM96" s="77">
        <v>24</v>
      </c>
      <c r="AN96" s="101">
        <v>318.2</v>
      </c>
      <c r="AO96" s="77">
        <v>24</v>
      </c>
      <c r="AP96" s="64">
        <v>142.80000000000001</v>
      </c>
    </row>
    <row r="97" spans="1:42" x14ac:dyDescent="0.2">
      <c r="A97" s="57"/>
      <c r="B97" s="83"/>
      <c r="C97" s="82"/>
      <c r="D97" s="83"/>
      <c r="E97" s="83"/>
      <c r="F97" s="85"/>
      <c r="G97" s="83"/>
      <c r="H97" s="82"/>
      <c r="I97" s="83"/>
      <c r="J97" s="85"/>
      <c r="K97" s="84"/>
      <c r="L97" s="85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AM97" s="77">
        <v>25</v>
      </c>
      <c r="AN97" s="101">
        <v>312.8</v>
      </c>
      <c r="AO97" s="77">
        <v>25</v>
      </c>
      <c r="AP97" s="64">
        <v>142</v>
      </c>
    </row>
    <row r="98" spans="1:42" x14ac:dyDescent="0.2">
      <c r="A98" s="57"/>
      <c r="B98" s="83"/>
      <c r="C98" s="82"/>
      <c r="D98" s="83"/>
      <c r="E98" s="83"/>
      <c r="F98" s="85"/>
      <c r="G98" s="83"/>
      <c r="H98" s="82"/>
      <c r="I98" s="83"/>
      <c r="J98" s="85"/>
      <c r="K98" s="84"/>
      <c r="L98" s="85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AM98" s="77">
        <v>26</v>
      </c>
      <c r="AN98" s="101">
        <v>306.89999999999998</v>
      </c>
      <c r="AO98" s="77">
        <v>26</v>
      </c>
      <c r="AP98" s="64">
        <v>141.1</v>
      </c>
    </row>
    <row r="99" spans="1:42" x14ac:dyDescent="0.2">
      <c r="A99" s="57"/>
      <c r="B99" s="83"/>
      <c r="C99" s="82"/>
      <c r="D99" s="83"/>
      <c r="E99" s="83"/>
      <c r="F99" s="85"/>
      <c r="G99" s="83"/>
      <c r="H99" s="82"/>
      <c r="I99" s="83"/>
      <c r="J99" s="85"/>
      <c r="K99" s="84"/>
      <c r="L99" s="85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AM99" s="77">
        <v>27</v>
      </c>
      <c r="AN99" s="101">
        <v>300.60000000000002</v>
      </c>
      <c r="AO99" s="77">
        <v>27</v>
      </c>
      <c r="AP99" s="64">
        <v>140</v>
      </c>
    </row>
    <row r="100" spans="1:42" x14ac:dyDescent="0.2">
      <c r="A100" s="57"/>
      <c r="B100" s="83"/>
      <c r="C100" s="82"/>
      <c r="D100" s="83"/>
      <c r="E100" s="83"/>
      <c r="F100" s="85"/>
      <c r="G100" s="83"/>
      <c r="H100" s="82"/>
      <c r="I100" s="83"/>
      <c r="J100" s="85"/>
      <c r="K100" s="84"/>
      <c r="L100" s="85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AM100" s="77">
        <v>28</v>
      </c>
      <c r="AN100" s="101">
        <v>293.8</v>
      </c>
      <c r="AO100" s="77">
        <v>28</v>
      </c>
      <c r="AP100" s="64">
        <v>138.9</v>
      </c>
    </row>
    <row r="101" spans="1:42" x14ac:dyDescent="0.2">
      <c r="A101" s="57"/>
      <c r="B101" s="83"/>
      <c r="C101" s="82"/>
      <c r="D101" s="83"/>
      <c r="E101" s="83"/>
      <c r="F101" s="85"/>
      <c r="G101" s="83"/>
      <c r="H101" s="82"/>
      <c r="I101" s="83"/>
      <c r="J101" s="85"/>
      <c r="K101" s="84"/>
      <c r="L101" s="85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AM101" s="77">
        <v>29</v>
      </c>
      <c r="AN101" s="101">
        <v>286</v>
      </c>
      <c r="AO101" s="77">
        <v>29</v>
      </c>
      <c r="AP101" s="64">
        <v>137.30000000000001</v>
      </c>
    </row>
    <row r="102" spans="1:42" x14ac:dyDescent="0.2">
      <c r="A102" s="57"/>
      <c r="B102" s="83"/>
      <c r="C102" s="82"/>
      <c r="D102" s="83"/>
      <c r="E102" s="83"/>
      <c r="F102" s="85"/>
      <c r="G102" s="83"/>
      <c r="H102" s="82"/>
      <c r="I102" s="83"/>
      <c r="J102" s="85"/>
      <c r="K102" s="84"/>
      <c r="L102" s="85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AM102" s="77">
        <v>30</v>
      </c>
      <c r="AN102" s="101">
        <v>275.5</v>
      </c>
      <c r="AO102" s="77">
        <v>30</v>
      </c>
      <c r="AP102" s="64">
        <v>135.6</v>
      </c>
    </row>
    <row r="103" spans="1:42" x14ac:dyDescent="0.2">
      <c r="A103" s="57"/>
      <c r="B103" s="83"/>
      <c r="C103" s="82"/>
      <c r="D103" s="83"/>
      <c r="E103" s="83"/>
      <c r="F103" s="85"/>
      <c r="G103" s="83"/>
      <c r="H103" s="82"/>
      <c r="I103" s="83"/>
      <c r="J103" s="85"/>
      <c r="K103" s="84"/>
      <c r="L103" s="85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AM103" s="77">
        <v>31</v>
      </c>
      <c r="AN103" s="101">
        <v>255</v>
      </c>
      <c r="AO103" s="77">
        <v>31</v>
      </c>
      <c r="AP103" s="64">
        <v>132.6</v>
      </c>
    </row>
    <row r="104" spans="1:42" x14ac:dyDescent="0.2">
      <c r="A104" s="57"/>
      <c r="B104" s="83"/>
      <c r="C104" s="82"/>
      <c r="D104" s="83"/>
      <c r="E104" s="83"/>
      <c r="F104" s="85"/>
      <c r="G104" s="83"/>
      <c r="H104" s="82"/>
      <c r="I104" s="83"/>
      <c r="J104" s="85"/>
      <c r="K104" s="84"/>
      <c r="L104" s="85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AM104" s="77">
        <v>32</v>
      </c>
      <c r="AN104" s="101">
        <v>230.7</v>
      </c>
      <c r="AO104" s="77">
        <v>32</v>
      </c>
      <c r="AP104" s="64">
        <v>129.5</v>
      </c>
    </row>
    <row r="105" spans="1:42" ht="12" thickBot="1" x14ac:dyDescent="0.25">
      <c r="A105" s="57"/>
      <c r="B105" s="83"/>
      <c r="C105" s="82"/>
      <c r="D105" s="83"/>
      <c r="E105" s="83"/>
      <c r="F105" s="85"/>
      <c r="G105" s="83"/>
      <c r="H105" s="82"/>
      <c r="I105" s="83"/>
      <c r="J105" s="85"/>
      <c r="K105" s="84"/>
      <c r="L105" s="85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AM105" s="79">
        <v>32.299999999999997</v>
      </c>
      <c r="AN105" s="103">
        <v>204</v>
      </c>
      <c r="AO105" s="79">
        <v>32.299999999999997</v>
      </c>
      <c r="AP105" s="70">
        <v>122.2</v>
      </c>
    </row>
    <row r="106" spans="1:42" ht="12" thickBot="1" x14ac:dyDescent="0.25">
      <c r="A106" s="57"/>
      <c r="B106" s="83"/>
      <c r="C106" s="82"/>
      <c r="D106" s="83"/>
      <c r="E106" s="83"/>
      <c r="F106" s="85"/>
      <c r="G106" s="83"/>
      <c r="H106" s="82"/>
      <c r="I106" s="83"/>
      <c r="J106" s="85"/>
      <c r="K106" s="84"/>
      <c r="L106" s="85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AM106" s="13"/>
      <c r="AN106" s="64"/>
      <c r="AO106" s="13"/>
      <c r="AP106" s="64"/>
    </row>
    <row r="107" spans="1:42" x14ac:dyDescent="0.2">
      <c r="A107" s="57"/>
      <c r="B107" s="83"/>
      <c r="C107" s="82"/>
      <c r="D107" s="83"/>
      <c r="E107" s="83"/>
      <c r="F107" s="85"/>
      <c r="G107" s="83"/>
      <c r="H107" s="82"/>
      <c r="I107" s="83"/>
      <c r="J107" s="85"/>
      <c r="K107" s="84"/>
      <c r="L107" s="85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AM107" s="7"/>
      <c r="AN107" s="64"/>
      <c r="AO107" s="13"/>
      <c r="AP107" s="64"/>
    </row>
    <row r="108" spans="1:42" ht="12" thickBot="1" x14ac:dyDescent="0.25">
      <c r="A108" s="57"/>
      <c r="B108" s="83"/>
      <c r="C108" s="82"/>
      <c r="D108" s="83"/>
      <c r="E108" s="83"/>
      <c r="F108" s="85"/>
      <c r="G108" s="83"/>
      <c r="H108" s="82"/>
      <c r="I108" s="83"/>
      <c r="J108" s="85"/>
      <c r="K108" s="84"/>
      <c r="L108" s="85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AM108" s="13"/>
      <c r="AN108" s="64"/>
      <c r="AO108" s="13"/>
      <c r="AP108" s="64"/>
    </row>
    <row r="109" spans="1:42" x14ac:dyDescent="0.2">
      <c r="A109" s="57"/>
      <c r="B109" s="83"/>
      <c r="C109" s="82"/>
      <c r="D109" s="83"/>
      <c r="E109" s="83"/>
      <c r="F109" s="85"/>
      <c r="G109" s="83"/>
      <c r="H109" s="82"/>
      <c r="I109" s="83"/>
      <c r="J109" s="85"/>
      <c r="K109" s="84"/>
      <c r="L109" s="85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AM109" s="7"/>
      <c r="AN109" s="64"/>
      <c r="AO109" s="13"/>
      <c r="AP109" s="64"/>
    </row>
    <row r="110" spans="1:42" ht="12" thickBot="1" x14ac:dyDescent="0.25">
      <c r="A110" s="57"/>
      <c r="B110" s="57"/>
      <c r="C110" s="82"/>
      <c r="D110" s="83"/>
      <c r="E110" s="83"/>
      <c r="F110" s="85"/>
      <c r="G110" s="83"/>
      <c r="H110" s="82"/>
      <c r="I110" s="83"/>
      <c r="J110" s="85"/>
      <c r="K110" s="84"/>
      <c r="L110" s="85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AM110" s="13"/>
      <c r="AN110" s="64"/>
      <c r="AO110" s="13"/>
      <c r="AP110" s="64"/>
    </row>
    <row r="111" spans="1:42" x14ac:dyDescent="0.2">
      <c r="A111" s="57"/>
      <c r="B111" s="57"/>
      <c r="C111" s="82"/>
      <c r="D111" s="83"/>
      <c r="E111" s="83"/>
      <c r="F111" s="85"/>
      <c r="G111" s="83"/>
      <c r="H111" s="82"/>
      <c r="I111" s="83"/>
      <c r="J111" s="85"/>
      <c r="K111" s="84"/>
      <c r="L111" s="85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AM111" s="7"/>
      <c r="AN111" s="64"/>
      <c r="AO111" s="13"/>
      <c r="AP111" s="64"/>
    </row>
    <row r="112" spans="1:42" ht="12" thickBot="1" x14ac:dyDescent="0.25">
      <c r="A112" s="57"/>
      <c r="B112" s="57"/>
      <c r="C112" s="82"/>
      <c r="D112" s="57"/>
      <c r="E112" s="83"/>
      <c r="F112" s="85"/>
      <c r="G112" s="83"/>
      <c r="H112" s="82"/>
      <c r="I112" s="83"/>
      <c r="J112" s="85"/>
      <c r="K112" s="84"/>
      <c r="L112" s="85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AM112" s="13"/>
      <c r="AN112" s="64"/>
      <c r="AO112" s="13"/>
      <c r="AP112" s="64"/>
    </row>
    <row r="113" spans="1:42" ht="12" thickBot="1" x14ac:dyDescent="0.25">
      <c r="A113" s="57"/>
      <c r="B113" s="57"/>
      <c r="C113" s="82"/>
      <c r="D113" s="57"/>
      <c r="E113" s="83"/>
      <c r="F113" s="85"/>
      <c r="G113" s="83"/>
      <c r="H113" s="82"/>
      <c r="I113" s="83"/>
      <c r="J113" s="85"/>
      <c r="K113" s="84"/>
      <c r="L113" s="85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AM113" s="7"/>
      <c r="AN113" s="70"/>
      <c r="AO113" s="120"/>
      <c r="AP113" s="70"/>
    </row>
    <row r="114" spans="1:42" ht="12" thickBot="1" x14ac:dyDescent="0.25">
      <c r="A114" s="57"/>
      <c r="B114" s="57"/>
      <c r="C114" s="82"/>
      <c r="D114" s="57"/>
      <c r="E114" s="83"/>
      <c r="F114" s="85"/>
      <c r="G114" s="83"/>
      <c r="H114" s="82"/>
      <c r="I114" s="83"/>
      <c r="J114" s="85"/>
      <c r="K114" s="84"/>
      <c r="L114" s="85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AM114" s="19"/>
      <c r="AN114" s="23"/>
      <c r="AO114" s="23"/>
    </row>
    <row r="115" spans="1:42" x14ac:dyDescent="0.2">
      <c r="A115" s="57"/>
      <c r="B115" s="57"/>
      <c r="C115" s="82"/>
      <c r="D115" s="57"/>
      <c r="E115" s="83"/>
      <c r="F115" s="85"/>
      <c r="G115" s="83"/>
      <c r="H115" s="82"/>
      <c r="I115" s="83"/>
      <c r="J115" s="85"/>
      <c r="K115" s="84"/>
      <c r="L115" s="85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42" x14ac:dyDescent="0.2">
      <c r="A116" s="57"/>
      <c r="B116" s="57"/>
      <c r="C116" s="57"/>
      <c r="D116" s="57"/>
      <c r="E116" s="57"/>
      <c r="F116" s="58"/>
      <c r="G116" s="83"/>
      <c r="H116" s="82"/>
      <c r="I116" s="83"/>
      <c r="J116" s="85"/>
      <c r="K116" s="84"/>
      <c r="L116" s="85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42" x14ac:dyDescent="0.2">
      <c r="A117" s="57"/>
      <c r="B117" s="57"/>
      <c r="C117" s="57"/>
      <c r="D117" s="57"/>
      <c r="E117" s="57"/>
      <c r="F117" s="58"/>
      <c r="G117" s="83"/>
      <c r="H117" s="82"/>
      <c r="I117" s="83"/>
      <c r="J117" s="85"/>
      <c r="K117" s="84"/>
      <c r="L117" s="85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42" x14ac:dyDescent="0.2">
      <c r="A118" s="57"/>
      <c r="B118" s="57"/>
      <c r="C118" s="57"/>
      <c r="D118" s="57"/>
      <c r="E118" s="57"/>
      <c r="F118" s="58"/>
      <c r="G118" s="83"/>
      <c r="H118" s="82"/>
      <c r="I118" s="83"/>
      <c r="J118" s="85"/>
      <c r="K118" s="84"/>
      <c r="L118" s="85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42" x14ac:dyDescent="0.2">
      <c r="A119" s="57"/>
      <c r="B119" s="57"/>
      <c r="C119" s="57"/>
      <c r="D119" s="57"/>
      <c r="E119" s="57"/>
      <c r="F119" s="58"/>
      <c r="G119" s="83"/>
      <c r="H119" s="82"/>
      <c r="I119" s="83"/>
      <c r="J119" s="85"/>
      <c r="K119" s="84"/>
      <c r="L119" s="85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42" x14ac:dyDescent="0.2">
      <c r="A120" s="57"/>
      <c r="B120" s="57"/>
      <c r="C120" s="57"/>
      <c r="D120" s="57"/>
      <c r="E120" s="57"/>
      <c r="F120" s="58"/>
      <c r="G120" s="83"/>
      <c r="H120" s="82"/>
      <c r="I120" s="83"/>
      <c r="J120" s="85"/>
      <c r="K120" s="84"/>
      <c r="L120" s="85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42" x14ac:dyDescent="0.2">
      <c r="A121" s="57"/>
      <c r="B121" s="57"/>
      <c r="C121" s="57"/>
      <c r="D121" s="57"/>
      <c r="E121" s="57"/>
      <c r="F121" s="58"/>
      <c r="G121" s="83"/>
      <c r="H121" s="82"/>
      <c r="I121" s="83"/>
      <c r="J121" s="85"/>
      <c r="K121" s="84"/>
      <c r="L121" s="85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42" x14ac:dyDescent="0.2">
      <c r="A122" s="57"/>
      <c r="B122" s="57"/>
      <c r="C122" s="57"/>
      <c r="D122" s="57"/>
      <c r="E122" s="57"/>
      <c r="F122" s="58"/>
      <c r="G122" s="83"/>
      <c r="H122" s="82"/>
      <c r="I122" s="83"/>
      <c r="J122" s="85"/>
      <c r="K122" s="84"/>
      <c r="L122" s="85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42" x14ac:dyDescent="0.2">
      <c r="A123" s="57"/>
      <c r="B123" s="57"/>
      <c r="C123" s="57"/>
      <c r="D123" s="57"/>
      <c r="E123" s="57"/>
      <c r="F123" s="58"/>
      <c r="G123" s="83"/>
      <c r="H123" s="82"/>
      <c r="I123" s="83"/>
      <c r="J123" s="85"/>
      <c r="K123" s="84"/>
      <c r="L123" s="85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42" x14ac:dyDescent="0.2">
      <c r="A124" s="57"/>
      <c r="B124" s="57"/>
      <c r="C124" s="57"/>
      <c r="D124" s="57"/>
      <c r="E124" s="57"/>
      <c r="F124" s="58"/>
      <c r="G124" s="83"/>
      <c r="H124" s="82"/>
      <c r="I124" s="83"/>
      <c r="J124" s="85"/>
      <c r="K124" s="84"/>
      <c r="L124" s="85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42" x14ac:dyDescent="0.2">
      <c r="A125" s="57"/>
      <c r="B125" s="57"/>
      <c r="C125" s="57"/>
      <c r="D125" s="57"/>
      <c r="E125" s="57"/>
      <c r="F125" s="58"/>
      <c r="G125" s="83"/>
      <c r="H125" s="82"/>
      <c r="I125" s="83"/>
      <c r="J125" s="85"/>
      <c r="K125" s="84"/>
      <c r="L125" s="85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42" x14ac:dyDescent="0.2">
      <c r="A126" s="57"/>
      <c r="B126" s="57"/>
      <c r="C126" s="57"/>
      <c r="D126" s="57"/>
      <c r="E126" s="57"/>
      <c r="F126" s="58"/>
      <c r="G126" s="83"/>
      <c r="H126" s="82"/>
      <c r="I126" s="83"/>
      <c r="J126" s="85"/>
      <c r="K126" s="84"/>
      <c r="L126" s="85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42" x14ac:dyDescent="0.2">
      <c r="A127" s="57"/>
      <c r="B127" s="57"/>
      <c r="C127" s="57"/>
      <c r="D127" s="57"/>
      <c r="E127" s="57"/>
      <c r="F127" s="58"/>
      <c r="G127" s="83"/>
      <c r="H127" s="82"/>
      <c r="I127" s="83"/>
      <c r="J127" s="85"/>
      <c r="K127" s="84"/>
      <c r="L127" s="85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42" x14ac:dyDescent="0.2">
      <c r="A128" s="57"/>
      <c r="B128" s="57"/>
      <c r="C128" s="57"/>
      <c r="D128" s="57"/>
      <c r="E128" s="57"/>
      <c r="F128" s="58"/>
      <c r="G128" s="83"/>
      <c r="H128" s="82"/>
      <c r="I128" s="83"/>
      <c r="J128" s="85"/>
      <c r="K128" s="84"/>
      <c r="L128" s="85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x14ac:dyDescent="0.2">
      <c r="A129" s="57"/>
      <c r="B129" s="57"/>
      <c r="C129" s="57"/>
      <c r="D129" s="57"/>
      <c r="E129" s="57"/>
      <c r="F129" s="58"/>
      <c r="G129" s="83"/>
      <c r="H129" s="82"/>
      <c r="I129" s="83"/>
      <c r="J129" s="85"/>
      <c r="K129" s="84"/>
      <c r="L129" s="85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x14ac:dyDescent="0.2">
      <c r="A130" s="57"/>
      <c r="B130" s="57"/>
      <c r="C130" s="57"/>
      <c r="D130" s="57"/>
      <c r="E130" s="57"/>
      <c r="F130" s="58"/>
      <c r="G130" s="83"/>
      <c r="H130" s="82"/>
      <c r="I130" s="83"/>
      <c r="J130" s="85"/>
      <c r="K130" s="84"/>
      <c r="L130" s="85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x14ac:dyDescent="0.2">
      <c r="A131" s="57"/>
      <c r="B131" s="57"/>
      <c r="C131" s="57"/>
      <c r="D131" s="57"/>
      <c r="E131" s="57"/>
      <c r="F131" s="58"/>
      <c r="G131" s="83"/>
      <c r="H131" s="82"/>
      <c r="I131" s="83"/>
      <c r="J131" s="85"/>
      <c r="K131" s="84"/>
      <c r="L131" s="85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x14ac:dyDescent="0.2">
      <c r="A132" s="57"/>
      <c r="B132" s="57"/>
      <c r="C132" s="57"/>
      <c r="D132" s="57"/>
      <c r="E132" s="57"/>
      <c r="F132" s="58"/>
      <c r="G132" s="57"/>
      <c r="H132" s="82"/>
      <c r="I132" s="83"/>
      <c r="J132" s="85"/>
      <c r="K132" s="84"/>
      <c r="L132" s="85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x14ac:dyDescent="0.2">
      <c r="A133" s="57"/>
      <c r="B133" s="57"/>
      <c r="C133" s="57"/>
      <c r="D133" s="57"/>
      <c r="E133" s="57"/>
      <c r="F133" s="58"/>
      <c r="G133" s="57"/>
      <c r="H133" s="82"/>
      <c r="I133" s="83"/>
      <c r="J133" s="85"/>
      <c r="K133" s="84"/>
      <c r="L133" s="85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x14ac:dyDescent="0.2">
      <c r="A134" s="57"/>
      <c r="B134" s="57"/>
      <c r="C134" s="57"/>
      <c r="D134" s="57"/>
      <c r="E134" s="57"/>
      <c r="F134" s="58"/>
      <c r="G134" s="57"/>
      <c r="H134" s="82"/>
      <c r="I134" s="83"/>
      <c r="J134" s="85"/>
      <c r="K134" s="84"/>
      <c r="L134" s="85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x14ac:dyDescent="0.2">
      <c r="A135" s="57"/>
      <c r="B135" s="57"/>
      <c r="C135" s="57"/>
      <c r="D135" s="57"/>
      <c r="E135" s="57"/>
      <c r="F135" s="58"/>
      <c r="G135" s="57"/>
      <c r="H135" s="82"/>
      <c r="I135" s="83"/>
      <c r="J135" s="85"/>
      <c r="K135" s="84"/>
      <c r="L135" s="85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x14ac:dyDescent="0.2">
      <c r="A136" s="57"/>
      <c r="B136" s="57"/>
      <c r="C136" s="57"/>
      <c r="D136" s="57"/>
      <c r="E136" s="57"/>
      <c r="F136" s="58"/>
      <c r="G136" s="57"/>
      <c r="H136" s="82"/>
      <c r="I136" s="83"/>
      <c r="J136" s="85"/>
      <c r="K136" s="84"/>
      <c r="L136" s="85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x14ac:dyDescent="0.2">
      <c r="A137" s="57"/>
      <c r="B137" s="57"/>
      <c r="C137" s="57"/>
      <c r="D137" s="57"/>
      <c r="E137" s="57"/>
      <c r="F137" s="58"/>
      <c r="G137" s="57"/>
      <c r="H137" s="82"/>
      <c r="I137" s="83"/>
      <c r="J137" s="85"/>
      <c r="K137" s="84"/>
      <c r="L137" s="85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x14ac:dyDescent="0.2">
      <c r="A138" s="57"/>
      <c r="B138" s="57"/>
      <c r="C138" s="57"/>
      <c r="D138" s="57"/>
      <c r="E138" s="57"/>
      <c r="F138" s="58"/>
      <c r="G138" s="57"/>
      <c r="H138" s="82"/>
      <c r="I138" s="83"/>
      <c r="J138" s="85"/>
      <c r="K138" s="84"/>
      <c r="L138" s="85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x14ac:dyDescent="0.2">
      <c r="A139" s="57"/>
      <c r="B139" s="57"/>
      <c r="C139" s="57"/>
      <c r="D139" s="57"/>
      <c r="E139" s="57"/>
      <c r="F139" s="58"/>
      <c r="G139" s="57"/>
      <c r="H139" s="82"/>
      <c r="I139" s="83"/>
      <c r="J139" s="85"/>
      <c r="K139" s="84"/>
      <c r="L139" s="85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x14ac:dyDescent="0.2">
      <c r="A140" s="57"/>
      <c r="B140" s="57"/>
      <c r="C140" s="57"/>
      <c r="D140" s="57"/>
      <c r="E140" s="57"/>
      <c r="F140" s="58"/>
      <c r="G140" s="57"/>
      <c r="H140" s="82"/>
      <c r="I140" s="83"/>
      <c r="J140" s="85"/>
      <c r="K140" s="84"/>
      <c r="L140" s="85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x14ac:dyDescent="0.2">
      <c r="A141" s="57"/>
      <c r="B141" s="57"/>
      <c r="C141" s="57"/>
      <c r="D141" s="57"/>
      <c r="E141" s="57"/>
      <c r="F141" s="58"/>
      <c r="G141" s="57"/>
      <c r="H141" s="82"/>
      <c r="I141" s="83"/>
      <c r="J141" s="85"/>
      <c r="K141" s="84"/>
      <c r="L141" s="85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x14ac:dyDescent="0.2">
      <c r="A142" s="57"/>
      <c r="B142" s="57"/>
      <c r="C142" s="57"/>
      <c r="D142" s="57"/>
      <c r="E142" s="57"/>
      <c r="F142" s="58"/>
      <c r="G142" s="57"/>
      <c r="H142" s="82"/>
      <c r="I142" s="83"/>
      <c r="J142" s="85"/>
      <c r="K142" s="84"/>
      <c r="L142" s="85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</sheetData>
  <mergeCells count="31">
    <mergeCell ref="V53:W53"/>
    <mergeCell ref="C11:D11"/>
    <mergeCell ref="F11:G11"/>
    <mergeCell ref="H11:I11"/>
    <mergeCell ref="P11:Q11"/>
    <mergeCell ref="R11:S11"/>
    <mergeCell ref="M48:S49"/>
    <mergeCell ref="L53:M53"/>
    <mergeCell ref="N53:O53"/>
    <mergeCell ref="P53:Q53"/>
    <mergeCell ref="R53:S53"/>
    <mergeCell ref="T53:U53"/>
    <mergeCell ref="G1:O2"/>
    <mergeCell ref="G7:O8"/>
    <mergeCell ref="Z27:Z28"/>
    <mergeCell ref="AA27:AA28"/>
    <mergeCell ref="Z33:Z34"/>
    <mergeCell ref="AA33:AA34"/>
    <mergeCell ref="Z15:Z16"/>
    <mergeCell ref="AA15:AA16"/>
    <mergeCell ref="Z19:Z20"/>
    <mergeCell ref="AA19:AA20"/>
    <mergeCell ref="Z23:Z24"/>
    <mergeCell ref="AA23:AA24"/>
    <mergeCell ref="X7:AB12"/>
    <mergeCell ref="Z41:Z42"/>
    <mergeCell ref="AA41:AA42"/>
    <mergeCell ref="Z45:Z46"/>
    <mergeCell ref="AA45:AA46"/>
    <mergeCell ref="Z37:Z38"/>
    <mergeCell ref="AA37:AA38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AP142"/>
  <sheetViews>
    <sheetView topLeftCell="Q1" workbookViewId="0">
      <pane ySplit="12" topLeftCell="A43" activePane="bottomLeft" state="frozen"/>
      <selection pane="bottomLeft" activeCell="AS50" sqref="AS50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6" t="s">
        <v>477</v>
      </c>
      <c r="B1" s="56"/>
      <c r="C1" s="57"/>
      <c r="D1" s="57"/>
      <c r="E1" s="57"/>
      <c r="F1" s="57"/>
      <c r="G1" s="280" t="s">
        <v>478</v>
      </c>
      <c r="H1" s="280"/>
      <c r="I1" s="280"/>
      <c r="J1" s="280"/>
      <c r="K1" s="280"/>
      <c r="L1" s="280"/>
      <c r="M1" s="280"/>
      <c r="N1" s="280"/>
      <c r="O1" s="57"/>
      <c r="P1" s="57"/>
      <c r="Q1" s="57"/>
      <c r="R1" s="57"/>
      <c r="S1" s="57"/>
      <c r="T1" s="58"/>
      <c r="U1" s="58"/>
      <c r="V1" s="58"/>
      <c r="W1" s="58"/>
    </row>
    <row r="2" spans="1:42" ht="10.7" customHeight="1" x14ac:dyDescent="0.2">
      <c r="A2" s="56" t="s">
        <v>479</v>
      </c>
      <c r="B2" s="56"/>
      <c r="C2" s="57"/>
      <c r="D2" s="57"/>
      <c r="E2" s="57"/>
      <c r="F2" s="57"/>
      <c r="G2" s="280"/>
      <c r="H2" s="280"/>
      <c r="I2" s="280"/>
      <c r="J2" s="280"/>
      <c r="K2" s="280"/>
      <c r="L2" s="280"/>
      <c r="M2" s="280"/>
      <c r="N2" s="280"/>
      <c r="O2" s="57"/>
      <c r="P2" s="57"/>
      <c r="Q2" s="57"/>
      <c r="R2" s="57"/>
      <c r="S2" s="57"/>
      <c r="T2" s="58"/>
      <c r="U2" s="58"/>
      <c r="V2" s="58"/>
      <c r="W2" s="58"/>
    </row>
    <row r="3" spans="1:42" x14ac:dyDescent="0.2">
      <c r="A3" s="56" t="s">
        <v>480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/>
      <c r="U3" s="58"/>
      <c r="V3" s="58"/>
      <c r="W3" s="58"/>
    </row>
    <row r="4" spans="1:42" x14ac:dyDescent="0.2">
      <c r="A4" s="56" t="s">
        <v>481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/>
      <c r="U4" s="58"/>
      <c r="V4" s="58"/>
      <c r="W4" s="58"/>
      <c r="X4" s="5" t="s">
        <v>500</v>
      </c>
    </row>
    <row r="5" spans="1:42" ht="10.7" customHeight="1" x14ac:dyDescent="0.2">
      <c r="A5" s="56" t="s">
        <v>482</v>
      </c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8"/>
      <c r="V5" s="58"/>
      <c r="W5" s="58"/>
    </row>
    <row r="6" spans="1:42" ht="10.7" customHeight="1" x14ac:dyDescent="0.2">
      <c r="A6" s="56" t="s">
        <v>483</v>
      </c>
      <c r="B6" s="56"/>
      <c r="C6" s="57"/>
      <c r="D6" s="57"/>
      <c r="E6" s="57"/>
      <c r="F6" s="57"/>
      <c r="G6" s="57"/>
      <c r="H6" s="277" t="s">
        <v>162</v>
      </c>
      <c r="I6" s="277"/>
      <c r="J6" s="277"/>
      <c r="K6" s="277"/>
      <c r="L6" s="277"/>
      <c r="M6" s="277"/>
      <c r="N6" s="277"/>
      <c r="O6" s="57"/>
      <c r="P6" s="57"/>
      <c r="Q6" s="57"/>
      <c r="R6" s="57"/>
      <c r="S6" s="57"/>
      <c r="T6" s="58"/>
      <c r="U6" s="58"/>
      <c r="V6" s="58"/>
      <c r="W6" s="58"/>
    </row>
    <row r="7" spans="1:42" ht="13.5" customHeight="1" x14ac:dyDescent="0.2">
      <c r="A7" s="56" t="s">
        <v>484</v>
      </c>
      <c r="B7" s="56"/>
      <c r="C7" s="57"/>
      <c r="D7" s="57"/>
      <c r="E7" s="57"/>
      <c r="F7" s="57"/>
      <c r="G7" s="57"/>
      <c r="H7" s="277"/>
      <c r="I7" s="277"/>
      <c r="J7" s="277"/>
      <c r="K7" s="277"/>
      <c r="L7" s="277"/>
      <c r="M7" s="277"/>
      <c r="N7" s="277"/>
      <c r="O7" s="57"/>
      <c r="P7" s="57"/>
      <c r="Q7" s="57"/>
      <c r="R7" s="57"/>
      <c r="S7" s="57"/>
      <c r="T7" s="58"/>
      <c r="U7" s="58"/>
      <c r="V7" s="58"/>
      <c r="W7" s="58"/>
      <c r="X7" s="263" t="s">
        <v>507</v>
      </c>
      <c r="Y7" s="263"/>
      <c r="Z7" s="263"/>
      <c r="AA7" s="263"/>
      <c r="AB7" s="263"/>
    </row>
    <row r="8" spans="1:42" ht="13.5" customHeight="1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  <c r="U8" s="58"/>
      <c r="V8" s="58"/>
      <c r="W8" s="58"/>
      <c r="X8" s="263"/>
      <c r="Y8" s="263"/>
      <c r="Z8" s="263"/>
      <c r="AA8" s="263"/>
      <c r="AB8" s="263"/>
    </row>
    <row r="9" spans="1:42" ht="13.5" customHeight="1" x14ac:dyDescent="0.2">
      <c r="T9" s="58"/>
      <c r="U9" s="58"/>
      <c r="V9" s="58"/>
      <c r="W9" s="58"/>
      <c r="X9" s="263"/>
      <c r="Y9" s="263"/>
      <c r="Z9" s="263"/>
      <c r="AA9" s="263"/>
      <c r="AB9" s="263"/>
    </row>
    <row r="10" spans="1:42" ht="13.5" customHeight="1" thickBot="1" x14ac:dyDescent="0.25">
      <c r="T10" s="58"/>
      <c r="U10" s="58"/>
      <c r="V10" s="58"/>
      <c r="W10" s="58"/>
      <c r="X10" s="263"/>
      <c r="Y10" s="263"/>
      <c r="Z10" s="263"/>
      <c r="AA10" s="263"/>
      <c r="AB10" s="263"/>
    </row>
    <row r="11" spans="1:42" s="4" customFormat="1" ht="11.1" customHeight="1" thickBot="1" x14ac:dyDescent="0.25">
      <c r="A11" s="146" t="s">
        <v>16</v>
      </c>
      <c r="B11" s="146" t="s">
        <v>164</v>
      </c>
      <c r="C11" s="289" t="s">
        <v>485</v>
      </c>
      <c r="D11" s="289"/>
      <c r="E11" s="289" t="s">
        <v>288</v>
      </c>
      <c r="F11" s="289"/>
      <c r="G11" s="289" t="s">
        <v>20</v>
      </c>
      <c r="H11" s="289"/>
      <c r="I11" s="146" t="s">
        <v>21</v>
      </c>
      <c r="J11" s="57"/>
      <c r="K11" s="146" t="s">
        <v>16</v>
      </c>
      <c r="L11" s="146" t="s">
        <v>164</v>
      </c>
      <c r="M11" s="289" t="s">
        <v>485</v>
      </c>
      <c r="N11" s="289"/>
      <c r="O11" s="289" t="s">
        <v>288</v>
      </c>
      <c r="P11" s="289"/>
      <c r="Q11" s="289" t="s">
        <v>20</v>
      </c>
      <c r="R11" s="289"/>
      <c r="S11" s="146" t="s">
        <v>21</v>
      </c>
      <c r="T11" s="58"/>
      <c r="U11" s="58"/>
      <c r="V11" s="58"/>
      <c r="W11" s="58"/>
      <c r="X11" s="263"/>
      <c r="Y11" s="263"/>
      <c r="Z11" s="263"/>
      <c r="AA11" s="263"/>
      <c r="AB11" s="263"/>
      <c r="AM11" s="158" t="s">
        <v>16</v>
      </c>
      <c r="AN11" s="159" t="s">
        <v>20</v>
      </c>
      <c r="AO11" s="160"/>
      <c r="AP11" s="160"/>
    </row>
    <row r="12" spans="1:42" ht="12" customHeight="1" thickBot="1" x14ac:dyDescent="0.25">
      <c r="A12" s="146" t="s">
        <v>140</v>
      </c>
      <c r="B12" s="146" t="s">
        <v>168</v>
      </c>
      <c r="C12" s="146" t="s">
        <v>24</v>
      </c>
      <c r="D12" s="146" t="s">
        <v>169</v>
      </c>
      <c r="E12" s="146" t="s">
        <v>24</v>
      </c>
      <c r="F12" s="146" t="s">
        <v>169</v>
      </c>
      <c r="G12" s="146" t="s">
        <v>24</v>
      </c>
      <c r="H12" s="146" t="s">
        <v>169</v>
      </c>
      <c r="I12" s="146" t="s">
        <v>27</v>
      </c>
      <c r="J12" s="57"/>
      <c r="K12" s="146" t="s">
        <v>140</v>
      </c>
      <c r="L12" s="146" t="s">
        <v>168</v>
      </c>
      <c r="M12" s="146" t="s">
        <v>24</v>
      </c>
      <c r="N12" s="146" t="s">
        <v>169</v>
      </c>
      <c r="O12" s="146" t="s">
        <v>24</v>
      </c>
      <c r="P12" s="146" t="s">
        <v>169</v>
      </c>
      <c r="Q12" s="146" t="s">
        <v>24</v>
      </c>
      <c r="R12" s="146" t="s">
        <v>169</v>
      </c>
      <c r="S12" s="146" t="s">
        <v>27</v>
      </c>
      <c r="T12" s="58"/>
      <c r="U12" s="58"/>
      <c r="V12" s="58"/>
      <c r="W12" s="58"/>
      <c r="X12" s="263"/>
      <c r="Y12" s="263"/>
      <c r="Z12" s="263"/>
      <c r="AA12" s="263"/>
      <c r="AB12" s="263"/>
      <c r="AM12" s="175" t="s">
        <v>22</v>
      </c>
      <c r="AN12" s="175" t="s">
        <v>25</v>
      </c>
      <c r="AO12" s="175" t="s">
        <v>22</v>
      </c>
      <c r="AP12" s="175" t="s">
        <v>26</v>
      </c>
    </row>
    <row r="13" spans="1:42" x14ac:dyDescent="0.2">
      <c r="A13" s="74">
        <v>-108</v>
      </c>
      <c r="B13" s="147">
        <v>0.78300000000000003</v>
      </c>
      <c r="C13" s="147">
        <v>0.60599999999999998</v>
      </c>
      <c r="D13" s="59">
        <v>1.74E-3</v>
      </c>
      <c r="E13" s="75">
        <v>1.65</v>
      </c>
      <c r="F13" s="60">
        <v>574.6</v>
      </c>
      <c r="G13" s="60">
        <v>120.1</v>
      </c>
      <c r="H13" s="60">
        <v>3.9</v>
      </c>
      <c r="I13" s="76">
        <v>116.2</v>
      </c>
      <c r="J13" s="82"/>
      <c r="K13" s="74">
        <v>-30</v>
      </c>
      <c r="L13" s="147">
        <v>19.309999999999999</v>
      </c>
      <c r="M13" s="147">
        <v>2.7699999999999999E-2</v>
      </c>
      <c r="N13" s="59">
        <v>2.2720000000000001E-3</v>
      </c>
      <c r="O13" s="61">
        <v>36.1</v>
      </c>
      <c r="P13" s="60">
        <v>440.1</v>
      </c>
      <c r="Q13" s="60">
        <v>131.9</v>
      </c>
      <c r="R13" s="60">
        <v>52.2</v>
      </c>
      <c r="S13" s="76">
        <v>79.7</v>
      </c>
      <c r="T13" s="58"/>
      <c r="U13" s="58"/>
      <c r="V13" s="58"/>
      <c r="W13" s="58"/>
      <c r="AM13" s="74">
        <v>-108</v>
      </c>
      <c r="AN13" s="60">
        <v>3.9</v>
      </c>
      <c r="AO13" s="74">
        <v>-108</v>
      </c>
      <c r="AP13" s="60">
        <v>120.1</v>
      </c>
    </row>
    <row r="14" spans="1:42" x14ac:dyDescent="0.2">
      <c r="A14" s="77">
        <f t="shared" ref="A14:A52" si="0">A13+2</f>
        <v>-106</v>
      </c>
      <c r="B14" s="144">
        <v>0.88300000000000001</v>
      </c>
      <c r="C14" s="144">
        <v>0.53800000000000003</v>
      </c>
      <c r="D14" s="63">
        <v>1.7489999999999999E-3</v>
      </c>
      <c r="E14" s="67">
        <v>1.86</v>
      </c>
      <c r="F14" s="64">
        <v>571.79999999999995</v>
      </c>
      <c r="G14" s="64">
        <v>120.4</v>
      </c>
      <c r="H14" s="64">
        <v>5</v>
      </c>
      <c r="I14" s="78">
        <v>115.4</v>
      </c>
      <c r="J14" s="82"/>
      <c r="K14" s="77">
        <v>-28</v>
      </c>
      <c r="L14" s="144">
        <v>20.41</v>
      </c>
      <c r="M14" s="144">
        <v>2.6100000000000002E-2</v>
      </c>
      <c r="N14" s="63">
        <v>2.297E-3</v>
      </c>
      <c r="O14" s="65">
        <v>38.299999999999997</v>
      </c>
      <c r="P14" s="64">
        <v>435.4</v>
      </c>
      <c r="Q14" s="64">
        <v>131.80000000000001</v>
      </c>
      <c r="R14" s="64">
        <v>53.8</v>
      </c>
      <c r="S14" s="78">
        <v>78</v>
      </c>
      <c r="T14" s="58"/>
      <c r="U14" s="58"/>
      <c r="V14" s="58"/>
      <c r="W14" s="58"/>
      <c r="X14" s="124" t="s">
        <v>493</v>
      </c>
      <c r="Y14" s="125"/>
      <c r="Z14" s="125"/>
      <c r="AA14" s="125"/>
      <c r="AB14" s="125"/>
      <c r="AM14" s="77">
        <f t="shared" ref="AM14:AM51" si="1">AM13+2</f>
        <v>-106</v>
      </c>
      <c r="AN14" s="64">
        <v>5</v>
      </c>
      <c r="AO14" s="77">
        <f t="shared" ref="AO14:AO51" si="2">AO13+2</f>
        <v>-106</v>
      </c>
      <c r="AP14" s="64">
        <v>120.4</v>
      </c>
    </row>
    <row r="15" spans="1:42" ht="12.75" x14ac:dyDescent="0.2">
      <c r="A15" s="77">
        <f t="shared" si="0"/>
        <v>-104</v>
      </c>
      <c r="B15" s="144">
        <v>0.996</v>
      </c>
      <c r="C15" s="144">
        <v>0.46899999999999997</v>
      </c>
      <c r="D15" s="63">
        <v>1.758E-3</v>
      </c>
      <c r="E15" s="67">
        <v>2.13</v>
      </c>
      <c r="F15" s="64">
        <v>568.9</v>
      </c>
      <c r="G15" s="64">
        <v>120.8</v>
      </c>
      <c r="H15" s="64">
        <v>6</v>
      </c>
      <c r="I15" s="78">
        <v>114.8</v>
      </c>
      <c r="J15" s="82"/>
      <c r="K15" s="77">
        <v>-26</v>
      </c>
      <c r="L15" s="144">
        <v>21.53</v>
      </c>
      <c r="M15" s="144">
        <v>2.4500000000000001E-2</v>
      </c>
      <c r="N15" s="63">
        <v>2.323E-3</v>
      </c>
      <c r="O15" s="65">
        <v>40.799999999999997</v>
      </c>
      <c r="P15" s="64">
        <v>430.5</v>
      </c>
      <c r="Q15" s="64">
        <v>131.6</v>
      </c>
      <c r="R15" s="64">
        <v>55.4</v>
      </c>
      <c r="S15" s="78">
        <v>76.2</v>
      </c>
      <c r="T15" s="58"/>
      <c r="U15" s="58"/>
      <c r="V15" s="58"/>
      <c r="W15" s="58"/>
      <c r="X15" s="126" t="s">
        <v>496</v>
      </c>
      <c r="Y15" s="127"/>
      <c r="Z15" s="265" t="e">
        <f>INDEX(AM13:AM113,MATCH(Z17,AM13:AM113,1)+1)</f>
        <v>#REF!</v>
      </c>
      <c r="AA15" s="261" t="e">
        <f>VLOOKUP(Z15,AM13:AN113,2)</f>
        <v>#REF!</v>
      </c>
      <c r="AB15" s="116"/>
      <c r="AD15" s="4" t="s">
        <v>501</v>
      </c>
      <c r="AE15" s="4"/>
      <c r="AM15" s="77">
        <f t="shared" si="1"/>
        <v>-104</v>
      </c>
      <c r="AN15" s="64">
        <v>6</v>
      </c>
      <c r="AO15" s="77">
        <f t="shared" si="2"/>
        <v>-104</v>
      </c>
      <c r="AP15" s="64">
        <v>120.8</v>
      </c>
    </row>
    <row r="16" spans="1:42" ht="12.75" x14ac:dyDescent="0.2">
      <c r="A16" s="77">
        <f t="shared" si="0"/>
        <v>-102</v>
      </c>
      <c r="B16" s="144">
        <v>1.1180000000000001</v>
      </c>
      <c r="C16" s="144">
        <v>0.42</v>
      </c>
      <c r="D16" s="63">
        <v>1.7669999999999999E-3</v>
      </c>
      <c r="E16" s="67">
        <v>2.38</v>
      </c>
      <c r="F16" s="64">
        <v>565.79999999999995</v>
      </c>
      <c r="G16" s="64">
        <v>121.1</v>
      </c>
      <c r="H16" s="64">
        <v>7</v>
      </c>
      <c r="I16" s="78">
        <v>114.1</v>
      </c>
      <c r="J16" s="82"/>
      <c r="K16" s="77">
        <v>-24</v>
      </c>
      <c r="L16" s="144">
        <v>22.71</v>
      </c>
      <c r="M16" s="144">
        <v>2.3E-2</v>
      </c>
      <c r="N16" s="63">
        <v>2.3500000000000001E-3</v>
      </c>
      <c r="O16" s="65">
        <v>43.5</v>
      </c>
      <c r="P16" s="64">
        <v>425.5</v>
      </c>
      <c r="Q16" s="64">
        <v>131.30000000000001</v>
      </c>
      <c r="R16" s="64">
        <v>57</v>
      </c>
      <c r="S16" s="78">
        <v>74.3</v>
      </c>
      <c r="T16" s="58"/>
      <c r="U16" s="58"/>
      <c r="V16" s="58"/>
      <c r="W16" s="58"/>
      <c r="X16" s="128" t="s">
        <v>491</v>
      </c>
      <c r="Y16" s="129"/>
      <c r="Z16" s="266"/>
      <c r="AA16" s="262"/>
      <c r="AB16" s="116"/>
      <c r="AM16" s="77">
        <f t="shared" si="1"/>
        <v>-102</v>
      </c>
      <c r="AN16" s="64">
        <v>7</v>
      </c>
      <c r="AO16" s="77">
        <f t="shared" si="2"/>
        <v>-102</v>
      </c>
      <c r="AP16" s="64">
        <v>121.1</v>
      </c>
    </row>
    <row r="17" spans="1:42" ht="12.75" x14ac:dyDescent="0.2">
      <c r="A17" s="77">
        <f t="shared" si="0"/>
        <v>-100</v>
      </c>
      <c r="B17" s="144">
        <v>1.252</v>
      </c>
      <c r="C17" s="144">
        <v>0.379</v>
      </c>
      <c r="D17" s="63">
        <v>1.776E-3</v>
      </c>
      <c r="E17" s="67">
        <v>2.64</v>
      </c>
      <c r="F17" s="64">
        <v>562.9</v>
      </c>
      <c r="G17" s="64">
        <v>121.5</v>
      </c>
      <c r="H17" s="64">
        <v>8.1</v>
      </c>
      <c r="I17" s="78">
        <v>113.4</v>
      </c>
      <c r="J17" s="82"/>
      <c r="K17" s="77">
        <v>-22</v>
      </c>
      <c r="L17" s="144">
        <v>23.91</v>
      </c>
      <c r="M17" s="144">
        <v>2.1499999999999998E-2</v>
      </c>
      <c r="N17" s="63">
        <v>2.379E-3</v>
      </c>
      <c r="O17" s="65">
        <v>46.5</v>
      </c>
      <c r="P17" s="64">
        <v>420.4</v>
      </c>
      <c r="Q17" s="64">
        <v>131.1</v>
      </c>
      <c r="R17" s="64">
        <v>58.7</v>
      </c>
      <c r="S17" s="78">
        <v>72.400000000000006</v>
      </c>
      <c r="T17" s="58"/>
      <c r="U17" s="58"/>
      <c r="V17" s="58"/>
      <c r="W17" s="58"/>
      <c r="X17" s="128" t="s">
        <v>492</v>
      </c>
      <c r="Y17" s="129"/>
      <c r="Z17" s="130" t="e">
        <f>#REF!</f>
        <v>#REF!</v>
      </c>
      <c r="AA17" s="117" t="e">
        <f>(Z17-Z15)*(AA18-AA15)/(Z18-Z15)</f>
        <v>#REF!</v>
      </c>
      <c r="AB17" s="118" t="e">
        <f>IF(AND(AA18&gt;AA15,AA18&lt;AA15),(AA18-AA17),(AA15+AA17))</f>
        <v>#REF!</v>
      </c>
      <c r="AD17" s="4" t="s">
        <v>502</v>
      </c>
      <c r="AM17" s="77">
        <f t="shared" si="1"/>
        <v>-100</v>
      </c>
      <c r="AN17" s="64">
        <v>8.1</v>
      </c>
      <c r="AO17" s="77">
        <f t="shared" si="2"/>
        <v>-100</v>
      </c>
      <c r="AP17" s="64">
        <v>121.5</v>
      </c>
    </row>
    <row r="18" spans="1:42" ht="12.75" x14ac:dyDescent="0.2">
      <c r="A18" s="77">
        <f t="shared" si="0"/>
        <v>-98</v>
      </c>
      <c r="B18" s="144">
        <v>1.4039999999999999</v>
      </c>
      <c r="C18" s="144">
        <v>0.34300000000000003</v>
      </c>
      <c r="D18" s="63">
        <v>1.7849999999999999E-3</v>
      </c>
      <c r="E18" s="67">
        <v>2.92</v>
      </c>
      <c r="F18" s="64">
        <v>560</v>
      </c>
      <c r="G18" s="64">
        <v>121.8</v>
      </c>
      <c r="H18" s="64">
        <v>9.1</v>
      </c>
      <c r="I18" s="78">
        <v>112.7</v>
      </c>
      <c r="J18" s="82"/>
      <c r="K18" s="77">
        <v>-20</v>
      </c>
      <c r="L18" s="144">
        <v>25.2</v>
      </c>
      <c r="M18" s="144">
        <v>2.0199999999999999E-2</v>
      </c>
      <c r="N18" s="63">
        <v>2.408E-3</v>
      </c>
      <c r="O18" s="65">
        <v>49.5</v>
      </c>
      <c r="P18" s="64">
        <v>415.2</v>
      </c>
      <c r="Q18" s="64">
        <v>130.69999999999999</v>
      </c>
      <c r="R18" s="64">
        <v>60.4</v>
      </c>
      <c r="S18" s="78">
        <v>70.3</v>
      </c>
      <c r="T18" s="58"/>
      <c r="U18" s="58"/>
      <c r="V18" s="58"/>
      <c r="W18" s="58"/>
      <c r="X18" s="131" t="s">
        <v>491</v>
      </c>
      <c r="Y18" s="132"/>
      <c r="Z18" s="137" t="e">
        <f>INDEX(AM13:AM113,MATCH(Z17,AM13:AM113,1))</f>
        <v>#REF!</v>
      </c>
      <c r="AA18" s="134" t="e">
        <f>VLOOKUP(Z18,AM13:AN113,2)</f>
        <v>#REF!</v>
      </c>
      <c r="AB18" s="116"/>
      <c r="AM18" s="77">
        <f t="shared" si="1"/>
        <v>-98</v>
      </c>
      <c r="AN18" s="64">
        <v>9.1</v>
      </c>
      <c r="AO18" s="77">
        <f t="shared" si="2"/>
        <v>-98</v>
      </c>
      <c r="AP18" s="64">
        <v>121.8</v>
      </c>
    </row>
    <row r="19" spans="1:42" ht="12.75" x14ac:dyDescent="0.2">
      <c r="A19" s="77">
        <f t="shared" si="0"/>
        <v>-96</v>
      </c>
      <c r="B19" s="144">
        <v>1.5620000000000001</v>
      </c>
      <c r="C19" s="144">
        <v>0.311</v>
      </c>
      <c r="D19" s="63">
        <v>1.7949999999999999E-3</v>
      </c>
      <c r="E19" s="67">
        <v>3.21</v>
      </c>
      <c r="F19" s="64">
        <v>557.1</v>
      </c>
      <c r="G19" s="64">
        <v>122.2</v>
      </c>
      <c r="H19" s="64">
        <v>10.199999999999999</v>
      </c>
      <c r="I19" s="78">
        <v>112</v>
      </c>
      <c r="J19" s="82"/>
      <c r="K19" s="77">
        <v>-18</v>
      </c>
      <c r="L19" s="144">
        <v>26.5</v>
      </c>
      <c r="M19" s="144">
        <v>1.89E-2</v>
      </c>
      <c r="N19" s="63">
        <v>2.441E-3</v>
      </c>
      <c r="O19" s="65">
        <v>52.9</v>
      </c>
      <c r="P19" s="64">
        <v>409.6</v>
      </c>
      <c r="Q19" s="64">
        <v>130.4</v>
      </c>
      <c r="R19" s="64">
        <v>62.2</v>
      </c>
      <c r="S19" s="78">
        <v>68.2</v>
      </c>
      <c r="T19" s="58"/>
      <c r="U19" s="58"/>
      <c r="V19" s="58"/>
      <c r="W19" s="58"/>
      <c r="X19" s="126" t="s">
        <v>497</v>
      </c>
      <c r="Y19" s="127"/>
      <c r="Z19" s="265" t="e">
        <f>INDEX(AM17:AM117,MATCH(Z21,AM17:AM117,1)+1)</f>
        <v>#REF!</v>
      </c>
      <c r="AA19" s="261" t="e">
        <f>VLOOKUP(Z19,AM17:AN117,2)</f>
        <v>#REF!</v>
      </c>
      <c r="AB19" s="116"/>
      <c r="AM19" s="77">
        <f t="shared" si="1"/>
        <v>-96</v>
      </c>
      <c r="AN19" s="64">
        <v>10.199999999999999</v>
      </c>
      <c r="AO19" s="77">
        <f t="shared" si="2"/>
        <v>-96</v>
      </c>
      <c r="AP19" s="64">
        <v>122.2</v>
      </c>
    </row>
    <row r="20" spans="1:42" ht="12.75" x14ac:dyDescent="0.2">
      <c r="A20" s="77">
        <f t="shared" si="0"/>
        <v>-94</v>
      </c>
      <c r="B20" s="144">
        <v>1.7350000000000001</v>
      </c>
      <c r="C20" s="144">
        <v>0.28100000000000003</v>
      </c>
      <c r="D20" s="63">
        <v>1.804E-3</v>
      </c>
      <c r="E20" s="67">
        <v>3.56</v>
      </c>
      <c r="F20" s="64">
        <v>554.29999999999995</v>
      </c>
      <c r="G20" s="64">
        <v>122.6</v>
      </c>
      <c r="H20" s="64">
        <v>11.2</v>
      </c>
      <c r="I20" s="78">
        <v>111.4</v>
      </c>
      <c r="J20" s="82"/>
      <c r="K20" s="77">
        <v>-16</v>
      </c>
      <c r="L20" s="144">
        <v>27.88</v>
      </c>
      <c r="M20" s="144">
        <v>1.77E-2</v>
      </c>
      <c r="N20" s="63">
        <v>2.4750000000000002E-3</v>
      </c>
      <c r="O20" s="65">
        <v>56.5</v>
      </c>
      <c r="P20" s="64">
        <v>404</v>
      </c>
      <c r="Q20" s="64">
        <v>130.1</v>
      </c>
      <c r="R20" s="64">
        <v>64</v>
      </c>
      <c r="S20" s="78">
        <v>66.099999999999994</v>
      </c>
      <c r="T20" s="58"/>
      <c r="U20" s="58"/>
      <c r="V20" s="58"/>
      <c r="W20" s="58"/>
      <c r="X20" s="128" t="s">
        <v>491</v>
      </c>
      <c r="Y20" s="129"/>
      <c r="Z20" s="266"/>
      <c r="AA20" s="262"/>
      <c r="AB20" s="116"/>
      <c r="AM20" s="77">
        <f t="shared" si="1"/>
        <v>-94</v>
      </c>
      <c r="AN20" s="64">
        <v>11.2</v>
      </c>
      <c r="AO20" s="77">
        <f t="shared" si="2"/>
        <v>-94</v>
      </c>
      <c r="AP20" s="64">
        <v>122.6</v>
      </c>
    </row>
    <row r="21" spans="1:42" ht="12.75" x14ac:dyDescent="0.2">
      <c r="A21" s="77">
        <f t="shared" si="0"/>
        <v>-92</v>
      </c>
      <c r="B21" s="144">
        <v>1.9239999999999999</v>
      </c>
      <c r="C21" s="144">
        <v>0.255</v>
      </c>
      <c r="D21" s="63">
        <v>1.8129999999999999E-3</v>
      </c>
      <c r="E21" s="67">
        <v>3.92</v>
      </c>
      <c r="F21" s="64">
        <v>551.4</v>
      </c>
      <c r="G21" s="64">
        <v>122.9</v>
      </c>
      <c r="H21" s="64">
        <v>12.3</v>
      </c>
      <c r="I21" s="78">
        <v>110.6</v>
      </c>
      <c r="J21" s="82"/>
      <c r="K21" s="77">
        <v>-14</v>
      </c>
      <c r="L21" s="144">
        <v>29.28</v>
      </c>
      <c r="M21" s="144">
        <v>1.66E-2</v>
      </c>
      <c r="N21" s="63">
        <v>2.513E-3</v>
      </c>
      <c r="O21" s="65">
        <v>60.2</v>
      </c>
      <c r="P21" s="64">
        <v>397.9</v>
      </c>
      <c r="Q21" s="64">
        <v>129.80000000000001</v>
      </c>
      <c r="R21" s="64">
        <v>65.900000000000006</v>
      </c>
      <c r="S21" s="78">
        <v>63.9</v>
      </c>
      <c r="T21" s="58"/>
      <c r="U21" s="58"/>
      <c r="V21" s="58"/>
      <c r="W21" s="58"/>
      <c r="X21" s="128" t="s">
        <v>492</v>
      </c>
      <c r="Y21" s="129"/>
      <c r="Z21" s="130" t="e">
        <f>#REF!</f>
        <v>#REF!</v>
      </c>
      <c r="AA21" s="117" t="e">
        <f>(Z21-Z19)*(AA22-AA19)/(Z22-Z19)</f>
        <v>#REF!</v>
      </c>
      <c r="AB21" s="118" t="e">
        <f>IF(AND(AA22&gt;AA19,AA22&lt;AA19),(AA22-AA21),(AA19+AA21))</f>
        <v>#REF!</v>
      </c>
      <c r="AM21" s="77">
        <f t="shared" si="1"/>
        <v>-92</v>
      </c>
      <c r="AN21" s="64">
        <v>12.3</v>
      </c>
      <c r="AO21" s="77">
        <f t="shared" si="2"/>
        <v>-92</v>
      </c>
      <c r="AP21" s="64">
        <v>122.9</v>
      </c>
    </row>
    <row r="22" spans="1:42" ht="12.75" x14ac:dyDescent="0.2">
      <c r="A22" s="77">
        <f t="shared" si="0"/>
        <v>-90</v>
      </c>
      <c r="B22" s="144">
        <v>2.1280000000000001</v>
      </c>
      <c r="C22" s="144">
        <v>0.23200000000000001</v>
      </c>
      <c r="D22" s="63">
        <v>1.8240000000000001E-3</v>
      </c>
      <c r="E22" s="67">
        <v>4.3099999999999996</v>
      </c>
      <c r="F22" s="64">
        <v>548.4</v>
      </c>
      <c r="G22" s="64">
        <v>123.2</v>
      </c>
      <c r="H22" s="64">
        <v>13.4</v>
      </c>
      <c r="I22" s="78">
        <v>109.8</v>
      </c>
      <c r="J22" s="82"/>
      <c r="K22" s="77">
        <v>-12</v>
      </c>
      <c r="L22" s="144">
        <v>30.79</v>
      </c>
      <c r="M22" s="144">
        <v>1.55E-2</v>
      </c>
      <c r="N22" s="63">
        <v>2.5530000000000001E-3</v>
      </c>
      <c r="O22" s="65">
        <v>64.5</v>
      </c>
      <c r="P22" s="64">
        <v>391.7</v>
      </c>
      <c r="Q22" s="64">
        <v>129.4</v>
      </c>
      <c r="R22" s="64">
        <v>67.900000000000006</v>
      </c>
      <c r="S22" s="78">
        <v>61.5</v>
      </c>
      <c r="T22" s="58"/>
      <c r="U22" s="58"/>
      <c r="V22" s="58"/>
      <c r="W22" s="58"/>
      <c r="X22" s="131" t="s">
        <v>491</v>
      </c>
      <c r="Y22" s="132"/>
      <c r="Z22" s="137" t="e">
        <f>INDEX(AM17:AM117,MATCH(Z21,AM17:AM117,1))</f>
        <v>#REF!</v>
      </c>
      <c r="AA22" s="134" t="e">
        <f>VLOOKUP(Z22,AM17:AN117,2)</f>
        <v>#REF!</v>
      </c>
      <c r="AB22" s="116"/>
      <c r="AM22" s="77">
        <f t="shared" si="1"/>
        <v>-90</v>
      </c>
      <c r="AN22" s="64">
        <v>13.4</v>
      </c>
      <c r="AO22" s="77">
        <f t="shared" si="2"/>
        <v>-90</v>
      </c>
      <c r="AP22" s="64">
        <v>123.2</v>
      </c>
    </row>
    <row r="23" spans="1:42" ht="12.75" x14ac:dyDescent="0.2">
      <c r="A23" s="77">
        <f t="shared" si="0"/>
        <v>-88</v>
      </c>
      <c r="B23" s="144">
        <v>2.3479999999999999</v>
      </c>
      <c r="C23" s="144">
        <v>0.21199999999999999</v>
      </c>
      <c r="D23" s="63">
        <v>1.8339999999999999E-3</v>
      </c>
      <c r="E23" s="67">
        <v>4.72</v>
      </c>
      <c r="F23" s="64">
        <v>545.5</v>
      </c>
      <c r="G23" s="64">
        <v>123.5</v>
      </c>
      <c r="H23" s="64">
        <v>14.4</v>
      </c>
      <c r="I23" s="78">
        <v>109.1</v>
      </c>
      <c r="J23" s="82"/>
      <c r="K23" s="77">
        <v>-10</v>
      </c>
      <c r="L23" s="144">
        <v>32.32</v>
      </c>
      <c r="M23" s="144">
        <v>1.46E-2</v>
      </c>
      <c r="N23" s="63">
        <v>2.598E-3</v>
      </c>
      <c r="O23" s="65">
        <v>68.5</v>
      </c>
      <c r="P23" s="64">
        <v>385</v>
      </c>
      <c r="Q23" s="64">
        <v>129.1</v>
      </c>
      <c r="R23" s="64">
        <v>70</v>
      </c>
      <c r="S23" s="78">
        <v>59.1</v>
      </c>
      <c r="T23" s="58"/>
      <c r="U23" s="58"/>
      <c r="V23" s="58"/>
      <c r="W23" s="58"/>
      <c r="X23" s="126" t="s">
        <v>498</v>
      </c>
      <c r="Y23" s="127"/>
      <c r="Z23" s="265">
        <v>19</v>
      </c>
      <c r="AA23" s="261">
        <f>VLOOKUP(Z23,AO13:AP113,2)</f>
        <v>108</v>
      </c>
      <c r="AB23" s="116"/>
      <c r="AM23" s="77">
        <f t="shared" si="1"/>
        <v>-88</v>
      </c>
      <c r="AN23" s="64">
        <v>14.4</v>
      </c>
      <c r="AO23" s="77">
        <f t="shared" si="2"/>
        <v>-88</v>
      </c>
      <c r="AP23" s="64">
        <v>123.5</v>
      </c>
    </row>
    <row r="24" spans="1:42" ht="12.75" x14ac:dyDescent="0.2">
      <c r="A24" s="77">
        <f t="shared" si="0"/>
        <v>-86</v>
      </c>
      <c r="B24" s="144">
        <v>2.5859999999999999</v>
      </c>
      <c r="C24" s="144">
        <v>0.19400000000000001</v>
      </c>
      <c r="D24" s="63">
        <v>1.8439999999999999E-3</v>
      </c>
      <c r="E24" s="67">
        <v>5.15</v>
      </c>
      <c r="F24" s="64">
        <v>542.6</v>
      </c>
      <c r="G24" s="64">
        <v>123.9</v>
      </c>
      <c r="H24" s="64">
        <v>15.6</v>
      </c>
      <c r="I24" s="78">
        <v>108.3</v>
      </c>
      <c r="J24" s="82"/>
      <c r="K24" s="77">
        <v>-8</v>
      </c>
      <c r="L24" s="144">
        <v>33.909999999999997</v>
      </c>
      <c r="M24" s="144">
        <v>1.3599999999999999E-2</v>
      </c>
      <c r="N24" s="63">
        <v>2.6450000000000002E-3</v>
      </c>
      <c r="O24" s="65">
        <v>73.5</v>
      </c>
      <c r="P24" s="64">
        <v>378.1</v>
      </c>
      <c r="Q24" s="64">
        <v>129</v>
      </c>
      <c r="R24" s="64">
        <v>72</v>
      </c>
      <c r="S24" s="78">
        <v>57</v>
      </c>
      <c r="T24" s="58"/>
      <c r="U24" s="58"/>
      <c r="V24" s="58"/>
      <c r="W24" s="58"/>
      <c r="X24" s="128" t="s">
        <v>491</v>
      </c>
      <c r="Y24" s="129"/>
      <c r="Z24" s="266"/>
      <c r="AA24" s="262"/>
      <c r="AB24" s="116"/>
      <c r="AM24" s="77">
        <f t="shared" si="1"/>
        <v>-86</v>
      </c>
      <c r="AN24" s="64">
        <v>15.6</v>
      </c>
      <c r="AO24" s="77">
        <f t="shared" si="2"/>
        <v>-86</v>
      </c>
      <c r="AP24" s="64">
        <v>123.9</v>
      </c>
    </row>
    <row r="25" spans="1:42" ht="12.75" x14ac:dyDescent="0.2">
      <c r="A25" s="77">
        <f t="shared" si="0"/>
        <v>-84</v>
      </c>
      <c r="B25" s="144">
        <v>2.84</v>
      </c>
      <c r="C25" s="144">
        <v>0.17799999999999999</v>
      </c>
      <c r="D25" s="63">
        <v>1.851E-3</v>
      </c>
      <c r="E25" s="67">
        <v>5.62</v>
      </c>
      <c r="F25" s="64">
        <v>539.70000000000005</v>
      </c>
      <c r="G25" s="64">
        <v>124.3</v>
      </c>
      <c r="H25" s="64">
        <v>16.7</v>
      </c>
      <c r="I25" s="78">
        <v>107.6</v>
      </c>
      <c r="J25" s="82"/>
      <c r="K25" s="77">
        <v>-6</v>
      </c>
      <c r="L25" s="144">
        <v>35.51</v>
      </c>
      <c r="M25" s="144">
        <v>1.2800000000000001E-2</v>
      </c>
      <c r="N25" s="63">
        <v>2.699E-3</v>
      </c>
      <c r="O25" s="65">
        <v>78.099999999999994</v>
      </c>
      <c r="P25" s="64">
        <v>370.5</v>
      </c>
      <c r="Q25" s="64">
        <v>128</v>
      </c>
      <c r="R25" s="64">
        <v>74</v>
      </c>
      <c r="S25" s="78">
        <v>54</v>
      </c>
      <c r="T25" s="58"/>
      <c r="U25" s="58"/>
      <c r="V25" s="58"/>
      <c r="W25" s="58"/>
      <c r="X25" s="128" t="s">
        <v>494</v>
      </c>
      <c r="Y25" s="129"/>
      <c r="Z25" s="130" t="e">
        <f>#REF!</f>
        <v>#REF!</v>
      </c>
      <c r="AA25" s="117" t="e">
        <f t="shared" ref="AA25" si="3">(Z25-Z23)*(AA26-AA23)/(Z26-Z23)</f>
        <v>#REF!</v>
      </c>
      <c r="AB25" s="118" t="e">
        <f t="shared" ref="AB25" si="4">IF(AND(AA26&gt;AA23,AA26&lt;AA23),(AA26-AA25),(AA23+AA25))</f>
        <v>#REF!</v>
      </c>
      <c r="AM25" s="77">
        <f t="shared" si="1"/>
        <v>-84</v>
      </c>
      <c r="AN25" s="64">
        <v>16.7</v>
      </c>
      <c r="AO25" s="77">
        <f t="shared" si="2"/>
        <v>-84</v>
      </c>
      <c r="AP25" s="64">
        <v>124.3</v>
      </c>
    </row>
    <row r="26" spans="1:42" ht="12.75" customHeight="1" x14ac:dyDescent="0.2">
      <c r="A26" s="77">
        <f t="shared" si="0"/>
        <v>-82</v>
      </c>
      <c r="B26" s="144">
        <v>3.1139999999999999</v>
      </c>
      <c r="C26" s="144">
        <v>0.16400000000000001</v>
      </c>
      <c r="D26" s="63">
        <v>1.8649999999999999E-3</v>
      </c>
      <c r="E26" s="65">
        <v>6.1</v>
      </c>
      <c r="F26" s="64">
        <v>536.70000000000005</v>
      </c>
      <c r="G26" s="64">
        <v>124.7</v>
      </c>
      <c r="H26" s="64">
        <v>17.899999999999999</v>
      </c>
      <c r="I26" s="78">
        <v>106.8</v>
      </c>
      <c r="J26" s="82"/>
      <c r="K26" s="77">
        <v>-4</v>
      </c>
      <c r="L26" s="144">
        <v>37.26</v>
      </c>
      <c r="M26" s="144">
        <v>1.1900000000000001E-2</v>
      </c>
      <c r="N26" s="63">
        <v>2.758E-3</v>
      </c>
      <c r="O26" s="65">
        <v>84</v>
      </c>
      <c r="P26" s="64">
        <v>362.5</v>
      </c>
      <c r="Q26" s="64">
        <v>127</v>
      </c>
      <c r="R26" s="64">
        <v>76</v>
      </c>
      <c r="S26" s="78">
        <v>51</v>
      </c>
      <c r="T26" s="58"/>
      <c r="U26" s="58"/>
      <c r="V26" s="58"/>
      <c r="W26" s="58"/>
      <c r="X26" s="131" t="s">
        <v>491</v>
      </c>
      <c r="Y26" s="132"/>
      <c r="Z26" s="137" t="e">
        <f>INDEX(AM21:AM121,MATCH(Z25,AM21:AM121,1))</f>
        <v>#REF!</v>
      </c>
      <c r="AA26" s="134" t="e">
        <f>VLOOKUP(Z26,AO13:AP113,2)</f>
        <v>#REF!</v>
      </c>
      <c r="AB26" s="116"/>
      <c r="AM26" s="77">
        <f t="shared" si="1"/>
        <v>-82</v>
      </c>
      <c r="AN26" s="64">
        <v>17.899999999999999</v>
      </c>
      <c r="AO26" s="77">
        <f t="shared" si="2"/>
        <v>-82</v>
      </c>
      <c r="AP26" s="64">
        <v>124.7</v>
      </c>
    </row>
    <row r="27" spans="1:42" ht="12.75" customHeight="1" x14ac:dyDescent="0.2">
      <c r="A27" s="77">
        <f t="shared" si="0"/>
        <v>-80</v>
      </c>
      <c r="B27" s="144">
        <v>3.4060000000000001</v>
      </c>
      <c r="C27" s="144">
        <v>0.15</v>
      </c>
      <c r="D27" s="63">
        <v>1.8749999999999999E-3</v>
      </c>
      <c r="E27" s="65">
        <v>6.67</v>
      </c>
      <c r="F27" s="64">
        <v>533.5</v>
      </c>
      <c r="G27" s="64">
        <v>125.1</v>
      </c>
      <c r="H27" s="64">
        <v>19</v>
      </c>
      <c r="I27" s="78">
        <v>106.1</v>
      </c>
      <c r="J27" s="82"/>
      <c r="K27" s="77">
        <v>-2</v>
      </c>
      <c r="L27" s="144">
        <v>39.01</v>
      </c>
      <c r="M27" s="144">
        <v>1.0999999999999999E-2</v>
      </c>
      <c r="N27" s="63">
        <v>2.826E-3</v>
      </c>
      <c r="O27" s="65">
        <v>90.9</v>
      </c>
      <c r="P27" s="64">
        <v>353.9</v>
      </c>
      <c r="Q27" s="64">
        <v>127</v>
      </c>
      <c r="R27" s="64">
        <v>79</v>
      </c>
      <c r="S27" s="78">
        <v>48</v>
      </c>
      <c r="T27" s="58"/>
      <c r="U27" s="58"/>
      <c r="V27" s="58"/>
      <c r="W27" s="58"/>
      <c r="X27" s="126" t="s">
        <v>499</v>
      </c>
      <c r="Y27" s="127"/>
      <c r="Z27" s="265" t="e">
        <f>INDEX(AM25:AM125,MATCH(Z29,AM25:AM125,1)+1)</f>
        <v>#REF!</v>
      </c>
      <c r="AA27" s="261" t="e">
        <f>VLOOKUP(Z27,AO13:AP113,2)</f>
        <v>#REF!</v>
      </c>
      <c r="AB27" s="116"/>
      <c r="AM27" s="77">
        <f t="shared" si="1"/>
        <v>-80</v>
      </c>
      <c r="AN27" s="64">
        <v>19</v>
      </c>
      <c r="AO27" s="77">
        <f t="shared" si="2"/>
        <v>-80</v>
      </c>
      <c r="AP27" s="64">
        <v>125.1</v>
      </c>
    </row>
    <row r="28" spans="1:42" ht="12.75" customHeight="1" x14ac:dyDescent="0.2">
      <c r="A28" s="77">
        <f t="shared" si="0"/>
        <v>-78</v>
      </c>
      <c r="B28" s="144">
        <v>3.718</v>
      </c>
      <c r="C28" s="144">
        <v>0.13800000000000001</v>
      </c>
      <c r="D28" s="63">
        <v>1.885E-3</v>
      </c>
      <c r="E28" s="65">
        <v>7.25</v>
      </c>
      <c r="F28" s="64">
        <v>530.4</v>
      </c>
      <c r="G28" s="64">
        <v>125.6</v>
      </c>
      <c r="H28" s="64">
        <v>20.2</v>
      </c>
      <c r="I28" s="78">
        <v>105.3</v>
      </c>
      <c r="J28" s="82"/>
      <c r="K28" s="77">
        <v>0</v>
      </c>
      <c r="L28" s="144">
        <v>40.909999999999997</v>
      </c>
      <c r="M28" s="144">
        <v>1.0200000000000001E-2</v>
      </c>
      <c r="N28" s="63">
        <v>2.9060000000000002E-3</v>
      </c>
      <c r="O28" s="65">
        <v>98</v>
      </c>
      <c r="P28" s="64">
        <v>344.1</v>
      </c>
      <c r="Q28" s="64">
        <v>126</v>
      </c>
      <c r="R28" s="64">
        <v>82</v>
      </c>
      <c r="S28" s="78">
        <v>44</v>
      </c>
      <c r="T28" s="58"/>
      <c r="U28" s="58"/>
      <c r="V28" s="58"/>
      <c r="W28" s="58"/>
      <c r="X28" s="128" t="s">
        <v>491</v>
      </c>
      <c r="Y28" s="129"/>
      <c r="Z28" s="266"/>
      <c r="AA28" s="262"/>
      <c r="AB28" s="116"/>
      <c r="AM28" s="77">
        <f t="shared" si="1"/>
        <v>-78</v>
      </c>
      <c r="AN28" s="64">
        <v>20.2</v>
      </c>
      <c r="AO28" s="77">
        <f t="shared" si="2"/>
        <v>-78</v>
      </c>
      <c r="AP28" s="64">
        <v>125.6</v>
      </c>
    </row>
    <row r="29" spans="1:42" ht="12.75" customHeight="1" x14ac:dyDescent="0.2">
      <c r="A29" s="77">
        <f t="shared" si="0"/>
        <v>-76</v>
      </c>
      <c r="B29" s="144">
        <v>4.0519999999999996</v>
      </c>
      <c r="C29" s="144">
        <v>0.127</v>
      </c>
      <c r="D29" s="63">
        <v>1.897E-3</v>
      </c>
      <c r="E29" s="65">
        <v>7.87</v>
      </c>
      <c r="F29" s="64">
        <v>527.20000000000005</v>
      </c>
      <c r="G29" s="64">
        <v>125.9</v>
      </c>
      <c r="H29" s="64">
        <v>21.3</v>
      </c>
      <c r="I29" s="78">
        <v>104.6</v>
      </c>
      <c r="J29" s="82"/>
      <c r="K29" s="77">
        <v>2</v>
      </c>
      <c r="L29" s="144">
        <v>42.74</v>
      </c>
      <c r="M29" s="144">
        <v>9.2999999999999992E-3</v>
      </c>
      <c r="N29" s="63">
        <v>2.99E-3</v>
      </c>
      <c r="O29" s="65">
        <v>107.5</v>
      </c>
      <c r="P29" s="64">
        <v>333.7</v>
      </c>
      <c r="Q29" s="64">
        <v>124</v>
      </c>
      <c r="R29" s="64">
        <v>84</v>
      </c>
      <c r="S29" s="78">
        <v>40</v>
      </c>
      <c r="T29" s="58"/>
      <c r="U29" s="58"/>
      <c r="V29" s="58"/>
      <c r="W29" s="58"/>
      <c r="X29" s="128" t="s">
        <v>494</v>
      </c>
      <c r="Y29" s="129"/>
      <c r="Z29" s="130" t="e">
        <f>#REF!</f>
        <v>#REF!</v>
      </c>
      <c r="AA29" s="117" t="e">
        <f t="shared" ref="AA29" si="5">(Z29-Z27)*(AA30-AA27)/(Z30-Z27)</f>
        <v>#REF!</v>
      </c>
      <c r="AB29" s="118" t="e">
        <f t="shared" ref="AB29" si="6">IF(AND(AA30&gt;AA27,AA30&lt;AA27),(AA30-AA29),(AA27+AA29))</f>
        <v>#REF!</v>
      </c>
      <c r="AM29" s="77">
        <f t="shared" si="1"/>
        <v>-76</v>
      </c>
      <c r="AN29" s="64">
        <v>21.3</v>
      </c>
      <c r="AO29" s="77">
        <f t="shared" si="2"/>
        <v>-76</v>
      </c>
      <c r="AP29" s="64">
        <v>125.9</v>
      </c>
    </row>
    <row r="30" spans="1:42" ht="12.75" customHeight="1" x14ac:dyDescent="0.2">
      <c r="A30" s="77">
        <f t="shared" si="0"/>
        <v>-74</v>
      </c>
      <c r="B30" s="144">
        <v>4.4059999999999997</v>
      </c>
      <c r="C30" s="144">
        <v>0.11799999999999999</v>
      </c>
      <c r="D30" s="63">
        <v>1.9090000000000001E-3</v>
      </c>
      <c r="E30" s="65">
        <v>8.4700000000000006</v>
      </c>
      <c r="F30" s="64">
        <v>524.20000000000005</v>
      </c>
      <c r="G30" s="64">
        <v>126.3</v>
      </c>
      <c r="H30" s="64">
        <v>22.5</v>
      </c>
      <c r="I30" s="78">
        <v>103.8</v>
      </c>
      <c r="J30" s="82"/>
      <c r="K30" s="77">
        <v>4</v>
      </c>
      <c r="L30" s="144">
        <v>44.8</v>
      </c>
      <c r="M30" s="144">
        <v>8.3999999999999995E-3</v>
      </c>
      <c r="N30" s="63">
        <v>3.1099999999999999E-3</v>
      </c>
      <c r="O30" s="65">
        <v>119</v>
      </c>
      <c r="P30" s="64">
        <v>321</v>
      </c>
      <c r="Q30" s="64">
        <v>123</v>
      </c>
      <c r="R30" s="64">
        <v>88</v>
      </c>
      <c r="S30" s="78">
        <v>35</v>
      </c>
      <c r="T30" s="58"/>
      <c r="U30" s="58"/>
      <c r="V30" s="58"/>
      <c r="W30" s="58"/>
      <c r="X30" s="131" t="s">
        <v>491</v>
      </c>
      <c r="Y30" s="132"/>
      <c r="Z30" s="137" t="e">
        <f>INDEX(AM25:AM125,MATCH(Z29,AM25:AM125,1))</f>
        <v>#REF!</v>
      </c>
      <c r="AA30" s="134" t="e">
        <f>VLOOKUP(Z30,AO18:AP113,2)</f>
        <v>#REF!</v>
      </c>
      <c r="AB30" s="116"/>
      <c r="AM30" s="77">
        <f t="shared" si="1"/>
        <v>-74</v>
      </c>
      <c r="AN30" s="64">
        <v>22.5</v>
      </c>
      <c r="AO30" s="77">
        <f t="shared" si="2"/>
        <v>-74</v>
      </c>
      <c r="AP30" s="64">
        <v>126.3</v>
      </c>
    </row>
    <row r="31" spans="1:42" ht="12.75" customHeight="1" x14ac:dyDescent="0.2">
      <c r="A31" s="77">
        <f t="shared" si="0"/>
        <v>-72</v>
      </c>
      <c r="B31" s="144">
        <v>4.7830000000000004</v>
      </c>
      <c r="C31" s="144">
        <v>0.109</v>
      </c>
      <c r="D31" s="63">
        <v>1.921E-3</v>
      </c>
      <c r="E31" s="65">
        <v>9.17</v>
      </c>
      <c r="F31" s="64">
        <v>520.70000000000005</v>
      </c>
      <c r="G31" s="64">
        <v>126.7</v>
      </c>
      <c r="H31" s="64">
        <v>23.7</v>
      </c>
      <c r="I31" s="78">
        <v>103</v>
      </c>
      <c r="J31" s="82"/>
      <c r="K31" s="77">
        <v>6</v>
      </c>
      <c r="L31" s="144">
        <v>46.75</v>
      </c>
      <c r="M31" s="144">
        <v>7.6E-3</v>
      </c>
      <c r="N31" s="63">
        <v>3.2599999999999999E-3</v>
      </c>
      <c r="O31" s="65">
        <v>131.6</v>
      </c>
      <c r="P31" s="64">
        <v>306.3</v>
      </c>
      <c r="Q31" s="64">
        <v>121</v>
      </c>
      <c r="R31" s="64">
        <v>92</v>
      </c>
      <c r="S31" s="78">
        <v>29</v>
      </c>
      <c r="T31" s="58"/>
      <c r="U31" s="58"/>
      <c r="V31" s="58"/>
      <c r="W31" s="58"/>
      <c r="X31" s="133"/>
      <c r="Y31" s="133"/>
      <c r="Z31" s="135"/>
      <c r="AA31" s="133"/>
      <c r="AB31" s="133"/>
      <c r="AM31" s="77">
        <f t="shared" si="1"/>
        <v>-72</v>
      </c>
      <c r="AN31" s="64">
        <v>23.7</v>
      </c>
      <c r="AO31" s="77">
        <f t="shared" si="2"/>
        <v>-72</v>
      </c>
      <c r="AP31" s="64">
        <v>126.7</v>
      </c>
    </row>
    <row r="32" spans="1:42" ht="12.75" customHeight="1" x14ac:dyDescent="0.2">
      <c r="A32" s="77">
        <f t="shared" si="0"/>
        <v>-70</v>
      </c>
      <c r="B32" s="144">
        <v>5.1820000000000004</v>
      </c>
      <c r="C32" s="144">
        <v>0.10100000000000001</v>
      </c>
      <c r="D32" s="63">
        <v>1.934E-3</v>
      </c>
      <c r="E32" s="65">
        <v>9.9</v>
      </c>
      <c r="F32" s="64">
        <v>517.1</v>
      </c>
      <c r="G32" s="64">
        <v>127.1</v>
      </c>
      <c r="H32" s="64">
        <v>24.9</v>
      </c>
      <c r="I32" s="78">
        <v>102.2</v>
      </c>
      <c r="J32" s="82"/>
      <c r="K32" s="77">
        <v>8</v>
      </c>
      <c r="L32" s="144">
        <v>48.98</v>
      </c>
      <c r="M32" s="144">
        <v>6.4000000000000003E-3</v>
      </c>
      <c r="N32" s="63">
        <v>3.48E-3</v>
      </c>
      <c r="O32" s="65">
        <v>156.19999999999999</v>
      </c>
      <c r="P32" s="64">
        <v>287.10000000000002</v>
      </c>
      <c r="Q32" s="64">
        <v>117</v>
      </c>
      <c r="R32" s="64">
        <v>98</v>
      </c>
      <c r="S32" s="78">
        <v>19</v>
      </c>
      <c r="T32" s="58"/>
      <c r="U32" s="58"/>
      <c r="V32" s="58"/>
      <c r="W32" s="58"/>
      <c r="X32" s="124" t="s">
        <v>495</v>
      </c>
      <c r="Y32" s="125"/>
      <c r="Z32" s="136"/>
      <c r="AA32" s="125"/>
      <c r="AB32" s="125"/>
      <c r="AM32" s="77">
        <f t="shared" si="1"/>
        <v>-70</v>
      </c>
      <c r="AN32" s="64">
        <v>24.9</v>
      </c>
      <c r="AO32" s="77">
        <f t="shared" si="2"/>
        <v>-70</v>
      </c>
      <c r="AP32" s="64">
        <v>127.1</v>
      </c>
    </row>
    <row r="33" spans="1:42" ht="12.75" customHeight="1" thickBot="1" x14ac:dyDescent="0.25">
      <c r="A33" s="77">
        <f t="shared" si="0"/>
        <v>-68</v>
      </c>
      <c r="B33" s="144">
        <v>5.6070000000000002</v>
      </c>
      <c r="C33" s="144">
        <v>9.4E-2</v>
      </c>
      <c r="D33" s="63">
        <v>1.946E-3</v>
      </c>
      <c r="E33" s="65">
        <v>10.6</v>
      </c>
      <c r="F33" s="64">
        <v>513.79999999999995</v>
      </c>
      <c r="G33" s="64">
        <v>127.4</v>
      </c>
      <c r="H33" s="64">
        <v>26.1</v>
      </c>
      <c r="I33" s="78">
        <v>101.3</v>
      </c>
      <c r="J33" s="82"/>
      <c r="K33" s="79">
        <v>9.6999999999999993</v>
      </c>
      <c r="L33" s="145">
        <v>51.17</v>
      </c>
      <c r="M33" s="145">
        <v>4.4999999999999997E-3</v>
      </c>
      <c r="N33" s="69">
        <v>4.5500000000000002E-3</v>
      </c>
      <c r="O33" s="71">
        <v>220</v>
      </c>
      <c r="P33" s="70">
        <v>220</v>
      </c>
      <c r="Q33" s="70">
        <v>108</v>
      </c>
      <c r="R33" s="70">
        <v>108</v>
      </c>
      <c r="S33" s="81">
        <v>0</v>
      </c>
      <c r="T33" s="58"/>
      <c r="U33" s="58"/>
      <c r="V33" s="58"/>
      <c r="W33" s="58"/>
      <c r="X33" s="126" t="s">
        <v>496</v>
      </c>
      <c r="Y33" s="127"/>
      <c r="Z33" s="265" t="e">
        <f>INDEX(AM31:AM131,MATCH(Z35,AM31:AM131,1)+1)</f>
        <v>#REF!</v>
      </c>
      <c r="AA33" s="261" t="e">
        <f>VLOOKUP(Z33,AM31:AN131,2)</f>
        <v>#REF!</v>
      </c>
      <c r="AB33" s="116"/>
      <c r="AM33" s="77">
        <f t="shared" si="1"/>
        <v>-68</v>
      </c>
      <c r="AN33" s="64">
        <v>26.1</v>
      </c>
      <c r="AO33" s="77">
        <f t="shared" si="2"/>
        <v>-68</v>
      </c>
      <c r="AP33" s="64">
        <v>127.4</v>
      </c>
    </row>
    <row r="34" spans="1:42" ht="12.75" x14ac:dyDescent="0.2">
      <c r="A34" s="77">
        <f t="shared" si="0"/>
        <v>-66</v>
      </c>
      <c r="B34" s="144">
        <v>6.0590000000000002</v>
      </c>
      <c r="C34" s="144">
        <v>8.6999999999999994E-2</v>
      </c>
      <c r="D34" s="63">
        <v>1.9589999999999998E-3</v>
      </c>
      <c r="E34" s="65">
        <v>11.5</v>
      </c>
      <c r="F34" s="64">
        <v>510.4</v>
      </c>
      <c r="G34" s="64">
        <v>127.8</v>
      </c>
      <c r="H34" s="64">
        <v>27.3</v>
      </c>
      <c r="I34" s="78">
        <v>100.5</v>
      </c>
      <c r="J34" s="82"/>
      <c r="K34" s="82"/>
      <c r="L34" s="57"/>
      <c r="M34" s="82" t="s">
        <v>4</v>
      </c>
      <c r="N34" s="57"/>
      <c r="O34" s="57"/>
      <c r="P34" s="57"/>
      <c r="Q34" s="57"/>
      <c r="R34" s="57"/>
      <c r="S34" s="57"/>
      <c r="T34" s="58"/>
      <c r="U34" s="58"/>
      <c r="V34" s="58"/>
      <c r="W34" s="58"/>
      <c r="X34" s="128" t="s">
        <v>491</v>
      </c>
      <c r="Y34" s="129"/>
      <c r="Z34" s="266"/>
      <c r="AA34" s="262"/>
      <c r="AB34" s="116"/>
      <c r="AM34" s="77">
        <f t="shared" si="1"/>
        <v>-66</v>
      </c>
      <c r="AN34" s="64">
        <v>27.3</v>
      </c>
      <c r="AO34" s="77">
        <f t="shared" si="2"/>
        <v>-66</v>
      </c>
      <c r="AP34" s="64">
        <v>127.8</v>
      </c>
    </row>
    <row r="35" spans="1:42" ht="12.75" x14ac:dyDescent="0.2">
      <c r="A35" s="77">
        <f t="shared" si="0"/>
        <v>-64</v>
      </c>
      <c r="B35" s="144">
        <v>6.5339999999999998</v>
      </c>
      <c r="C35" s="144">
        <v>8.1000000000000003E-2</v>
      </c>
      <c r="D35" s="63">
        <v>1.9729999999999999E-3</v>
      </c>
      <c r="E35" s="65">
        <v>12.3</v>
      </c>
      <c r="F35" s="64">
        <v>506.9</v>
      </c>
      <c r="G35" s="64">
        <v>128.19999999999999</v>
      </c>
      <c r="H35" s="64">
        <v>28.6</v>
      </c>
      <c r="I35" s="78">
        <v>99.6</v>
      </c>
      <c r="J35" s="82"/>
      <c r="K35" s="82"/>
      <c r="L35" s="57"/>
      <c r="M35" s="82" t="s">
        <v>4</v>
      </c>
      <c r="N35" s="57"/>
      <c r="O35" s="57"/>
      <c r="P35" s="57"/>
      <c r="Q35" s="57"/>
      <c r="R35" s="57"/>
      <c r="S35" s="57"/>
      <c r="T35" s="58"/>
      <c r="U35" s="58"/>
      <c r="V35" s="58"/>
      <c r="W35" s="58"/>
      <c r="X35" s="128" t="s">
        <v>492</v>
      </c>
      <c r="Y35" s="129"/>
      <c r="Z35" s="130" t="e">
        <f>#REF!</f>
        <v>#REF!</v>
      </c>
      <c r="AA35" s="117" t="e">
        <f>(Z35-Z33)*(AA36-AA33)/(Z36-Z33)</f>
        <v>#REF!</v>
      </c>
      <c r="AB35" s="118" t="e">
        <f>IF(AND(AA36&gt;AA33,AA36&lt;AA33),(AA36-AA35),(AA33+AA35))</f>
        <v>#REF!</v>
      </c>
      <c r="AM35" s="77">
        <f t="shared" si="1"/>
        <v>-64</v>
      </c>
      <c r="AN35" s="64">
        <v>28.6</v>
      </c>
      <c r="AO35" s="77">
        <f t="shared" si="2"/>
        <v>-64</v>
      </c>
      <c r="AP35" s="64">
        <v>128.19999999999999</v>
      </c>
    </row>
    <row r="36" spans="1:42" ht="12.75" x14ac:dyDescent="0.2">
      <c r="A36" s="77">
        <f t="shared" si="0"/>
        <v>-62</v>
      </c>
      <c r="B36" s="144">
        <v>7.0330000000000004</v>
      </c>
      <c r="C36" s="144">
        <v>7.5999999999999998E-2</v>
      </c>
      <c r="D36" s="63">
        <v>1.9870000000000001E-3</v>
      </c>
      <c r="E36" s="65">
        <v>13.2</v>
      </c>
      <c r="F36" s="64">
        <v>503.3</v>
      </c>
      <c r="G36" s="64">
        <v>128.6</v>
      </c>
      <c r="H36" s="64">
        <v>29.8</v>
      </c>
      <c r="I36" s="78">
        <v>98.8</v>
      </c>
      <c r="J36" s="82"/>
      <c r="K36" s="82"/>
      <c r="L36" s="57"/>
      <c r="M36" s="82" t="s">
        <v>4</v>
      </c>
      <c r="N36" s="57"/>
      <c r="O36" s="57"/>
      <c r="P36" s="57"/>
      <c r="Q36" s="57"/>
      <c r="R36" s="57"/>
      <c r="S36" s="57"/>
      <c r="T36" s="58"/>
      <c r="U36" s="58"/>
      <c r="V36" s="58"/>
      <c r="W36" s="58"/>
      <c r="X36" s="131" t="s">
        <v>491</v>
      </c>
      <c r="Y36" s="132"/>
      <c r="Z36" s="137" t="e">
        <f>INDEX(AM31:AM131,MATCH(Z35,AM31:AM131,1))</f>
        <v>#REF!</v>
      </c>
      <c r="AA36" s="134" t="e">
        <f>VLOOKUP(Z36,AM31:AN131,2)</f>
        <v>#REF!</v>
      </c>
      <c r="AB36" s="116"/>
      <c r="AM36" s="77">
        <f t="shared" si="1"/>
        <v>-62</v>
      </c>
      <c r="AN36" s="64">
        <v>29.8</v>
      </c>
      <c r="AO36" s="77">
        <f t="shared" si="2"/>
        <v>-62</v>
      </c>
      <c r="AP36" s="64">
        <v>128.6</v>
      </c>
    </row>
    <row r="37" spans="1:42" ht="12.75" x14ac:dyDescent="0.2">
      <c r="A37" s="77">
        <f t="shared" si="0"/>
        <v>-60</v>
      </c>
      <c r="B37" s="144">
        <v>7.5640000000000001</v>
      </c>
      <c r="C37" s="144">
        <v>7.0999999999999994E-2</v>
      </c>
      <c r="D37" s="63">
        <v>2.0010000000000002E-3</v>
      </c>
      <c r="E37" s="65">
        <v>14.1</v>
      </c>
      <c r="F37" s="64">
        <v>499.8</v>
      </c>
      <c r="G37" s="64">
        <v>128.9</v>
      </c>
      <c r="H37" s="64">
        <v>31.1</v>
      </c>
      <c r="I37" s="78">
        <v>97.8</v>
      </c>
      <c r="J37" s="82"/>
      <c r="K37" s="82"/>
      <c r="L37" s="57"/>
      <c r="M37" s="82" t="s">
        <v>4</v>
      </c>
      <c r="N37" s="57"/>
      <c r="O37" s="57"/>
      <c r="P37" s="57"/>
      <c r="Q37" s="57"/>
      <c r="R37" s="57"/>
      <c r="S37" s="57"/>
      <c r="T37" s="58"/>
      <c r="U37" s="58"/>
      <c r="V37" s="58"/>
      <c r="W37" s="58"/>
      <c r="X37" s="126" t="s">
        <v>497</v>
      </c>
      <c r="Y37" s="127"/>
      <c r="Z37" s="265" t="e">
        <f>INDEX(AM35:AM135,MATCH(Z39,AM35:AM135,1)+1)</f>
        <v>#REF!</v>
      </c>
      <c r="AA37" s="261" t="e">
        <f>VLOOKUP(Z37,AM35:AN135,2)</f>
        <v>#REF!</v>
      </c>
      <c r="AB37" s="116"/>
      <c r="AM37" s="77">
        <f t="shared" si="1"/>
        <v>-60</v>
      </c>
      <c r="AN37" s="64">
        <v>31.1</v>
      </c>
      <c r="AO37" s="77">
        <f t="shared" si="2"/>
        <v>-60</v>
      </c>
      <c r="AP37" s="64">
        <v>128.9</v>
      </c>
    </row>
    <row r="38" spans="1:42" ht="12.75" x14ac:dyDescent="0.2">
      <c r="A38" s="77">
        <f t="shared" si="0"/>
        <v>-58</v>
      </c>
      <c r="B38" s="144">
        <v>8.1150000000000002</v>
      </c>
      <c r="C38" s="144">
        <v>6.7000000000000004E-2</v>
      </c>
      <c r="D38" s="63">
        <v>2.0149999999999999E-3</v>
      </c>
      <c r="E38" s="65">
        <v>14.9</v>
      </c>
      <c r="F38" s="64">
        <v>496.3</v>
      </c>
      <c r="G38" s="64">
        <v>129.30000000000001</v>
      </c>
      <c r="H38" s="64">
        <v>32.4</v>
      </c>
      <c r="I38" s="78">
        <v>96.9</v>
      </c>
      <c r="J38" s="82"/>
      <c r="K38" s="82"/>
      <c r="L38" s="57"/>
      <c r="M38" s="82" t="s">
        <v>4</v>
      </c>
      <c r="N38" s="57"/>
      <c r="O38" s="57"/>
      <c r="P38" s="57"/>
      <c r="Q38" s="57"/>
      <c r="R38" s="57"/>
      <c r="S38" s="57"/>
      <c r="T38" s="58"/>
      <c r="U38" s="58"/>
      <c r="V38" s="58"/>
      <c r="W38" s="58"/>
      <c r="X38" s="128" t="s">
        <v>491</v>
      </c>
      <c r="Y38" s="129"/>
      <c r="Z38" s="266"/>
      <c r="AA38" s="262"/>
      <c r="AB38" s="116"/>
      <c r="AM38" s="77">
        <f t="shared" si="1"/>
        <v>-58</v>
      </c>
      <c r="AN38" s="64">
        <v>32.4</v>
      </c>
      <c r="AO38" s="77">
        <f t="shared" si="2"/>
        <v>-58</v>
      </c>
      <c r="AP38" s="64">
        <v>129.30000000000001</v>
      </c>
    </row>
    <row r="39" spans="1:42" ht="12.75" x14ac:dyDescent="0.2">
      <c r="A39" s="77">
        <f t="shared" si="0"/>
        <v>-56</v>
      </c>
      <c r="B39" s="144">
        <v>8.7010000000000005</v>
      </c>
      <c r="C39" s="144">
        <v>6.3E-2</v>
      </c>
      <c r="D39" s="63">
        <v>2.029E-3</v>
      </c>
      <c r="E39" s="65">
        <v>16</v>
      </c>
      <c r="F39" s="64">
        <v>492.8</v>
      </c>
      <c r="G39" s="64">
        <v>129.69999999999999</v>
      </c>
      <c r="H39" s="64">
        <v>33.700000000000003</v>
      </c>
      <c r="I39" s="78">
        <v>96</v>
      </c>
      <c r="J39" s="82"/>
      <c r="K39" s="82"/>
      <c r="L39" s="57"/>
      <c r="M39" s="82" t="s">
        <v>4</v>
      </c>
      <c r="N39" s="57"/>
      <c r="O39" s="57"/>
      <c r="P39" s="57"/>
      <c r="Q39" s="57"/>
      <c r="R39" s="57"/>
      <c r="S39" s="57"/>
      <c r="T39" s="58"/>
      <c r="U39" s="58"/>
      <c r="V39" s="58"/>
      <c r="W39" s="58"/>
      <c r="X39" s="128" t="s">
        <v>492</v>
      </c>
      <c r="Y39" s="129"/>
      <c r="Z39" s="130" t="e">
        <f>#REF!</f>
        <v>#REF!</v>
      </c>
      <c r="AA39" s="117" t="e">
        <f>(Z39-Z37)*(AA40-AA37)/(Z40-Z37)</f>
        <v>#REF!</v>
      </c>
      <c r="AB39" s="118" t="e">
        <f>IF(AND(AA40&gt;AA37,AA40&lt;AA37),(AA40-AA39),(AA37+AA39))</f>
        <v>#REF!</v>
      </c>
      <c r="AM39" s="77">
        <f t="shared" si="1"/>
        <v>-56</v>
      </c>
      <c r="AN39" s="64">
        <v>33.700000000000003</v>
      </c>
      <c r="AO39" s="77">
        <f t="shared" si="2"/>
        <v>-56</v>
      </c>
      <c r="AP39" s="64">
        <v>129.69999999999999</v>
      </c>
    </row>
    <row r="40" spans="1:42" ht="12.75" x14ac:dyDescent="0.2">
      <c r="A40" s="77">
        <f t="shared" si="0"/>
        <v>-54</v>
      </c>
      <c r="B40" s="144">
        <v>9.3149999999999995</v>
      </c>
      <c r="C40" s="144">
        <v>5.8400000000000001E-2</v>
      </c>
      <c r="D40" s="63">
        <v>2.0439999999999998E-3</v>
      </c>
      <c r="E40" s="65">
        <v>17.100000000000001</v>
      </c>
      <c r="F40" s="64">
        <v>489.3</v>
      </c>
      <c r="G40" s="64">
        <v>130.1</v>
      </c>
      <c r="H40" s="64">
        <v>35</v>
      </c>
      <c r="I40" s="78">
        <v>95.1</v>
      </c>
      <c r="J40" s="82"/>
      <c r="K40" s="82"/>
      <c r="L40" s="57"/>
      <c r="M40" s="82" t="s">
        <v>4</v>
      </c>
      <c r="N40" s="57"/>
      <c r="O40" s="57"/>
      <c r="P40" s="57"/>
      <c r="Q40" s="57"/>
      <c r="R40" s="57"/>
      <c r="S40" s="57"/>
      <c r="T40" s="58"/>
      <c r="U40" s="58"/>
      <c r="V40" s="58"/>
      <c r="W40" s="58"/>
      <c r="X40" s="131" t="s">
        <v>491</v>
      </c>
      <c r="Y40" s="132"/>
      <c r="Z40" s="137" t="e">
        <f>INDEX(AM35:AM135,MATCH(Z39,AM35:AM135,1))</f>
        <v>#REF!</v>
      </c>
      <c r="AA40" s="134" t="e">
        <f>VLOOKUP(Z40,AM35:AN135,2)</f>
        <v>#REF!</v>
      </c>
      <c r="AB40" s="116"/>
      <c r="AE40" s="4"/>
      <c r="AM40" s="77">
        <f t="shared" si="1"/>
        <v>-54</v>
      </c>
      <c r="AN40" s="64">
        <v>35</v>
      </c>
      <c r="AO40" s="77">
        <f t="shared" si="2"/>
        <v>-54</v>
      </c>
      <c r="AP40" s="64">
        <v>130.1</v>
      </c>
    </row>
    <row r="41" spans="1:42" ht="12.75" x14ac:dyDescent="0.2">
      <c r="A41" s="77">
        <f t="shared" si="0"/>
        <v>-52</v>
      </c>
      <c r="B41" s="144">
        <v>9.9559999999999995</v>
      </c>
      <c r="C41" s="144">
        <v>5.4899999999999997E-2</v>
      </c>
      <c r="D41" s="63">
        <v>2.0600000000000002E-3</v>
      </c>
      <c r="E41" s="65">
        <v>18.2</v>
      </c>
      <c r="F41" s="64">
        <v>485.6</v>
      </c>
      <c r="G41" s="64">
        <v>130.5</v>
      </c>
      <c r="H41" s="64">
        <v>36.299999999999997</v>
      </c>
      <c r="I41" s="78">
        <v>94.2</v>
      </c>
      <c r="J41" s="82"/>
      <c r="K41" s="82"/>
      <c r="L41" s="57"/>
      <c r="M41" s="82" t="s">
        <v>4</v>
      </c>
      <c r="N41" s="57"/>
      <c r="O41" s="57"/>
      <c r="P41" s="57"/>
      <c r="Q41" s="57"/>
      <c r="R41" s="57"/>
      <c r="S41" s="57"/>
      <c r="T41" s="58"/>
      <c r="U41" s="58"/>
      <c r="V41" s="58"/>
      <c r="W41" s="58"/>
      <c r="X41" s="126" t="s">
        <v>498</v>
      </c>
      <c r="Y41" s="127"/>
      <c r="Z41" s="265" t="e">
        <f>INDEX(AM39:AM139,MATCH(Z43,AM39:AM139,1)+1)</f>
        <v>#REF!</v>
      </c>
      <c r="AA41" s="261" t="e">
        <f>VLOOKUP(Z41,AO31:AP131,2)</f>
        <v>#REF!</v>
      </c>
      <c r="AB41" s="116"/>
      <c r="AM41" s="77">
        <f t="shared" si="1"/>
        <v>-52</v>
      </c>
      <c r="AN41" s="64">
        <v>36.299999999999997</v>
      </c>
      <c r="AO41" s="77">
        <f t="shared" si="2"/>
        <v>-52</v>
      </c>
      <c r="AP41" s="64">
        <v>130.5</v>
      </c>
    </row>
    <row r="42" spans="1:42" ht="12.75" x14ac:dyDescent="0.2">
      <c r="A42" s="77">
        <f t="shared" si="0"/>
        <v>-50</v>
      </c>
      <c r="B42" s="144">
        <v>10.63</v>
      </c>
      <c r="C42" s="144">
        <v>5.16E-2</v>
      </c>
      <c r="D42" s="63">
        <v>2.0760000000000002E-3</v>
      </c>
      <c r="E42" s="65">
        <v>19.399999999999999</v>
      </c>
      <c r="F42" s="64">
        <v>481.7</v>
      </c>
      <c r="G42" s="64">
        <v>130.80000000000001</v>
      </c>
      <c r="H42" s="64">
        <v>37.700000000000003</v>
      </c>
      <c r="I42" s="78">
        <v>93.1</v>
      </c>
      <c r="J42" s="82"/>
      <c r="K42" s="82"/>
      <c r="L42" s="57"/>
      <c r="M42" s="82" t="s">
        <v>4</v>
      </c>
      <c r="N42" s="57"/>
      <c r="O42" s="57"/>
      <c r="P42" s="57"/>
      <c r="Q42" s="57"/>
      <c r="R42" s="57"/>
      <c r="S42" s="57"/>
      <c r="T42" s="58"/>
      <c r="U42" s="58"/>
      <c r="V42" s="58"/>
      <c r="W42" s="58"/>
      <c r="X42" s="128" t="s">
        <v>491</v>
      </c>
      <c r="Y42" s="129"/>
      <c r="Z42" s="266"/>
      <c r="AA42" s="262"/>
      <c r="AB42" s="116"/>
      <c r="AE42" s="4"/>
      <c r="AM42" s="77">
        <f t="shared" si="1"/>
        <v>-50</v>
      </c>
      <c r="AN42" s="64">
        <v>37.700000000000003</v>
      </c>
      <c r="AO42" s="77">
        <f t="shared" si="2"/>
        <v>-50</v>
      </c>
      <c r="AP42" s="64">
        <v>130.80000000000001</v>
      </c>
    </row>
    <row r="43" spans="1:42" ht="12.75" x14ac:dyDescent="0.2">
      <c r="A43" s="77">
        <f t="shared" si="0"/>
        <v>-48</v>
      </c>
      <c r="B43" s="144">
        <v>11.34</v>
      </c>
      <c r="C43" s="144">
        <v>4.8300000000000003E-2</v>
      </c>
      <c r="D43" s="63">
        <v>2.0929999999999998E-3</v>
      </c>
      <c r="E43" s="65">
        <v>20.7</v>
      </c>
      <c r="F43" s="64">
        <v>477.9</v>
      </c>
      <c r="G43" s="64">
        <v>131</v>
      </c>
      <c r="H43" s="64">
        <v>39.1</v>
      </c>
      <c r="I43" s="78">
        <v>91.9</v>
      </c>
      <c r="J43" s="82"/>
      <c r="K43" s="82"/>
      <c r="L43" s="57"/>
      <c r="M43" s="82" t="s">
        <v>4</v>
      </c>
      <c r="N43" s="57"/>
      <c r="O43" s="57"/>
      <c r="P43" s="57"/>
      <c r="Q43" s="57"/>
      <c r="R43" s="57"/>
      <c r="S43" s="57"/>
      <c r="T43" s="58"/>
      <c r="U43" s="58"/>
      <c r="V43" s="58"/>
      <c r="W43" s="58"/>
      <c r="X43" s="128" t="s">
        <v>494</v>
      </c>
      <c r="Y43" s="129"/>
      <c r="Z43" s="130" t="e">
        <f>#REF!</f>
        <v>#REF!</v>
      </c>
      <c r="AA43" s="117" t="e">
        <f t="shared" ref="AA43" si="7">(Z43-Z41)*(AA44-AA41)/(Z44-Z41)</f>
        <v>#REF!</v>
      </c>
      <c r="AB43" s="118" t="e">
        <f t="shared" ref="AB43" si="8">IF(AND(AA44&gt;AA41,AA44&lt;AA41),(AA44-AA43),(AA41+AA43))</f>
        <v>#REF!</v>
      </c>
      <c r="AM43" s="77">
        <f t="shared" si="1"/>
        <v>-48</v>
      </c>
      <c r="AN43" s="64">
        <v>39.1</v>
      </c>
      <c r="AO43" s="77">
        <f t="shared" si="2"/>
        <v>-48</v>
      </c>
      <c r="AP43" s="64">
        <v>131</v>
      </c>
    </row>
    <row r="44" spans="1:42" ht="12.75" x14ac:dyDescent="0.2">
      <c r="A44" s="77">
        <f t="shared" si="0"/>
        <v>-46</v>
      </c>
      <c r="B44" s="144">
        <v>12.08</v>
      </c>
      <c r="C44" s="144">
        <v>4.5699999999999998E-2</v>
      </c>
      <c r="D44" s="63">
        <v>2.1099999999999999E-3</v>
      </c>
      <c r="E44" s="65">
        <v>21.9</v>
      </c>
      <c r="F44" s="64">
        <v>473.9</v>
      </c>
      <c r="G44" s="64">
        <v>131.19999999999999</v>
      </c>
      <c r="H44" s="64">
        <v>40.4</v>
      </c>
      <c r="I44" s="78">
        <v>90.8</v>
      </c>
      <c r="J44" s="82"/>
      <c r="K44" s="82"/>
      <c r="L44" s="57"/>
      <c r="M44" s="82" t="s">
        <v>4</v>
      </c>
      <c r="N44" s="57"/>
      <c r="O44" s="57"/>
      <c r="P44" s="57"/>
      <c r="Q44" s="57"/>
      <c r="R44" s="57"/>
      <c r="S44" s="57"/>
      <c r="T44" s="58"/>
      <c r="U44" s="58"/>
      <c r="V44" s="58"/>
      <c r="W44" s="58"/>
      <c r="X44" s="131" t="s">
        <v>491</v>
      </c>
      <c r="Y44" s="132"/>
      <c r="Z44" s="137" t="e">
        <f>INDEX(AM39:AM139,MATCH(Z43,AM39:AM139,1))</f>
        <v>#REF!</v>
      </c>
      <c r="AA44" s="134" t="e">
        <f>VLOOKUP(Z44,AO31:AP131,2)</f>
        <v>#REF!</v>
      </c>
      <c r="AB44" s="116"/>
      <c r="AM44" s="77">
        <f t="shared" si="1"/>
        <v>-46</v>
      </c>
      <c r="AN44" s="64">
        <v>40.4</v>
      </c>
      <c r="AO44" s="77">
        <f t="shared" si="2"/>
        <v>-46</v>
      </c>
      <c r="AP44" s="64">
        <v>131.19999999999999</v>
      </c>
    </row>
    <row r="45" spans="1:42" ht="12.75" x14ac:dyDescent="0.2">
      <c r="A45" s="77">
        <f t="shared" si="0"/>
        <v>-44</v>
      </c>
      <c r="B45" s="144">
        <v>12.87</v>
      </c>
      <c r="C45" s="144">
        <v>4.2700000000000002E-2</v>
      </c>
      <c r="D45" s="63">
        <v>2.1280000000000001E-3</v>
      </c>
      <c r="E45" s="65">
        <v>23.4</v>
      </c>
      <c r="F45" s="64">
        <v>470</v>
      </c>
      <c r="G45" s="64">
        <v>131.30000000000001</v>
      </c>
      <c r="H45" s="64">
        <v>41.8</v>
      </c>
      <c r="I45" s="78">
        <v>89.5</v>
      </c>
      <c r="J45" s="82"/>
      <c r="K45" s="82"/>
      <c r="L45" s="57"/>
      <c r="M45" s="82" t="s">
        <v>4</v>
      </c>
      <c r="N45" s="57"/>
      <c r="O45" s="57"/>
      <c r="P45" s="57"/>
      <c r="Q45" s="57"/>
      <c r="R45" s="57"/>
      <c r="S45" s="57"/>
      <c r="T45" s="58"/>
      <c r="U45" s="58"/>
      <c r="V45" s="58"/>
      <c r="W45" s="58"/>
      <c r="X45" s="126" t="s">
        <v>499</v>
      </c>
      <c r="Y45" s="127"/>
      <c r="Z45" s="265" t="e">
        <f>INDEX(AM43:AM143,MATCH(Z47,AM43:AM143,1)+1)</f>
        <v>#REF!</v>
      </c>
      <c r="AA45" s="261" t="e">
        <f>VLOOKUP(Z45,AO31:AP131,2)</f>
        <v>#REF!</v>
      </c>
      <c r="AB45" s="116"/>
      <c r="AM45" s="77">
        <f t="shared" si="1"/>
        <v>-44</v>
      </c>
      <c r="AN45" s="64">
        <v>41.8</v>
      </c>
      <c r="AO45" s="77">
        <f t="shared" si="2"/>
        <v>-44</v>
      </c>
      <c r="AP45" s="64">
        <v>131.30000000000001</v>
      </c>
    </row>
    <row r="46" spans="1:42" ht="12.75" x14ac:dyDescent="0.2">
      <c r="A46" s="77">
        <f t="shared" si="0"/>
        <v>-42</v>
      </c>
      <c r="B46" s="144">
        <v>13.66</v>
      </c>
      <c r="C46" s="144">
        <v>4.0300000000000002E-2</v>
      </c>
      <c r="D46" s="63">
        <v>2.1459999999999999E-3</v>
      </c>
      <c r="E46" s="65">
        <v>24.8</v>
      </c>
      <c r="F46" s="64">
        <v>466.2</v>
      </c>
      <c r="G46" s="64">
        <v>131.5</v>
      </c>
      <c r="H46" s="64">
        <v>43.2</v>
      </c>
      <c r="I46" s="78">
        <v>88.3</v>
      </c>
      <c r="J46" s="82"/>
      <c r="K46" s="82"/>
      <c r="L46" s="57"/>
      <c r="M46" s="82" t="s">
        <v>4</v>
      </c>
      <c r="N46" s="57"/>
      <c r="O46" s="57"/>
      <c r="P46" s="57"/>
      <c r="Q46" s="57"/>
      <c r="R46" s="57"/>
      <c r="S46" s="57"/>
      <c r="T46" s="58"/>
      <c r="U46" s="58"/>
      <c r="V46" s="58"/>
      <c r="W46" s="58"/>
      <c r="X46" s="128" t="s">
        <v>491</v>
      </c>
      <c r="Y46" s="129"/>
      <c r="Z46" s="266"/>
      <c r="AA46" s="262"/>
      <c r="AB46" s="116"/>
      <c r="AM46" s="77">
        <f t="shared" si="1"/>
        <v>-42</v>
      </c>
      <c r="AN46" s="64">
        <v>43.2</v>
      </c>
      <c r="AO46" s="77">
        <f t="shared" si="2"/>
        <v>-42</v>
      </c>
      <c r="AP46" s="64">
        <v>131.5</v>
      </c>
    </row>
    <row r="47" spans="1:42" ht="12.75" x14ac:dyDescent="0.2">
      <c r="A47" s="77">
        <f t="shared" si="0"/>
        <v>-40</v>
      </c>
      <c r="B47" s="144">
        <v>14.51</v>
      </c>
      <c r="C47" s="144">
        <v>3.7699999999999997E-2</v>
      </c>
      <c r="D47" s="63">
        <v>2.1640000000000001E-3</v>
      </c>
      <c r="E47" s="65">
        <v>26.5</v>
      </c>
      <c r="F47" s="64">
        <v>462</v>
      </c>
      <c r="G47" s="64">
        <v>131.69999999999999</v>
      </c>
      <c r="H47" s="64">
        <v>44.7</v>
      </c>
      <c r="I47" s="78">
        <v>87</v>
      </c>
      <c r="J47" s="82"/>
      <c r="K47" s="82"/>
      <c r="L47" s="57"/>
      <c r="M47" s="82" t="s">
        <v>4</v>
      </c>
      <c r="N47" s="57"/>
      <c r="O47" s="57"/>
      <c r="P47" s="57"/>
      <c r="Q47" s="57"/>
      <c r="R47" s="57"/>
      <c r="S47" s="57"/>
      <c r="T47" s="58"/>
      <c r="U47" s="58"/>
      <c r="V47" s="58"/>
      <c r="W47" s="58"/>
      <c r="X47" s="128" t="s">
        <v>494</v>
      </c>
      <c r="Y47" s="129"/>
      <c r="Z47" s="130" t="e">
        <f>#REF!</f>
        <v>#REF!</v>
      </c>
      <c r="AA47" s="117" t="e">
        <f t="shared" ref="AA47" si="9">(Z47-Z45)*(AA48-AA45)/(Z48-Z45)</f>
        <v>#REF!</v>
      </c>
      <c r="AB47" s="118" t="e">
        <f t="shared" ref="AB47" si="10">IF(AND(AA48&gt;AA45,AA48&lt;AA45),(AA48-AA47),(AA45+AA47))</f>
        <v>#REF!</v>
      </c>
      <c r="AM47" s="77">
        <f t="shared" si="1"/>
        <v>-40</v>
      </c>
      <c r="AN47" s="64">
        <v>44.7</v>
      </c>
      <c r="AO47" s="77">
        <f t="shared" si="2"/>
        <v>-40</v>
      </c>
      <c r="AP47" s="64">
        <v>131.69999999999999</v>
      </c>
    </row>
    <row r="48" spans="1:42" ht="12.75" x14ac:dyDescent="0.2">
      <c r="A48" s="77">
        <f t="shared" si="0"/>
        <v>-38</v>
      </c>
      <c r="B48" s="144">
        <v>15.39</v>
      </c>
      <c r="C48" s="144">
        <v>3.56E-2</v>
      </c>
      <c r="D48" s="63">
        <v>2.1840000000000002E-3</v>
      </c>
      <c r="E48" s="65">
        <v>28.1</v>
      </c>
      <c r="F48" s="64">
        <v>457.9</v>
      </c>
      <c r="G48" s="64">
        <v>131.80000000000001</v>
      </c>
      <c r="H48" s="64">
        <v>46.1</v>
      </c>
      <c r="I48" s="78">
        <v>85.7</v>
      </c>
      <c r="J48" s="82"/>
      <c r="K48" s="82"/>
      <c r="L48" s="57"/>
      <c r="M48" s="82" t="s">
        <v>4</v>
      </c>
      <c r="N48" s="57"/>
      <c r="O48" s="57"/>
      <c r="P48" s="57"/>
      <c r="Q48" s="57"/>
      <c r="R48" s="57"/>
      <c r="S48" s="57"/>
      <c r="T48" s="58"/>
      <c r="U48" s="58"/>
      <c r="V48" s="58"/>
      <c r="W48" s="58"/>
      <c r="X48" s="131" t="s">
        <v>491</v>
      </c>
      <c r="Y48" s="132"/>
      <c r="Z48" s="137" t="e">
        <f>INDEX(AM43:AM143,MATCH(Z47,AM43:AM143,1))</f>
        <v>#REF!</v>
      </c>
      <c r="AA48" s="134" t="e">
        <f>VLOOKUP(Z48,AO36:AP131,2)</f>
        <v>#REF!</v>
      </c>
      <c r="AB48" s="116"/>
      <c r="AM48" s="77">
        <f t="shared" si="1"/>
        <v>-38</v>
      </c>
      <c r="AN48" s="64">
        <v>46.1</v>
      </c>
      <c r="AO48" s="77">
        <f t="shared" si="2"/>
        <v>-38</v>
      </c>
      <c r="AP48" s="64">
        <v>131.80000000000001</v>
      </c>
    </row>
    <row r="49" spans="1:42" ht="10.7" customHeight="1" x14ac:dyDescent="0.2">
      <c r="A49" s="77">
        <f t="shared" si="0"/>
        <v>-36</v>
      </c>
      <c r="B49" s="144">
        <v>16.309999999999999</v>
      </c>
      <c r="C49" s="144">
        <v>3.3399999999999999E-2</v>
      </c>
      <c r="D49" s="63">
        <v>2.2039999999999998E-3</v>
      </c>
      <c r="E49" s="65">
        <v>29.9</v>
      </c>
      <c r="F49" s="64">
        <v>453.7</v>
      </c>
      <c r="G49" s="64">
        <v>131.9</v>
      </c>
      <c r="H49" s="64">
        <v>47.6</v>
      </c>
      <c r="I49" s="78">
        <v>84.3</v>
      </c>
      <c r="J49" s="82"/>
      <c r="K49" s="82"/>
      <c r="L49" s="57"/>
      <c r="M49" s="82" t="s">
        <v>4</v>
      </c>
      <c r="N49" s="57"/>
      <c r="O49" s="57"/>
      <c r="P49" s="57"/>
      <c r="Q49" s="57"/>
      <c r="R49" s="57"/>
      <c r="S49" s="57"/>
      <c r="T49" s="58"/>
      <c r="U49" s="58"/>
      <c r="V49" s="58"/>
      <c r="W49" s="58"/>
      <c r="AM49" s="77">
        <f t="shared" si="1"/>
        <v>-36</v>
      </c>
      <c r="AN49" s="64">
        <v>47.6</v>
      </c>
      <c r="AO49" s="77">
        <f t="shared" si="2"/>
        <v>-36</v>
      </c>
      <c r="AP49" s="64">
        <v>131.9</v>
      </c>
    </row>
    <row r="50" spans="1:42" x14ac:dyDescent="0.2">
      <c r="A50" s="77">
        <f t="shared" si="0"/>
        <v>-34</v>
      </c>
      <c r="B50" s="144">
        <v>17.27</v>
      </c>
      <c r="C50" s="144">
        <v>3.1399999999999997E-2</v>
      </c>
      <c r="D50" s="63">
        <v>2.2260000000000001E-3</v>
      </c>
      <c r="E50" s="65">
        <v>31.8</v>
      </c>
      <c r="F50" s="64">
        <v>449.2</v>
      </c>
      <c r="G50" s="64">
        <v>131.9</v>
      </c>
      <c r="H50" s="64">
        <v>49.1</v>
      </c>
      <c r="I50" s="78">
        <v>82.8</v>
      </c>
      <c r="J50" s="82"/>
      <c r="K50" s="82"/>
      <c r="L50" s="57"/>
      <c r="M50" s="82" t="s">
        <v>4</v>
      </c>
      <c r="N50" s="57"/>
      <c r="O50" s="57"/>
      <c r="P50" s="57"/>
      <c r="Q50" s="57"/>
      <c r="R50" s="57"/>
      <c r="S50" s="57"/>
      <c r="T50" s="58"/>
      <c r="U50" s="58"/>
      <c r="V50" s="58"/>
      <c r="W50" s="58"/>
      <c r="X50" s="4"/>
      <c r="AM50" s="77">
        <f t="shared" si="1"/>
        <v>-34</v>
      </c>
      <c r="AN50" s="64">
        <v>49.1</v>
      </c>
      <c r="AO50" s="77">
        <f t="shared" si="2"/>
        <v>-34</v>
      </c>
      <c r="AP50" s="64">
        <v>131.9</v>
      </c>
    </row>
    <row r="51" spans="1:42" ht="11.25" customHeight="1" thickBot="1" x14ac:dyDescent="0.25">
      <c r="A51" s="77">
        <f t="shared" si="0"/>
        <v>-32</v>
      </c>
      <c r="B51" s="144">
        <v>18.29</v>
      </c>
      <c r="C51" s="144">
        <v>2.9600000000000001E-2</v>
      </c>
      <c r="D51" s="63">
        <v>2.248E-3</v>
      </c>
      <c r="E51" s="65">
        <v>33.799999999999997</v>
      </c>
      <c r="F51" s="64">
        <v>444.7</v>
      </c>
      <c r="G51" s="64">
        <v>131.9</v>
      </c>
      <c r="H51" s="64">
        <v>50.6</v>
      </c>
      <c r="I51" s="78">
        <v>81.3</v>
      </c>
      <c r="J51" s="82"/>
      <c r="K51" s="82"/>
      <c r="L51" s="57"/>
      <c r="M51" s="82"/>
      <c r="N51" s="57"/>
      <c r="O51" s="57"/>
      <c r="P51" s="57"/>
      <c r="Q51" s="57"/>
      <c r="R51" s="57"/>
      <c r="S51" s="57"/>
      <c r="T51" s="58"/>
      <c r="U51" s="58"/>
      <c r="V51" s="58"/>
      <c r="W51" s="58"/>
      <c r="AD51" s="119"/>
      <c r="AE51" s="119"/>
      <c r="AF51" s="119"/>
      <c r="AG51" s="119"/>
      <c r="AH51" s="119"/>
      <c r="AI51" s="119"/>
      <c r="AJ51" s="119"/>
      <c r="AM51" s="77">
        <f t="shared" si="1"/>
        <v>-32</v>
      </c>
      <c r="AN51" s="64">
        <v>50.6</v>
      </c>
      <c r="AO51" s="77">
        <f t="shared" si="2"/>
        <v>-32</v>
      </c>
      <c r="AP51" s="64">
        <v>131.9</v>
      </c>
    </row>
    <row r="52" spans="1:42" ht="11.25" customHeight="1" thickBot="1" x14ac:dyDescent="0.25">
      <c r="A52" s="79">
        <f t="shared" si="0"/>
        <v>-30</v>
      </c>
      <c r="B52" s="145">
        <v>19.309999999999999</v>
      </c>
      <c r="C52" s="145">
        <v>2.7699999999999999E-2</v>
      </c>
      <c r="D52" s="69">
        <v>2.2720000000000001E-3</v>
      </c>
      <c r="E52" s="71">
        <v>36.1</v>
      </c>
      <c r="F52" s="70">
        <v>440.1</v>
      </c>
      <c r="G52" s="70">
        <v>131.9</v>
      </c>
      <c r="H52" s="70">
        <v>52.2</v>
      </c>
      <c r="I52" s="81">
        <v>79.7</v>
      </c>
      <c r="J52" s="82"/>
      <c r="K52" s="82"/>
      <c r="L52" s="57"/>
      <c r="M52" s="82" t="s">
        <v>4</v>
      </c>
      <c r="N52" s="57"/>
      <c r="O52" s="57"/>
      <c r="P52" s="57"/>
      <c r="Q52" s="57"/>
      <c r="R52" s="57"/>
      <c r="S52" s="57"/>
      <c r="T52" s="58"/>
      <c r="U52" s="58"/>
      <c r="V52" s="58"/>
      <c r="W52" s="58"/>
      <c r="AD52" s="119"/>
      <c r="AE52" s="119"/>
      <c r="AF52" s="119"/>
      <c r="AG52" s="119"/>
      <c r="AH52" s="119"/>
      <c r="AI52" s="119"/>
      <c r="AJ52" s="119"/>
      <c r="AM52" s="74">
        <v>-30</v>
      </c>
      <c r="AN52" s="70">
        <v>52.2</v>
      </c>
      <c r="AO52" s="74">
        <v>-30</v>
      </c>
      <c r="AP52" s="70">
        <v>131.9</v>
      </c>
    </row>
    <row r="53" spans="1:42" x14ac:dyDescent="0.2">
      <c r="A53" s="57"/>
      <c r="B53" s="57"/>
      <c r="C53" s="57"/>
      <c r="D53" s="57"/>
      <c r="E53" s="57"/>
      <c r="F53" s="150"/>
      <c r="G53" s="82" t="s">
        <v>4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8"/>
      <c r="U53" s="58"/>
      <c r="V53" s="58"/>
      <c r="W53" s="58"/>
      <c r="AM53" s="77">
        <v>-28</v>
      </c>
      <c r="AN53" s="64">
        <v>53.8</v>
      </c>
      <c r="AO53" s="77">
        <v>-28</v>
      </c>
      <c r="AP53" s="64">
        <v>131.80000000000001</v>
      </c>
    </row>
    <row r="54" spans="1:42" x14ac:dyDescent="0.2">
      <c r="A54" s="57"/>
      <c r="B54" s="57"/>
      <c r="C54" s="57"/>
      <c r="D54" s="57"/>
      <c r="E54" s="57"/>
      <c r="F54" s="150"/>
      <c r="G54" s="82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8"/>
      <c r="U54" s="58"/>
      <c r="V54" s="58"/>
      <c r="W54" s="58"/>
      <c r="X54" s="4"/>
      <c r="AD54" s="4"/>
      <c r="AM54" s="77">
        <v>-26</v>
      </c>
      <c r="AN54" s="64">
        <v>55.4</v>
      </c>
      <c r="AO54" s="77">
        <v>-26</v>
      </c>
      <c r="AP54" s="64">
        <v>131.6</v>
      </c>
    </row>
    <row r="55" spans="1:42" ht="11.25" customHeight="1" x14ac:dyDescent="0.2">
      <c r="A55" s="57"/>
      <c r="B55" s="57"/>
      <c r="C55" s="57"/>
      <c r="D55" s="151" t="s">
        <v>441</v>
      </c>
      <c r="E55" s="151"/>
      <c r="F55" s="151"/>
      <c r="G55" s="151"/>
      <c r="H55" s="151"/>
      <c r="I55" s="151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8"/>
      <c r="U55" s="58"/>
      <c r="V55" s="58"/>
      <c r="W55" s="58"/>
      <c r="AD55" s="119"/>
      <c r="AE55" s="119"/>
      <c r="AF55" s="119"/>
      <c r="AG55" s="119"/>
      <c r="AH55" s="119"/>
      <c r="AI55" s="119"/>
      <c r="AJ55" s="119"/>
      <c r="AM55" s="77">
        <v>-24</v>
      </c>
      <c r="AN55" s="64">
        <v>57</v>
      </c>
      <c r="AO55" s="77">
        <v>-24</v>
      </c>
      <c r="AP55" s="64">
        <v>131.30000000000001</v>
      </c>
    </row>
    <row r="56" spans="1:42" ht="12" customHeight="1" x14ac:dyDescent="0.2">
      <c r="A56" s="57"/>
      <c r="B56" s="57"/>
      <c r="C56" s="57"/>
      <c r="D56" s="57"/>
      <c r="E56" s="57"/>
      <c r="F56" s="150"/>
      <c r="G56" s="82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8"/>
      <c r="U56" s="58"/>
      <c r="V56" s="58"/>
      <c r="W56" s="58"/>
      <c r="AD56" s="119"/>
      <c r="AE56" s="119"/>
      <c r="AF56" s="119"/>
      <c r="AG56" s="119"/>
      <c r="AH56" s="119"/>
      <c r="AI56" s="119"/>
      <c r="AJ56" s="119"/>
      <c r="AM56" s="77">
        <v>-22</v>
      </c>
      <c r="AN56" s="64">
        <v>58.7</v>
      </c>
      <c r="AO56" s="77">
        <v>-22</v>
      </c>
      <c r="AP56" s="64">
        <v>131.1</v>
      </c>
    </row>
    <row r="57" spans="1:42" x14ac:dyDescent="0.2">
      <c r="A57" s="56" t="s">
        <v>486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8"/>
      <c r="U57" s="58"/>
      <c r="V57" s="58"/>
      <c r="W57" s="58"/>
      <c r="AM57" s="77">
        <v>-20</v>
      </c>
      <c r="AN57" s="64">
        <v>60.4</v>
      </c>
      <c r="AO57" s="77">
        <v>-20</v>
      </c>
      <c r="AP57" s="64">
        <v>130.69999999999999</v>
      </c>
    </row>
    <row r="58" spans="1:42" ht="12" thickBot="1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8"/>
      <c r="U58" s="58"/>
      <c r="V58" s="58"/>
      <c r="W58" s="58"/>
      <c r="AM58" s="77">
        <v>-18</v>
      </c>
      <c r="AN58" s="64">
        <v>62.2</v>
      </c>
      <c r="AO58" s="77">
        <v>-18</v>
      </c>
      <c r="AP58" s="64">
        <v>130.4</v>
      </c>
    </row>
    <row r="59" spans="1:42" ht="12" thickBot="1" x14ac:dyDescent="0.25">
      <c r="A59" s="146" t="s">
        <v>16</v>
      </c>
      <c r="B59" s="146" t="s">
        <v>134</v>
      </c>
      <c r="C59" s="146"/>
      <c r="D59" s="146" t="s">
        <v>487</v>
      </c>
      <c r="E59" s="146"/>
      <c r="F59" s="146" t="s">
        <v>136</v>
      </c>
      <c r="G59" s="146"/>
      <c r="H59" s="146" t="s">
        <v>137</v>
      </c>
      <c r="I59" s="146"/>
      <c r="J59" s="146" t="s">
        <v>138</v>
      </c>
      <c r="K59" s="146"/>
      <c r="L59" s="146"/>
      <c r="M59" s="146" t="s">
        <v>139</v>
      </c>
      <c r="N59" s="146"/>
      <c r="O59" s="57" t="s">
        <v>4</v>
      </c>
      <c r="P59" s="57"/>
      <c r="Q59" s="57"/>
      <c r="R59" s="57"/>
      <c r="S59" s="57"/>
      <c r="T59" s="58"/>
      <c r="U59" s="58"/>
      <c r="V59" s="58"/>
      <c r="W59" s="58"/>
      <c r="AM59" s="77">
        <v>-16</v>
      </c>
      <c r="AN59" s="64">
        <v>64</v>
      </c>
      <c r="AO59" s="77">
        <v>-16</v>
      </c>
      <c r="AP59" s="64">
        <v>130.1</v>
      </c>
    </row>
    <row r="60" spans="1:42" ht="12" thickBot="1" x14ac:dyDescent="0.25">
      <c r="A60" s="146" t="s">
        <v>22</v>
      </c>
      <c r="B60" s="146" t="s">
        <v>141</v>
      </c>
      <c r="C60" s="146" t="s">
        <v>142</v>
      </c>
      <c r="D60" s="146" t="s">
        <v>141</v>
      </c>
      <c r="E60" s="146" t="s">
        <v>488</v>
      </c>
      <c r="F60" s="146" t="s">
        <v>141</v>
      </c>
      <c r="G60" s="146" t="s">
        <v>142</v>
      </c>
      <c r="H60" s="146" t="s">
        <v>141</v>
      </c>
      <c r="I60" s="146" t="s">
        <v>142</v>
      </c>
      <c r="J60" s="146" t="s">
        <v>141</v>
      </c>
      <c r="K60" s="146"/>
      <c r="L60" s="146" t="s">
        <v>142</v>
      </c>
      <c r="M60" s="146" t="s">
        <v>141</v>
      </c>
      <c r="N60" s="146" t="s">
        <v>142</v>
      </c>
      <c r="O60" s="57" t="s">
        <v>4</v>
      </c>
      <c r="P60" s="57" t="s">
        <v>4</v>
      </c>
      <c r="Q60" s="57"/>
      <c r="R60" s="57"/>
      <c r="S60" s="57"/>
      <c r="T60" s="58"/>
      <c r="U60" s="58"/>
      <c r="V60" s="58"/>
      <c r="W60" s="58"/>
      <c r="AM60" s="77">
        <v>-14</v>
      </c>
      <c r="AN60" s="64">
        <v>65.900000000000006</v>
      </c>
      <c r="AO60" s="77">
        <v>-14</v>
      </c>
      <c r="AP60" s="64">
        <v>129.80000000000001</v>
      </c>
    </row>
    <row r="61" spans="1:42" x14ac:dyDescent="0.2">
      <c r="A61" s="74" t="s">
        <v>489</v>
      </c>
      <c r="B61" s="75">
        <v>0.45900000000000002</v>
      </c>
      <c r="C61" s="75">
        <v>120.5</v>
      </c>
      <c r="D61" s="147">
        <v>0.41799999999999998</v>
      </c>
      <c r="E61" s="60">
        <v>120</v>
      </c>
      <c r="F61" s="147">
        <v>0</v>
      </c>
      <c r="G61" s="60">
        <v>0</v>
      </c>
      <c r="H61" s="147">
        <v>0</v>
      </c>
      <c r="I61" s="60">
        <v>0</v>
      </c>
      <c r="J61" s="147">
        <v>0</v>
      </c>
      <c r="K61" s="147"/>
      <c r="L61" s="60">
        <v>0</v>
      </c>
      <c r="M61" s="147">
        <v>0</v>
      </c>
      <c r="N61" s="76">
        <v>0</v>
      </c>
      <c r="O61" s="57"/>
      <c r="P61" s="57"/>
      <c r="Q61" s="57"/>
      <c r="R61" s="57"/>
      <c r="S61" s="57"/>
      <c r="T61" s="58"/>
      <c r="U61" s="58"/>
      <c r="V61" s="58"/>
      <c r="W61" s="58"/>
      <c r="AM61" s="77">
        <v>-12</v>
      </c>
      <c r="AN61" s="64">
        <v>67.900000000000006</v>
      </c>
      <c r="AO61" s="77">
        <v>-12</v>
      </c>
      <c r="AP61" s="64">
        <v>129.4</v>
      </c>
    </row>
    <row r="62" spans="1:42" x14ac:dyDescent="0.2">
      <c r="A62" s="77" t="s">
        <v>490</v>
      </c>
      <c r="B62" s="67">
        <v>0.48399999999999999</v>
      </c>
      <c r="C62" s="67">
        <v>124.6</v>
      </c>
      <c r="D62" s="144">
        <v>0.433</v>
      </c>
      <c r="E62" s="64">
        <v>124.1</v>
      </c>
      <c r="F62" s="144">
        <v>0.33400000000000002</v>
      </c>
      <c r="G62" s="64">
        <v>123</v>
      </c>
      <c r="H62" s="144">
        <v>0.247</v>
      </c>
      <c r="I62" s="64">
        <v>122</v>
      </c>
      <c r="J62" s="144">
        <v>0</v>
      </c>
      <c r="K62" s="144"/>
      <c r="L62" s="64">
        <v>0</v>
      </c>
      <c r="M62" s="144">
        <v>0</v>
      </c>
      <c r="N62" s="78">
        <v>0</v>
      </c>
      <c r="O62" s="57"/>
      <c r="P62" s="57"/>
      <c r="Q62" s="57"/>
      <c r="R62" s="57"/>
      <c r="S62" s="57"/>
      <c r="T62" s="58"/>
      <c r="U62" s="58"/>
      <c r="V62" s="58"/>
      <c r="W62" s="58"/>
      <c r="AM62" s="77">
        <v>-10</v>
      </c>
      <c r="AN62" s="64">
        <v>70</v>
      </c>
      <c r="AO62" s="77">
        <v>-10</v>
      </c>
      <c r="AP62" s="64">
        <v>129.1</v>
      </c>
    </row>
    <row r="63" spans="1:42" x14ac:dyDescent="0.2">
      <c r="A63" s="77" t="s">
        <v>473</v>
      </c>
      <c r="B63" s="67">
        <v>0.51200000000000001</v>
      </c>
      <c r="C63" s="67">
        <v>128.69999999999999</v>
      </c>
      <c r="D63" s="144">
        <v>0.46700000000000003</v>
      </c>
      <c r="E63" s="64">
        <v>128.19999999999999</v>
      </c>
      <c r="F63" s="144">
        <v>0.35199999999999998</v>
      </c>
      <c r="G63" s="64">
        <v>127</v>
      </c>
      <c r="H63" s="144">
        <v>0.26</v>
      </c>
      <c r="I63" s="64">
        <v>126.1</v>
      </c>
      <c r="J63" s="144">
        <v>0</v>
      </c>
      <c r="K63" s="144"/>
      <c r="L63" s="64">
        <v>0</v>
      </c>
      <c r="M63" s="144">
        <v>0</v>
      </c>
      <c r="N63" s="78">
        <v>0</v>
      </c>
      <c r="O63" s="57"/>
      <c r="P63" s="57"/>
      <c r="Q63" s="57"/>
      <c r="R63" s="57"/>
      <c r="S63" s="57"/>
      <c r="T63" s="58"/>
      <c r="U63" s="58"/>
      <c r="V63" s="58"/>
      <c r="W63" s="58"/>
      <c r="AM63" s="77">
        <v>-8</v>
      </c>
      <c r="AN63" s="64">
        <v>72</v>
      </c>
      <c r="AO63" s="77">
        <v>-8</v>
      </c>
      <c r="AP63" s="64">
        <v>129</v>
      </c>
    </row>
    <row r="64" spans="1:42" x14ac:dyDescent="0.2">
      <c r="A64" s="77" t="s">
        <v>474</v>
      </c>
      <c r="B64" s="67">
        <v>0.53900000000000003</v>
      </c>
      <c r="C64" s="67">
        <v>132.9</v>
      </c>
      <c r="D64" s="144">
        <v>0.49199999999999999</v>
      </c>
      <c r="E64" s="64">
        <v>132.4</v>
      </c>
      <c r="F64" s="144">
        <v>0.371</v>
      </c>
      <c r="G64" s="64">
        <v>131.19999999999999</v>
      </c>
      <c r="H64" s="144">
        <v>0.27400000000000002</v>
      </c>
      <c r="I64" s="64">
        <v>130.19999999999999</v>
      </c>
      <c r="J64" s="144">
        <v>0.107</v>
      </c>
      <c r="K64" s="144"/>
      <c r="L64" s="64">
        <v>126.2</v>
      </c>
      <c r="M64" s="144">
        <v>0</v>
      </c>
      <c r="N64" s="78">
        <v>0</v>
      </c>
      <c r="O64" s="57"/>
      <c r="P64" s="57"/>
      <c r="Q64" s="57"/>
      <c r="R64" s="57"/>
      <c r="S64" s="57"/>
      <c r="T64" s="58"/>
      <c r="U64" s="58"/>
      <c r="V64" s="58"/>
      <c r="W64" s="58"/>
      <c r="AM64" s="77">
        <v>-6</v>
      </c>
      <c r="AN64" s="64">
        <v>74</v>
      </c>
      <c r="AO64" s="77">
        <v>-6</v>
      </c>
      <c r="AP64" s="64">
        <v>128</v>
      </c>
    </row>
    <row r="65" spans="1:42" x14ac:dyDescent="0.2">
      <c r="A65" s="77" t="s">
        <v>475</v>
      </c>
      <c r="B65" s="67">
        <v>0.56499999999999995</v>
      </c>
      <c r="C65" s="67">
        <v>137</v>
      </c>
      <c r="D65" s="144">
        <v>0.51500000000000001</v>
      </c>
      <c r="E65" s="64">
        <v>136.5</v>
      </c>
      <c r="F65" s="144">
        <v>0.38900000000000001</v>
      </c>
      <c r="G65" s="64">
        <v>135.4</v>
      </c>
      <c r="H65" s="144">
        <v>0.28699999999999998</v>
      </c>
      <c r="I65" s="64">
        <v>134.19999999999999</v>
      </c>
      <c r="J65" s="144">
        <v>0.112</v>
      </c>
      <c r="K65" s="144"/>
      <c r="L65" s="64">
        <v>130.30000000000001</v>
      </c>
      <c r="M65" s="144">
        <v>0</v>
      </c>
      <c r="N65" s="78">
        <v>0</v>
      </c>
      <c r="O65" s="57"/>
      <c r="P65" s="57"/>
      <c r="Q65" s="57"/>
      <c r="R65" s="57"/>
      <c r="S65" s="57"/>
      <c r="T65" s="58"/>
      <c r="U65" s="58"/>
      <c r="V65" s="58"/>
      <c r="W65" s="58"/>
      <c r="AM65" s="77">
        <v>-4</v>
      </c>
      <c r="AN65" s="64">
        <v>76</v>
      </c>
      <c r="AO65" s="77">
        <v>-4</v>
      </c>
      <c r="AP65" s="64">
        <v>127</v>
      </c>
    </row>
    <row r="66" spans="1:42" ht="12.75" customHeight="1" x14ac:dyDescent="0.2">
      <c r="A66" s="77" t="s">
        <v>28</v>
      </c>
      <c r="B66" s="67">
        <v>0.59199999999999997</v>
      </c>
      <c r="C66" s="67">
        <v>141.1</v>
      </c>
      <c r="D66" s="144">
        <v>0.54</v>
      </c>
      <c r="E66" s="64">
        <v>140.6</v>
      </c>
      <c r="F66" s="144">
        <v>0.40699999999999997</v>
      </c>
      <c r="G66" s="64">
        <v>139.5</v>
      </c>
      <c r="H66" s="144">
        <v>0.3</v>
      </c>
      <c r="I66" s="64">
        <v>138.4</v>
      </c>
      <c r="J66" s="144">
        <v>0.11799999999999999</v>
      </c>
      <c r="K66" s="144"/>
      <c r="L66" s="64">
        <v>134.4</v>
      </c>
      <c r="M66" s="144">
        <v>0</v>
      </c>
      <c r="N66" s="78">
        <v>0</v>
      </c>
      <c r="O66" s="57"/>
      <c r="P66" s="57"/>
      <c r="Q66" s="57"/>
      <c r="R66" s="57"/>
      <c r="S66" s="57"/>
      <c r="T66" s="58"/>
      <c r="U66" s="58"/>
      <c r="V66" s="58"/>
      <c r="W66" s="58"/>
      <c r="AM66" s="77">
        <v>-2</v>
      </c>
      <c r="AN66" s="64">
        <v>79</v>
      </c>
      <c r="AO66" s="77">
        <v>-2</v>
      </c>
      <c r="AP66" s="64">
        <v>127</v>
      </c>
    </row>
    <row r="67" spans="1:42" ht="11.25" customHeight="1" x14ac:dyDescent="0.2">
      <c r="A67" s="77" t="s">
        <v>48</v>
      </c>
      <c r="B67" s="67">
        <v>0.61799999999999999</v>
      </c>
      <c r="C67" s="67">
        <v>145.30000000000001</v>
      </c>
      <c r="D67" s="144">
        <v>0.56399999999999995</v>
      </c>
      <c r="E67" s="64">
        <v>144.80000000000001</v>
      </c>
      <c r="F67" s="144">
        <v>0.42399999999999999</v>
      </c>
      <c r="G67" s="64">
        <v>143.69999999999999</v>
      </c>
      <c r="H67" s="144">
        <v>0.313</v>
      </c>
      <c r="I67" s="64">
        <v>142.5</v>
      </c>
      <c r="J67" s="144">
        <v>0.123</v>
      </c>
      <c r="K67" s="144"/>
      <c r="L67" s="64">
        <v>138.5</v>
      </c>
      <c r="M67" s="144">
        <v>0</v>
      </c>
      <c r="N67" s="78">
        <v>0</v>
      </c>
      <c r="O67" s="57"/>
      <c r="P67" s="57"/>
      <c r="Q67" s="57"/>
      <c r="R67" s="57"/>
      <c r="S67" s="57"/>
      <c r="T67" s="58"/>
      <c r="U67" s="58"/>
      <c r="V67" s="58"/>
      <c r="W67" s="58"/>
      <c r="AM67" s="77">
        <v>0</v>
      </c>
      <c r="AN67" s="64">
        <v>82</v>
      </c>
      <c r="AO67" s="77">
        <v>0</v>
      </c>
      <c r="AP67" s="64">
        <v>126</v>
      </c>
    </row>
    <row r="68" spans="1:42" ht="10.7" customHeight="1" x14ac:dyDescent="0.2">
      <c r="A68" s="77" t="s">
        <v>68</v>
      </c>
      <c r="B68" s="67">
        <v>0.64500000000000002</v>
      </c>
      <c r="C68" s="67">
        <v>149.4</v>
      </c>
      <c r="D68" s="144">
        <v>0.58799999999999997</v>
      </c>
      <c r="E68" s="64">
        <v>148.9</v>
      </c>
      <c r="F68" s="144">
        <v>0.443</v>
      </c>
      <c r="G68" s="64">
        <v>147.80000000000001</v>
      </c>
      <c r="H68" s="144">
        <v>0.32700000000000001</v>
      </c>
      <c r="I68" s="64">
        <v>146.69999999999999</v>
      </c>
      <c r="J68" s="144">
        <v>0.127</v>
      </c>
      <c r="K68" s="144"/>
      <c r="L68" s="64">
        <v>142.6</v>
      </c>
      <c r="M68" s="144">
        <v>0.04</v>
      </c>
      <c r="N68" s="78">
        <v>134</v>
      </c>
      <c r="O68" s="57"/>
      <c r="P68" s="57"/>
      <c r="Q68" s="57"/>
      <c r="R68" s="57"/>
      <c r="S68" s="57"/>
      <c r="T68" s="58"/>
      <c r="U68" s="58"/>
      <c r="V68" s="58"/>
      <c r="W68" s="58"/>
      <c r="AM68" s="77">
        <v>2</v>
      </c>
      <c r="AN68" s="64">
        <v>84</v>
      </c>
      <c r="AO68" s="77">
        <v>2</v>
      </c>
      <c r="AP68" s="64">
        <v>124</v>
      </c>
    </row>
    <row r="69" spans="1:42" x14ac:dyDescent="0.2">
      <c r="A69" s="77" t="s">
        <v>88</v>
      </c>
      <c r="B69" s="67">
        <v>0.67100000000000004</v>
      </c>
      <c r="C69" s="67">
        <v>153.4</v>
      </c>
      <c r="D69" s="144">
        <v>0.61199999999999999</v>
      </c>
      <c r="E69" s="64">
        <v>153</v>
      </c>
      <c r="F69" s="144">
        <v>0.46200000000000002</v>
      </c>
      <c r="G69" s="64">
        <v>151.9</v>
      </c>
      <c r="H69" s="144">
        <v>0.34</v>
      </c>
      <c r="I69" s="64">
        <v>150.80000000000001</v>
      </c>
      <c r="J69" s="144">
        <v>0.13300000000000001</v>
      </c>
      <c r="K69" s="144"/>
      <c r="L69" s="64">
        <v>146.69999999999999</v>
      </c>
      <c r="M69" s="144">
        <v>4.1000000000000002E-2</v>
      </c>
      <c r="N69" s="78">
        <v>138.19999999999999</v>
      </c>
      <c r="O69" s="57"/>
      <c r="P69" s="57"/>
      <c r="Q69" s="57"/>
      <c r="R69" s="57"/>
      <c r="S69" s="57"/>
      <c r="T69" s="58"/>
      <c r="U69" s="58"/>
      <c r="V69" s="58"/>
      <c r="W69" s="58"/>
      <c r="AM69" s="77">
        <v>4</v>
      </c>
      <c r="AN69" s="64">
        <v>88</v>
      </c>
      <c r="AO69" s="77">
        <v>4</v>
      </c>
      <c r="AP69" s="64">
        <v>123</v>
      </c>
    </row>
    <row r="70" spans="1:42" x14ac:dyDescent="0.2">
      <c r="A70" s="77" t="s">
        <v>108</v>
      </c>
      <c r="B70" s="67">
        <v>0.69799999999999995</v>
      </c>
      <c r="C70" s="67">
        <v>157.69999999999999</v>
      </c>
      <c r="D70" s="144">
        <v>0.63700000000000001</v>
      </c>
      <c r="E70" s="64">
        <v>157.19999999999999</v>
      </c>
      <c r="F70" s="144">
        <v>0.48099999999999998</v>
      </c>
      <c r="G70" s="64">
        <v>156.1</v>
      </c>
      <c r="H70" s="144">
        <v>0.35399999999999998</v>
      </c>
      <c r="I70" s="64">
        <v>154.9</v>
      </c>
      <c r="J70" s="144">
        <v>0.13800000000000001</v>
      </c>
      <c r="K70" s="144"/>
      <c r="L70" s="64">
        <v>150.80000000000001</v>
      </c>
      <c r="M70" s="144">
        <v>4.2999999999999997E-2</v>
      </c>
      <c r="N70" s="78">
        <v>142.30000000000001</v>
      </c>
      <c r="O70" s="57"/>
      <c r="P70" s="57"/>
      <c r="Q70" s="57"/>
      <c r="R70" s="57"/>
      <c r="S70" s="57"/>
      <c r="T70" s="58"/>
      <c r="U70" s="58"/>
      <c r="V70" s="58"/>
      <c r="W70" s="58"/>
      <c r="AM70" s="77">
        <v>6</v>
      </c>
      <c r="AN70" s="64">
        <v>92</v>
      </c>
      <c r="AO70" s="77">
        <v>6</v>
      </c>
      <c r="AP70" s="64">
        <v>121</v>
      </c>
    </row>
    <row r="71" spans="1:42" x14ac:dyDescent="0.2">
      <c r="A71" s="77" t="s">
        <v>29</v>
      </c>
      <c r="B71" s="67">
        <v>0.72399999999999998</v>
      </c>
      <c r="C71" s="67">
        <v>161.80000000000001</v>
      </c>
      <c r="D71" s="144">
        <v>0.66</v>
      </c>
      <c r="E71" s="64">
        <v>161.30000000000001</v>
      </c>
      <c r="F71" s="144">
        <v>0.499</v>
      </c>
      <c r="G71" s="64">
        <v>160.19999999999999</v>
      </c>
      <c r="H71" s="144">
        <v>0.36699999999999999</v>
      </c>
      <c r="I71" s="64">
        <v>159</v>
      </c>
      <c r="J71" s="144">
        <v>0.14399999999999999</v>
      </c>
      <c r="K71" s="144"/>
      <c r="L71" s="64">
        <v>154.9</v>
      </c>
      <c r="M71" s="144">
        <v>4.3999999999999997E-2</v>
      </c>
      <c r="N71" s="78">
        <v>146.5</v>
      </c>
      <c r="O71" s="57"/>
      <c r="P71" s="57"/>
      <c r="Q71" s="57"/>
      <c r="R71" s="57"/>
      <c r="S71" s="57"/>
      <c r="T71" s="58"/>
      <c r="U71" s="58"/>
      <c r="V71" s="58"/>
      <c r="W71" s="58"/>
      <c r="AM71" s="77">
        <v>8</v>
      </c>
      <c r="AN71" s="64">
        <v>98</v>
      </c>
      <c r="AO71" s="77">
        <v>8</v>
      </c>
      <c r="AP71" s="64">
        <v>117</v>
      </c>
    </row>
    <row r="72" spans="1:42" ht="12" thickBot="1" x14ac:dyDescent="0.25">
      <c r="A72" s="77" t="s">
        <v>49</v>
      </c>
      <c r="B72" s="67">
        <v>0.751</v>
      </c>
      <c r="C72" s="67">
        <v>165.9</v>
      </c>
      <c r="D72" s="144">
        <v>0.68500000000000005</v>
      </c>
      <c r="E72" s="64">
        <v>165.4</v>
      </c>
      <c r="F72" s="144">
        <v>0.51700000000000002</v>
      </c>
      <c r="G72" s="64">
        <v>164.3</v>
      </c>
      <c r="H72" s="144">
        <v>0.38100000000000001</v>
      </c>
      <c r="I72" s="64">
        <v>163.1</v>
      </c>
      <c r="J72" s="144">
        <v>0.14899999999999999</v>
      </c>
      <c r="K72" s="144"/>
      <c r="L72" s="64">
        <v>159</v>
      </c>
      <c r="M72" s="144">
        <v>4.5999999999999999E-2</v>
      </c>
      <c r="N72" s="78">
        <v>150.69999999999999</v>
      </c>
      <c r="O72" s="57"/>
      <c r="P72" s="57"/>
      <c r="Q72" s="57"/>
      <c r="R72" s="57"/>
      <c r="S72" s="57"/>
      <c r="T72" s="58"/>
      <c r="U72" s="58"/>
      <c r="V72" s="58"/>
      <c r="W72" s="58"/>
      <c r="AM72" s="79">
        <v>9.6999999999999993</v>
      </c>
      <c r="AN72" s="70">
        <v>108</v>
      </c>
      <c r="AO72" s="79">
        <v>9.6999999999999993</v>
      </c>
      <c r="AP72" s="70">
        <v>108</v>
      </c>
    </row>
    <row r="73" spans="1:42" ht="12" thickBot="1" x14ac:dyDescent="0.25">
      <c r="A73" s="77" t="s">
        <v>69</v>
      </c>
      <c r="B73" s="67">
        <v>0.77700000000000002</v>
      </c>
      <c r="C73" s="67">
        <v>170.1</v>
      </c>
      <c r="D73" s="144">
        <v>0.7</v>
      </c>
      <c r="E73" s="64">
        <v>169.6</v>
      </c>
      <c r="F73" s="144">
        <v>0.53500000000000003</v>
      </c>
      <c r="G73" s="64">
        <v>168.5</v>
      </c>
      <c r="H73" s="144">
        <v>0.39400000000000002</v>
      </c>
      <c r="I73" s="64">
        <v>167.2</v>
      </c>
      <c r="J73" s="144">
        <v>0.154</v>
      </c>
      <c r="K73" s="144"/>
      <c r="L73" s="64">
        <v>163</v>
      </c>
      <c r="M73" s="144">
        <v>4.8000000000000001E-2</v>
      </c>
      <c r="N73" s="78">
        <v>154.9</v>
      </c>
      <c r="O73" s="57"/>
      <c r="P73" s="57"/>
      <c r="Q73" s="57"/>
      <c r="R73" s="57"/>
      <c r="S73" s="57"/>
      <c r="T73" s="58"/>
      <c r="U73" s="58"/>
      <c r="V73" s="58"/>
      <c r="W73" s="58"/>
      <c r="AM73" s="79"/>
      <c r="AN73" s="99"/>
      <c r="AO73" s="74"/>
      <c r="AP73" s="60"/>
    </row>
    <row r="74" spans="1:42" x14ac:dyDescent="0.2">
      <c r="A74" s="77" t="s">
        <v>89</v>
      </c>
      <c r="B74" s="67">
        <v>0.80300000000000005</v>
      </c>
      <c r="C74" s="67">
        <v>174.2</v>
      </c>
      <c r="D74" s="144">
        <v>0.73299999999999998</v>
      </c>
      <c r="E74" s="64">
        <v>173.7</v>
      </c>
      <c r="F74" s="144">
        <v>0.55400000000000005</v>
      </c>
      <c r="G74" s="64">
        <v>172.6</v>
      </c>
      <c r="H74" s="144">
        <v>0.40799999999999997</v>
      </c>
      <c r="I74" s="64">
        <v>171.3</v>
      </c>
      <c r="J74" s="144">
        <v>0.16</v>
      </c>
      <c r="K74" s="144"/>
      <c r="L74" s="64">
        <v>167.1</v>
      </c>
      <c r="M74" s="144">
        <v>4.9000000000000002E-2</v>
      </c>
      <c r="N74" s="78">
        <v>159.1</v>
      </c>
      <c r="O74" s="57"/>
      <c r="P74" s="57"/>
      <c r="Q74" s="57"/>
      <c r="R74" s="57"/>
      <c r="S74" s="57"/>
      <c r="T74" s="58"/>
      <c r="U74" s="58"/>
      <c r="V74" s="58"/>
      <c r="W74" s="58"/>
      <c r="AM74" s="77"/>
      <c r="AN74" s="101"/>
      <c r="AO74" s="77"/>
      <c r="AP74" s="64"/>
    </row>
    <row r="75" spans="1:42" x14ac:dyDescent="0.2">
      <c r="A75" s="77" t="s">
        <v>109</v>
      </c>
      <c r="B75" s="144">
        <v>0.83</v>
      </c>
      <c r="C75" s="144">
        <v>178.4</v>
      </c>
      <c r="D75" s="144">
        <v>0.75700000000000001</v>
      </c>
      <c r="E75" s="64">
        <v>177.9</v>
      </c>
      <c r="F75" s="144">
        <v>0.57199999999999995</v>
      </c>
      <c r="G75" s="64">
        <v>176.7</v>
      </c>
      <c r="H75" s="144">
        <v>0.42099999999999999</v>
      </c>
      <c r="I75" s="64">
        <v>175.5</v>
      </c>
      <c r="J75" s="144">
        <v>0.16400000000000001</v>
      </c>
      <c r="K75" s="144"/>
      <c r="L75" s="64">
        <v>171.2</v>
      </c>
      <c r="M75" s="144">
        <v>5.0999999999999997E-2</v>
      </c>
      <c r="N75" s="78">
        <v>163.30000000000001</v>
      </c>
      <c r="O75" s="57"/>
      <c r="P75" s="57"/>
      <c r="Q75" s="57"/>
      <c r="R75" s="57"/>
      <c r="S75" s="57"/>
      <c r="T75" s="58"/>
      <c r="U75" s="58"/>
      <c r="V75" s="58"/>
      <c r="W75" s="58"/>
      <c r="AM75" s="77"/>
      <c r="AN75" s="101"/>
      <c r="AO75" s="77"/>
      <c r="AP75" s="64"/>
    </row>
    <row r="76" spans="1:42" x14ac:dyDescent="0.2">
      <c r="A76" s="77" t="s">
        <v>128</v>
      </c>
      <c r="B76" s="144">
        <v>0.85699999999999998</v>
      </c>
      <c r="C76" s="144">
        <v>182.5</v>
      </c>
      <c r="D76" s="144">
        <v>0.78200000000000003</v>
      </c>
      <c r="E76" s="64">
        <v>182</v>
      </c>
      <c r="F76" s="144">
        <v>0.59</v>
      </c>
      <c r="G76" s="64">
        <v>180.9</v>
      </c>
      <c r="H76" s="144">
        <v>0.435</v>
      </c>
      <c r="I76" s="64">
        <v>179.6</v>
      </c>
      <c r="J76" s="144">
        <v>0.17</v>
      </c>
      <c r="K76" s="144"/>
      <c r="L76" s="64">
        <v>175.3</v>
      </c>
      <c r="M76" s="144">
        <v>5.1999999999999998E-2</v>
      </c>
      <c r="N76" s="78">
        <v>167.5</v>
      </c>
      <c r="O76" s="57"/>
      <c r="P76" s="57"/>
      <c r="Q76" s="57"/>
      <c r="R76" s="57"/>
      <c r="S76" s="57"/>
      <c r="T76" s="58"/>
      <c r="U76" s="58"/>
      <c r="V76" s="58"/>
      <c r="W76" s="58"/>
      <c r="AM76" s="77"/>
      <c r="AN76" s="101"/>
      <c r="AO76" s="77"/>
      <c r="AP76" s="64"/>
    </row>
    <row r="77" spans="1:42" x14ac:dyDescent="0.2">
      <c r="A77" s="77" t="s">
        <v>143</v>
      </c>
      <c r="B77" s="144">
        <v>0.88300000000000001</v>
      </c>
      <c r="C77" s="144">
        <v>186.6</v>
      </c>
      <c r="D77" s="144">
        <v>0.80500000000000005</v>
      </c>
      <c r="E77" s="64">
        <v>186.1</v>
      </c>
      <c r="F77" s="144">
        <v>0.60799999999999998</v>
      </c>
      <c r="G77" s="64">
        <v>185</v>
      </c>
      <c r="H77" s="144">
        <v>0.44800000000000001</v>
      </c>
      <c r="I77" s="64">
        <v>183.7</v>
      </c>
      <c r="J77" s="144">
        <v>0.17499999999999999</v>
      </c>
      <c r="K77" s="144"/>
      <c r="L77" s="64">
        <v>179.4</v>
      </c>
      <c r="M77" s="144">
        <v>5.3999999999999999E-2</v>
      </c>
      <c r="N77" s="78">
        <v>171.6</v>
      </c>
      <c r="O77" s="57"/>
      <c r="P77" s="57"/>
      <c r="Q77" s="57"/>
      <c r="R77" s="57"/>
      <c r="S77" s="57"/>
      <c r="T77" s="58"/>
      <c r="U77" s="58"/>
      <c r="V77" s="58"/>
      <c r="W77" s="58"/>
      <c r="AM77" s="77"/>
      <c r="AN77" s="101"/>
      <c r="AO77" s="77"/>
      <c r="AP77" s="64"/>
    </row>
    <row r="78" spans="1:42" x14ac:dyDescent="0.2">
      <c r="A78" s="77" t="s">
        <v>144</v>
      </c>
      <c r="B78" s="144">
        <v>0.91</v>
      </c>
      <c r="C78" s="144">
        <v>190.8</v>
      </c>
      <c r="D78" s="144">
        <v>0.83</v>
      </c>
      <c r="E78" s="64">
        <v>190.3</v>
      </c>
      <c r="F78" s="144">
        <v>0.626</v>
      </c>
      <c r="G78" s="64">
        <v>189.2</v>
      </c>
      <c r="H78" s="144">
        <v>0.46200000000000002</v>
      </c>
      <c r="I78" s="64">
        <v>187.8</v>
      </c>
      <c r="J78" s="144">
        <v>0.18099999999999999</v>
      </c>
      <c r="K78" s="144"/>
      <c r="L78" s="64">
        <v>183.5</v>
      </c>
      <c r="M78" s="144">
        <v>5.6000000000000001E-2</v>
      </c>
      <c r="N78" s="78">
        <v>175.8</v>
      </c>
      <c r="O78" s="57"/>
      <c r="P78" s="57"/>
      <c r="Q78" s="57"/>
      <c r="R78" s="57"/>
      <c r="S78" s="57"/>
      <c r="T78" s="58"/>
      <c r="U78" s="58"/>
      <c r="V78" s="58"/>
      <c r="W78" s="58"/>
      <c r="AM78" s="77"/>
      <c r="AN78" s="101"/>
      <c r="AO78" s="77"/>
      <c r="AP78" s="64"/>
    </row>
    <row r="79" spans="1:42" x14ac:dyDescent="0.2">
      <c r="A79" s="77" t="s">
        <v>145</v>
      </c>
      <c r="B79" s="144">
        <v>0.93600000000000005</v>
      </c>
      <c r="C79" s="144">
        <v>194.9</v>
      </c>
      <c r="D79" s="144">
        <v>0.85399999999999998</v>
      </c>
      <c r="E79" s="64">
        <v>194.4</v>
      </c>
      <c r="F79" s="144">
        <v>0.64400000000000002</v>
      </c>
      <c r="G79" s="64">
        <v>193.3</v>
      </c>
      <c r="H79" s="144">
        <v>0.47599999999999998</v>
      </c>
      <c r="I79" s="64">
        <v>191.9</v>
      </c>
      <c r="J79" s="144">
        <v>0.186</v>
      </c>
      <c r="K79" s="144"/>
      <c r="L79" s="64">
        <v>187.6</v>
      </c>
      <c r="M79" s="144">
        <v>5.8000000000000003E-2</v>
      </c>
      <c r="N79" s="78">
        <v>180</v>
      </c>
      <c r="O79" s="57"/>
      <c r="P79" s="57"/>
      <c r="Q79" s="57"/>
      <c r="R79" s="57"/>
      <c r="S79" s="57"/>
      <c r="T79" s="58"/>
      <c r="U79" s="58"/>
      <c r="V79" s="58"/>
      <c r="W79" s="58"/>
      <c r="AM79" s="77"/>
      <c r="AN79" s="101"/>
      <c r="AO79" s="77"/>
      <c r="AP79" s="64"/>
    </row>
    <row r="80" spans="1:42" x14ac:dyDescent="0.2">
      <c r="A80" s="77" t="s">
        <v>146</v>
      </c>
      <c r="B80" s="144">
        <v>0.96299999999999997</v>
      </c>
      <c r="C80" s="144">
        <v>199</v>
      </c>
      <c r="D80" s="144">
        <v>0.878</v>
      </c>
      <c r="E80" s="64">
        <v>198.5</v>
      </c>
      <c r="F80" s="144">
        <v>0.66200000000000003</v>
      </c>
      <c r="G80" s="64">
        <v>197.4</v>
      </c>
      <c r="H80" s="144">
        <v>0.48899999999999999</v>
      </c>
      <c r="I80" s="64">
        <v>196</v>
      </c>
      <c r="J80" s="144">
        <v>0.191</v>
      </c>
      <c r="K80" s="144"/>
      <c r="L80" s="64">
        <v>191.7</v>
      </c>
      <c r="M80" s="144">
        <v>5.8999999999999997E-2</v>
      </c>
      <c r="N80" s="78">
        <v>184.2</v>
      </c>
      <c r="O80" s="57"/>
      <c r="P80" s="57"/>
      <c r="Q80" s="57"/>
      <c r="R80" s="57"/>
      <c r="S80" s="57"/>
      <c r="T80" s="58"/>
      <c r="U80" s="58"/>
      <c r="V80" s="58"/>
      <c r="W80" s="58"/>
      <c r="AM80" s="77"/>
      <c r="AN80" s="101"/>
      <c r="AO80" s="77"/>
      <c r="AP80" s="64"/>
    </row>
    <row r="81" spans="1:42" x14ac:dyDescent="0.2">
      <c r="A81" s="77" t="s">
        <v>147</v>
      </c>
      <c r="B81" s="144">
        <v>0.98899999999999999</v>
      </c>
      <c r="C81" s="144">
        <v>203.2</v>
      </c>
      <c r="D81" s="144">
        <v>0.90200000000000002</v>
      </c>
      <c r="E81" s="64">
        <v>202.7</v>
      </c>
      <c r="F81" s="144">
        <v>0.68</v>
      </c>
      <c r="G81" s="64">
        <v>201.6</v>
      </c>
      <c r="H81" s="144">
        <v>0.503</v>
      </c>
      <c r="I81" s="64">
        <v>200.2</v>
      </c>
      <c r="J81" s="144">
        <v>0.19700000000000001</v>
      </c>
      <c r="K81" s="144"/>
      <c r="L81" s="64">
        <v>195.8</v>
      </c>
      <c r="M81" s="144">
        <v>0.06</v>
      </c>
      <c r="N81" s="78">
        <v>188.4</v>
      </c>
      <c r="O81" s="57"/>
      <c r="P81" s="57"/>
      <c r="Q81" s="57"/>
      <c r="R81" s="57"/>
      <c r="S81" s="57"/>
      <c r="T81" s="58"/>
      <c r="U81" s="58"/>
      <c r="V81" s="58"/>
      <c r="W81" s="58"/>
      <c r="AM81" s="77"/>
      <c r="AN81" s="101"/>
      <c r="AO81" s="77"/>
      <c r="AP81" s="64"/>
    </row>
    <row r="82" spans="1:42" x14ac:dyDescent="0.2">
      <c r="A82" s="77" t="s">
        <v>148</v>
      </c>
      <c r="B82" s="144">
        <v>1.016</v>
      </c>
      <c r="C82" s="144">
        <v>207.3</v>
      </c>
      <c r="D82" s="144">
        <v>0.92700000000000005</v>
      </c>
      <c r="E82" s="64">
        <v>206.8</v>
      </c>
      <c r="F82" s="144">
        <v>0.7</v>
      </c>
      <c r="G82" s="64">
        <v>205.7</v>
      </c>
      <c r="H82" s="144">
        <v>0.51500000000000001</v>
      </c>
      <c r="I82" s="64">
        <v>204.3</v>
      </c>
      <c r="J82" s="144">
        <v>0.20100000000000001</v>
      </c>
      <c r="K82" s="144"/>
      <c r="L82" s="64">
        <v>199.9</v>
      </c>
      <c r="M82" s="144">
        <v>6.2E-2</v>
      </c>
      <c r="N82" s="78">
        <v>192.6</v>
      </c>
      <c r="O82" s="57"/>
      <c r="P82" s="57"/>
      <c r="Q82" s="57"/>
      <c r="R82" s="57"/>
      <c r="S82" s="57"/>
      <c r="T82" s="58"/>
      <c r="U82" s="58"/>
      <c r="V82" s="58"/>
      <c r="W82" s="58"/>
      <c r="AM82" s="77"/>
      <c r="AN82" s="101"/>
      <c r="AO82" s="77"/>
      <c r="AP82" s="64"/>
    </row>
    <row r="83" spans="1:42" x14ac:dyDescent="0.2">
      <c r="A83" s="77" t="s">
        <v>149</v>
      </c>
      <c r="B83" s="144">
        <v>1.036</v>
      </c>
      <c r="C83" s="144">
        <v>211.4</v>
      </c>
      <c r="D83" s="144">
        <v>0.95</v>
      </c>
      <c r="E83" s="64">
        <v>210.9</v>
      </c>
      <c r="F83" s="144">
        <v>0.71799999999999997</v>
      </c>
      <c r="G83" s="64">
        <v>209.8</v>
      </c>
      <c r="H83" s="144">
        <v>0.52900000000000003</v>
      </c>
      <c r="I83" s="64">
        <v>208.4</v>
      </c>
      <c r="J83" s="144">
        <v>0.20699999999999999</v>
      </c>
      <c r="K83" s="144"/>
      <c r="L83" s="64">
        <v>204</v>
      </c>
      <c r="M83" s="144">
        <v>6.4000000000000001E-2</v>
      </c>
      <c r="N83" s="78">
        <v>196.8</v>
      </c>
      <c r="O83" s="57"/>
      <c r="P83" s="57"/>
      <c r="Q83" s="57"/>
      <c r="R83" s="57"/>
      <c r="S83" s="57"/>
      <c r="T83" s="58"/>
      <c r="U83" s="58"/>
      <c r="V83" s="58"/>
      <c r="W83" s="58"/>
      <c r="AM83" s="77"/>
      <c r="AN83" s="101"/>
      <c r="AO83" s="77"/>
      <c r="AP83" s="64"/>
    </row>
    <row r="84" spans="1:42" x14ac:dyDescent="0.2">
      <c r="A84" s="77" t="s">
        <v>150</v>
      </c>
      <c r="B84" s="144">
        <v>1.069</v>
      </c>
      <c r="C84" s="144">
        <v>215.6</v>
      </c>
      <c r="D84" s="144">
        <v>0.97499999999999998</v>
      </c>
      <c r="E84" s="64">
        <v>215.1</v>
      </c>
      <c r="F84" s="144">
        <v>0.73599999999999999</v>
      </c>
      <c r="G84" s="64">
        <v>214</v>
      </c>
      <c r="H84" s="144">
        <v>0.54200000000000004</v>
      </c>
      <c r="I84" s="64">
        <v>212.5</v>
      </c>
      <c r="J84" s="144">
        <v>0.21199999999999999</v>
      </c>
      <c r="K84" s="144"/>
      <c r="L84" s="64">
        <v>208.1</v>
      </c>
      <c r="M84" s="144">
        <v>6.6000000000000003E-2</v>
      </c>
      <c r="N84" s="78">
        <v>200.9</v>
      </c>
      <c r="O84" s="57"/>
      <c r="P84" s="57"/>
      <c r="Q84" s="57"/>
      <c r="R84" s="57"/>
      <c r="S84" s="57"/>
      <c r="T84" s="58"/>
      <c r="U84" s="58"/>
      <c r="V84" s="58"/>
      <c r="W84" s="58"/>
      <c r="AM84" s="77"/>
      <c r="AN84" s="101"/>
      <c r="AO84" s="77"/>
      <c r="AP84" s="64"/>
    </row>
    <row r="85" spans="1:42" x14ac:dyDescent="0.2">
      <c r="A85" s="77" t="s">
        <v>151</v>
      </c>
      <c r="B85" s="144">
        <v>1.095</v>
      </c>
      <c r="C85" s="144">
        <v>219.7</v>
      </c>
      <c r="D85" s="144">
        <v>0.999</v>
      </c>
      <c r="E85" s="64">
        <v>219.2</v>
      </c>
      <c r="F85" s="144">
        <v>0.754</v>
      </c>
      <c r="G85" s="64">
        <v>218.1</v>
      </c>
      <c r="H85" s="144">
        <v>0.55600000000000005</v>
      </c>
      <c r="I85" s="64">
        <v>216.6</v>
      </c>
      <c r="J85" s="144">
        <v>0.217</v>
      </c>
      <c r="K85" s="144"/>
      <c r="L85" s="64">
        <v>212.2</v>
      </c>
      <c r="M85" s="144">
        <v>6.7000000000000004E-2</v>
      </c>
      <c r="N85" s="78">
        <v>205.1</v>
      </c>
      <c r="O85" s="57"/>
      <c r="P85" s="57"/>
      <c r="Q85" s="57"/>
      <c r="R85" s="57"/>
      <c r="S85" s="57"/>
      <c r="T85" s="58"/>
      <c r="U85" s="58"/>
      <c r="V85" s="58"/>
      <c r="W85" s="58"/>
      <c r="AM85" s="77"/>
      <c r="AN85" s="101"/>
      <c r="AO85" s="77"/>
      <c r="AP85" s="64"/>
    </row>
    <row r="86" spans="1:42" x14ac:dyDescent="0.2">
      <c r="A86" s="77" t="s">
        <v>152</v>
      </c>
      <c r="B86" s="144">
        <v>1.1220000000000001</v>
      </c>
      <c r="C86" s="144">
        <v>223.8</v>
      </c>
      <c r="D86" s="144">
        <v>1.024</v>
      </c>
      <c r="E86" s="64">
        <v>223.3</v>
      </c>
      <c r="F86" s="144">
        <v>0.77200000000000002</v>
      </c>
      <c r="G86" s="64">
        <v>222.2</v>
      </c>
      <c r="H86" s="144">
        <v>0.56899999999999995</v>
      </c>
      <c r="I86" s="64">
        <v>220.7</v>
      </c>
      <c r="J86" s="144">
        <v>0.223</v>
      </c>
      <c r="K86" s="144"/>
      <c r="L86" s="64">
        <v>216.3</v>
      </c>
      <c r="M86" s="144">
        <v>6.8000000000000005E-2</v>
      </c>
      <c r="N86" s="78">
        <v>209.3</v>
      </c>
      <c r="O86" s="57"/>
      <c r="P86" s="57"/>
      <c r="Q86" s="57"/>
      <c r="R86" s="57"/>
      <c r="S86" s="57"/>
      <c r="T86" s="58"/>
      <c r="U86" s="58"/>
      <c r="V86" s="58"/>
      <c r="W86" s="58"/>
      <c r="AM86" s="77"/>
      <c r="AN86" s="101"/>
      <c r="AO86" s="77"/>
      <c r="AP86" s="64"/>
    </row>
    <row r="87" spans="1:42" x14ac:dyDescent="0.2">
      <c r="A87" s="77" t="s">
        <v>153</v>
      </c>
      <c r="B87" s="144">
        <v>1.1479999999999999</v>
      </c>
      <c r="C87" s="144">
        <v>228</v>
      </c>
      <c r="D87" s="144">
        <v>1.0469999999999999</v>
      </c>
      <c r="E87" s="64">
        <v>227.5</v>
      </c>
      <c r="F87" s="144">
        <v>0.79100000000000004</v>
      </c>
      <c r="G87" s="64">
        <v>226.4</v>
      </c>
      <c r="H87" s="144">
        <v>0.58299999999999996</v>
      </c>
      <c r="I87" s="64">
        <v>224.9</v>
      </c>
      <c r="J87" s="144">
        <v>0.22800000000000001</v>
      </c>
      <c r="K87" s="144"/>
      <c r="L87" s="64">
        <v>220.4</v>
      </c>
      <c r="M87" s="144">
        <v>7.0000000000000007E-2</v>
      </c>
      <c r="N87" s="78">
        <v>213.5</v>
      </c>
      <c r="O87" s="57"/>
      <c r="P87" s="57"/>
      <c r="Q87" s="57"/>
      <c r="R87" s="57"/>
      <c r="S87" s="57"/>
      <c r="T87" s="58"/>
      <c r="U87" s="58"/>
      <c r="V87" s="58"/>
      <c r="W87" s="58"/>
      <c r="AM87" s="77"/>
      <c r="AN87" s="101"/>
      <c r="AO87" s="77"/>
      <c r="AP87" s="64"/>
    </row>
    <row r="88" spans="1:42" ht="12" thickBot="1" x14ac:dyDescent="0.25">
      <c r="A88" s="79" t="s">
        <v>154</v>
      </c>
      <c r="B88" s="145">
        <v>1.1739999999999999</v>
      </c>
      <c r="C88" s="145">
        <v>232.1</v>
      </c>
      <c r="D88" s="145">
        <v>1.0720000000000001</v>
      </c>
      <c r="E88" s="70">
        <v>231.6</v>
      </c>
      <c r="F88" s="145">
        <v>0.8</v>
      </c>
      <c r="G88" s="70">
        <v>230.5</v>
      </c>
      <c r="H88" s="145">
        <v>0.59599999999999997</v>
      </c>
      <c r="I88" s="70">
        <v>229</v>
      </c>
      <c r="J88" s="145">
        <v>0.23400000000000001</v>
      </c>
      <c r="K88" s="145"/>
      <c r="L88" s="70">
        <v>224.5</v>
      </c>
      <c r="M88" s="145">
        <v>7.1999999999999995E-2</v>
      </c>
      <c r="N88" s="81">
        <v>217.7</v>
      </c>
      <c r="O88" s="57"/>
      <c r="P88" s="57"/>
      <c r="Q88" s="57"/>
      <c r="R88" s="57"/>
      <c r="S88" s="57"/>
      <c r="T88" s="58"/>
      <c r="U88" s="58"/>
      <c r="V88" s="58"/>
      <c r="W88" s="58"/>
      <c r="AM88" s="77"/>
      <c r="AN88" s="101"/>
      <c r="AO88" s="77"/>
      <c r="AP88" s="64"/>
    </row>
    <row r="89" spans="1:42" x14ac:dyDescent="0.2">
      <c r="A89" s="57" t="s">
        <v>4</v>
      </c>
      <c r="B89" s="57"/>
      <c r="C89" s="57"/>
      <c r="D89" s="83"/>
      <c r="E89" s="82"/>
      <c r="F89" s="83"/>
      <c r="G89" s="82"/>
      <c r="H89" s="83"/>
      <c r="I89" s="82"/>
      <c r="J89" s="82"/>
      <c r="K89" s="83"/>
      <c r="L89" s="82"/>
      <c r="M89" s="83"/>
      <c r="N89" s="82"/>
      <c r="O89" s="57"/>
      <c r="P89" s="57"/>
      <c r="Q89" s="57"/>
      <c r="R89" s="57"/>
      <c r="S89" s="57"/>
      <c r="T89" s="58"/>
      <c r="U89" s="58"/>
      <c r="V89" s="58"/>
      <c r="W89" s="58"/>
      <c r="AM89" s="77"/>
      <c r="AN89" s="101"/>
      <c r="AO89" s="77"/>
      <c r="AP89" s="64"/>
    </row>
    <row r="90" spans="1:42" x14ac:dyDescent="0.2">
      <c r="A90" s="57" t="s">
        <v>4</v>
      </c>
      <c r="B90" s="57"/>
      <c r="C90" s="57"/>
      <c r="D90" s="83"/>
      <c r="E90" s="82"/>
      <c r="F90" s="83"/>
      <c r="G90" s="82"/>
      <c r="H90" s="83"/>
      <c r="I90" s="82"/>
      <c r="J90" s="82"/>
      <c r="K90" s="83"/>
      <c r="L90" s="82"/>
      <c r="M90" s="83"/>
      <c r="N90" s="82"/>
      <c r="O90" s="57"/>
      <c r="P90" s="57"/>
      <c r="Q90" s="57"/>
      <c r="R90" s="57"/>
      <c r="S90" s="57"/>
      <c r="T90" s="58"/>
      <c r="U90" s="58"/>
      <c r="V90" s="58"/>
      <c r="W90" s="58"/>
      <c r="AM90" s="77"/>
      <c r="AN90" s="101"/>
      <c r="AO90" s="77"/>
      <c r="AP90" s="64"/>
    </row>
    <row r="91" spans="1:42" x14ac:dyDescent="0.2">
      <c r="A91" s="57"/>
      <c r="B91" s="57"/>
      <c r="C91" s="57"/>
      <c r="D91" s="83"/>
      <c r="E91" s="82"/>
      <c r="F91" s="83"/>
      <c r="G91" s="82"/>
      <c r="H91" s="83"/>
      <c r="I91" s="82"/>
      <c r="J91" s="82"/>
      <c r="K91" s="83"/>
      <c r="L91" s="82"/>
      <c r="M91" s="83"/>
      <c r="N91" s="82"/>
      <c r="O91" s="57"/>
      <c r="P91" s="57"/>
      <c r="Q91" s="57"/>
      <c r="R91" s="57"/>
      <c r="S91" s="57"/>
      <c r="T91" s="58"/>
      <c r="U91" s="58"/>
      <c r="V91" s="58"/>
      <c r="W91" s="58"/>
      <c r="AM91" s="77"/>
      <c r="AN91" s="101"/>
      <c r="AO91" s="77"/>
      <c r="AP91" s="64"/>
    </row>
    <row r="92" spans="1:42" x14ac:dyDescent="0.2">
      <c r="A92" s="57"/>
      <c r="B92" s="57"/>
      <c r="C92" s="57"/>
      <c r="D92" s="83"/>
      <c r="E92" s="82"/>
      <c r="F92" s="83"/>
      <c r="G92" s="82"/>
      <c r="H92" s="83"/>
      <c r="I92" s="82"/>
      <c r="J92" s="82"/>
      <c r="K92" s="83"/>
      <c r="L92" s="82"/>
      <c r="M92" s="83"/>
      <c r="N92" s="82"/>
      <c r="O92" s="57"/>
      <c r="P92" s="57"/>
      <c r="Q92" s="57"/>
      <c r="R92" s="57"/>
      <c r="S92" s="57"/>
      <c r="T92" s="58"/>
      <c r="U92" s="58"/>
      <c r="V92" s="58"/>
      <c r="W92" s="58"/>
      <c r="AM92" s="77"/>
      <c r="AN92" s="101"/>
      <c r="AO92" s="77"/>
      <c r="AP92" s="64"/>
    </row>
    <row r="93" spans="1:42" x14ac:dyDescent="0.2">
      <c r="A93" s="57"/>
      <c r="B93" s="57"/>
      <c r="C93" s="57"/>
      <c r="D93" s="83"/>
      <c r="E93" s="82"/>
      <c r="F93" s="83"/>
      <c r="G93" s="82"/>
      <c r="H93" s="83"/>
      <c r="I93" s="82"/>
      <c r="J93" s="82"/>
      <c r="K93" s="83"/>
      <c r="L93" s="82"/>
      <c r="M93" s="83"/>
      <c r="N93" s="82"/>
      <c r="O93" s="57"/>
      <c r="P93" s="57"/>
      <c r="Q93" s="57"/>
      <c r="R93" s="57"/>
      <c r="S93" s="57"/>
      <c r="T93" s="58"/>
      <c r="U93" s="58"/>
      <c r="V93" s="58"/>
      <c r="W93" s="58"/>
      <c r="AM93" s="77"/>
      <c r="AN93" s="101"/>
      <c r="AO93" s="77"/>
      <c r="AP93" s="64"/>
    </row>
    <row r="94" spans="1:42" x14ac:dyDescent="0.2">
      <c r="A94" s="57"/>
      <c r="B94" s="57"/>
      <c r="C94" s="57"/>
      <c r="D94" s="83"/>
      <c r="E94" s="82"/>
      <c r="F94" s="83"/>
      <c r="G94" s="82"/>
      <c r="H94" s="83"/>
      <c r="I94" s="82"/>
      <c r="J94" s="82"/>
      <c r="K94" s="83"/>
      <c r="L94" s="82"/>
      <c r="M94" s="83"/>
      <c r="N94" s="82"/>
      <c r="O94" s="57"/>
      <c r="P94" s="57"/>
      <c r="Q94" s="57"/>
      <c r="R94" s="57"/>
      <c r="S94" s="57"/>
      <c r="T94" s="58"/>
      <c r="U94" s="58"/>
      <c r="V94" s="58"/>
      <c r="W94" s="58"/>
      <c r="AM94" s="77"/>
      <c r="AN94" s="101"/>
      <c r="AO94" s="77"/>
      <c r="AP94" s="64"/>
    </row>
    <row r="95" spans="1:42" x14ac:dyDescent="0.2">
      <c r="A95" s="57"/>
      <c r="B95" s="57"/>
      <c r="C95" s="57"/>
      <c r="D95" s="83"/>
      <c r="E95" s="82"/>
      <c r="F95" s="82"/>
      <c r="G95" s="82"/>
      <c r="H95" s="83"/>
      <c r="I95" s="82"/>
      <c r="J95" s="82"/>
      <c r="K95" s="83"/>
      <c r="L95" s="82"/>
      <c r="M95" s="83"/>
      <c r="N95" s="82"/>
      <c r="O95" s="57"/>
      <c r="P95" s="57"/>
      <c r="Q95" s="57"/>
      <c r="R95" s="57"/>
      <c r="S95" s="57"/>
      <c r="T95" s="58"/>
      <c r="U95" s="58"/>
      <c r="V95" s="58"/>
      <c r="W95" s="58"/>
      <c r="AM95" s="77"/>
      <c r="AN95" s="101"/>
      <c r="AO95" s="77"/>
      <c r="AP95" s="64"/>
    </row>
    <row r="96" spans="1:42" x14ac:dyDescent="0.2">
      <c r="A96" s="57"/>
      <c r="B96" s="57"/>
      <c r="C96" s="57"/>
      <c r="D96" s="57"/>
      <c r="E96" s="82"/>
      <c r="F96" s="82"/>
      <c r="G96" s="82"/>
      <c r="H96" s="83"/>
      <c r="I96" s="82"/>
      <c r="J96" s="82"/>
      <c r="K96" s="57"/>
      <c r="L96" s="82"/>
      <c r="M96" s="83"/>
      <c r="N96" s="57"/>
      <c r="O96" s="57"/>
      <c r="P96" s="57"/>
      <c r="Q96" s="57"/>
      <c r="R96" s="57"/>
      <c r="S96" s="57"/>
      <c r="T96" s="58"/>
      <c r="U96" s="58"/>
      <c r="V96" s="58"/>
      <c r="W96" s="58"/>
      <c r="AM96" s="77"/>
      <c r="AN96" s="101"/>
      <c r="AO96" s="77"/>
      <c r="AP96" s="64"/>
    </row>
    <row r="97" spans="1:42" x14ac:dyDescent="0.2">
      <c r="A97" s="57"/>
      <c r="B97" s="57"/>
      <c r="C97" s="57"/>
      <c r="D97" s="57"/>
      <c r="E97" s="57"/>
      <c r="F97" s="57"/>
      <c r="G97" s="82"/>
      <c r="H97" s="83"/>
      <c r="I97" s="82"/>
      <c r="J97" s="82"/>
      <c r="K97" s="57"/>
      <c r="L97" s="82"/>
      <c r="M97" s="83"/>
      <c r="N97" s="57"/>
      <c r="O97" s="57"/>
      <c r="P97" s="57"/>
      <c r="Q97" s="57"/>
      <c r="R97" s="57"/>
      <c r="S97" s="57"/>
      <c r="T97" s="58"/>
      <c r="U97" s="58"/>
      <c r="V97" s="58"/>
      <c r="W97" s="58"/>
      <c r="AM97" s="77"/>
      <c r="AN97" s="101"/>
      <c r="AO97" s="77"/>
      <c r="AP97" s="64"/>
    </row>
    <row r="98" spans="1:42" x14ac:dyDescent="0.2">
      <c r="A98" s="57"/>
      <c r="B98" s="57"/>
      <c r="C98" s="57"/>
      <c r="D98" s="57"/>
      <c r="E98" s="57"/>
      <c r="F98" s="57"/>
      <c r="G98" s="82"/>
      <c r="H98" s="83"/>
      <c r="I98" s="82"/>
      <c r="J98" s="82"/>
      <c r="K98" s="57"/>
      <c r="L98" s="82"/>
      <c r="M98" s="83"/>
      <c r="N98" s="57"/>
      <c r="O98" s="57"/>
      <c r="P98" s="57"/>
      <c r="Q98" s="57"/>
      <c r="R98" s="57"/>
      <c r="S98" s="57"/>
      <c r="T98" s="58"/>
      <c r="U98" s="58"/>
      <c r="V98" s="58"/>
      <c r="W98" s="58"/>
      <c r="AM98" s="77"/>
      <c r="AN98" s="101"/>
      <c r="AO98" s="77"/>
      <c r="AP98" s="64"/>
    </row>
    <row r="99" spans="1:42" x14ac:dyDescent="0.2">
      <c r="A99" s="57"/>
      <c r="B99" s="57"/>
      <c r="C99" s="57"/>
      <c r="D99" s="57"/>
      <c r="E99" s="57"/>
      <c r="F99" s="57"/>
      <c r="G99" s="57"/>
      <c r="H99" s="83"/>
      <c r="I99" s="82"/>
      <c r="J99" s="82"/>
      <c r="K99" s="57"/>
      <c r="L99" s="57"/>
      <c r="M99" s="57"/>
      <c r="N99" s="57"/>
      <c r="O99" s="57"/>
      <c r="P99" s="57"/>
      <c r="Q99" s="57"/>
      <c r="R99" s="57"/>
      <c r="S99" s="57"/>
      <c r="T99" s="58"/>
      <c r="U99" s="58"/>
      <c r="V99" s="58"/>
      <c r="W99" s="58"/>
      <c r="AM99" s="77"/>
      <c r="AN99" s="101"/>
      <c r="AO99" s="77"/>
      <c r="AP99" s="64"/>
    </row>
    <row r="100" spans="1:42" x14ac:dyDescent="0.2">
      <c r="A100" s="57"/>
      <c r="B100" s="57"/>
      <c r="C100" s="57"/>
      <c r="D100" s="57"/>
      <c r="E100" s="57"/>
      <c r="F100" s="57"/>
      <c r="G100" s="57"/>
      <c r="H100" s="83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8"/>
      <c r="U100" s="58"/>
      <c r="V100" s="58"/>
      <c r="W100" s="58"/>
      <c r="AM100" s="77"/>
      <c r="AN100" s="101"/>
      <c r="AO100" s="77"/>
      <c r="AP100" s="64"/>
    </row>
    <row r="101" spans="1:42" x14ac:dyDescent="0.2">
      <c r="A101" s="57"/>
      <c r="B101" s="57"/>
      <c r="C101" s="57"/>
      <c r="D101" s="57"/>
      <c r="E101" s="57"/>
      <c r="F101" s="57"/>
      <c r="G101" s="57"/>
      <c r="H101" s="83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8"/>
      <c r="U101" s="58"/>
      <c r="V101" s="58"/>
      <c r="W101" s="58"/>
      <c r="AM101" s="77"/>
      <c r="AN101" s="101"/>
      <c r="AO101" s="77"/>
      <c r="AP101" s="64"/>
    </row>
    <row r="102" spans="1:42" x14ac:dyDescent="0.2">
      <c r="A102" s="57"/>
      <c r="B102" s="83"/>
      <c r="C102" s="82"/>
      <c r="D102" s="83"/>
      <c r="E102" s="83"/>
      <c r="F102" s="85"/>
      <c r="G102" s="83"/>
      <c r="H102" s="82"/>
      <c r="I102" s="83"/>
      <c r="J102" s="85"/>
      <c r="K102" s="84"/>
      <c r="L102" s="85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AM102" s="77"/>
      <c r="AN102" s="101"/>
      <c r="AO102" s="77"/>
      <c r="AP102" s="64"/>
    </row>
    <row r="103" spans="1:42" x14ac:dyDescent="0.2">
      <c r="A103" s="57"/>
      <c r="B103" s="83"/>
      <c r="C103" s="82"/>
      <c r="D103" s="83"/>
      <c r="E103" s="83"/>
      <c r="F103" s="85"/>
      <c r="G103" s="83"/>
      <c r="H103" s="82"/>
      <c r="I103" s="83"/>
      <c r="J103" s="85"/>
      <c r="K103" s="84"/>
      <c r="L103" s="85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AM103" s="77"/>
      <c r="AN103" s="101"/>
      <c r="AO103" s="77"/>
      <c r="AP103" s="64"/>
    </row>
    <row r="104" spans="1:42" x14ac:dyDescent="0.2">
      <c r="A104" s="57"/>
      <c r="B104" s="83"/>
      <c r="C104" s="82"/>
      <c r="D104" s="83"/>
      <c r="E104" s="83"/>
      <c r="F104" s="85"/>
      <c r="G104" s="83"/>
      <c r="H104" s="82"/>
      <c r="I104" s="83"/>
      <c r="J104" s="85"/>
      <c r="K104" s="84"/>
      <c r="L104" s="85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AM104" s="77"/>
      <c r="AN104" s="101"/>
      <c r="AO104" s="77"/>
      <c r="AP104" s="64"/>
    </row>
    <row r="105" spans="1:42" ht="12" thickBot="1" x14ac:dyDescent="0.25">
      <c r="A105" s="57"/>
      <c r="B105" s="83"/>
      <c r="C105" s="82"/>
      <c r="D105" s="83"/>
      <c r="E105" s="83"/>
      <c r="F105" s="85"/>
      <c r="G105" s="83"/>
      <c r="H105" s="82"/>
      <c r="I105" s="83"/>
      <c r="J105" s="85"/>
      <c r="K105" s="84"/>
      <c r="L105" s="85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AM105" s="79"/>
      <c r="AN105" s="103"/>
      <c r="AO105" s="79"/>
      <c r="AP105" s="70"/>
    </row>
    <row r="106" spans="1:42" ht="12" thickBot="1" x14ac:dyDescent="0.25">
      <c r="A106" s="57"/>
      <c r="B106" s="83"/>
      <c r="C106" s="82"/>
      <c r="D106" s="83"/>
      <c r="E106" s="83"/>
      <c r="F106" s="85"/>
      <c r="G106" s="83"/>
      <c r="H106" s="82"/>
      <c r="I106" s="83"/>
      <c r="J106" s="85"/>
      <c r="K106" s="84"/>
      <c r="L106" s="85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AM106" s="13"/>
      <c r="AN106" s="64"/>
      <c r="AO106" s="13"/>
      <c r="AP106" s="64"/>
    </row>
    <row r="107" spans="1:42" x14ac:dyDescent="0.2">
      <c r="A107" s="57"/>
      <c r="B107" s="83"/>
      <c r="C107" s="82"/>
      <c r="D107" s="83"/>
      <c r="E107" s="83"/>
      <c r="F107" s="85"/>
      <c r="G107" s="83"/>
      <c r="H107" s="82"/>
      <c r="I107" s="83"/>
      <c r="J107" s="85"/>
      <c r="K107" s="84"/>
      <c r="L107" s="85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AM107" s="7"/>
      <c r="AN107" s="64"/>
      <c r="AO107" s="13"/>
      <c r="AP107" s="64"/>
    </row>
    <row r="108" spans="1:42" ht="12" thickBot="1" x14ac:dyDescent="0.25">
      <c r="A108" s="57"/>
      <c r="B108" s="83"/>
      <c r="C108" s="82"/>
      <c r="D108" s="83"/>
      <c r="E108" s="83"/>
      <c r="F108" s="85"/>
      <c r="G108" s="83"/>
      <c r="H108" s="82"/>
      <c r="I108" s="83"/>
      <c r="J108" s="85"/>
      <c r="K108" s="84"/>
      <c r="L108" s="85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AM108" s="13"/>
      <c r="AN108" s="64"/>
      <c r="AO108" s="13"/>
      <c r="AP108" s="64"/>
    </row>
    <row r="109" spans="1:42" x14ac:dyDescent="0.2">
      <c r="A109" s="57"/>
      <c r="B109" s="83"/>
      <c r="C109" s="82"/>
      <c r="D109" s="83"/>
      <c r="E109" s="83"/>
      <c r="F109" s="85"/>
      <c r="G109" s="83"/>
      <c r="H109" s="82"/>
      <c r="I109" s="83"/>
      <c r="J109" s="85"/>
      <c r="K109" s="84"/>
      <c r="L109" s="85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AM109" s="7"/>
      <c r="AN109" s="64"/>
      <c r="AO109" s="13"/>
      <c r="AP109" s="64"/>
    </row>
    <row r="110" spans="1:42" ht="12" thickBot="1" x14ac:dyDescent="0.25">
      <c r="A110" s="57"/>
      <c r="B110" s="57"/>
      <c r="C110" s="82"/>
      <c r="D110" s="83"/>
      <c r="E110" s="83"/>
      <c r="F110" s="85"/>
      <c r="G110" s="83"/>
      <c r="H110" s="82"/>
      <c r="I110" s="83"/>
      <c r="J110" s="85"/>
      <c r="K110" s="84"/>
      <c r="L110" s="85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AM110" s="13"/>
      <c r="AN110" s="64"/>
      <c r="AO110" s="13"/>
      <c r="AP110" s="64"/>
    </row>
    <row r="111" spans="1:42" x14ac:dyDescent="0.2">
      <c r="A111" s="57"/>
      <c r="B111" s="57"/>
      <c r="C111" s="82"/>
      <c r="D111" s="83"/>
      <c r="E111" s="83"/>
      <c r="F111" s="85"/>
      <c r="G111" s="83"/>
      <c r="H111" s="82"/>
      <c r="I111" s="83"/>
      <c r="J111" s="85"/>
      <c r="K111" s="84"/>
      <c r="L111" s="85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AM111" s="7"/>
      <c r="AN111" s="64"/>
      <c r="AO111" s="13"/>
      <c r="AP111" s="64"/>
    </row>
    <row r="112" spans="1:42" ht="12" thickBot="1" x14ac:dyDescent="0.25">
      <c r="A112" s="57"/>
      <c r="B112" s="57"/>
      <c r="C112" s="82"/>
      <c r="D112" s="57"/>
      <c r="E112" s="83"/>
      <c r="F112" s="85"/>
      <c r="G112" s="83"/>
      <c r="H112" s="82"/>
      <c r="I112" s="83"/>
      <c r="J112" s="85"/>
      <c r="K112" s="84"/>
      <c r="L112" s="85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AM112" s="13"/>
      <c r="AN112" s="64"/>
      <c r="AO112" s="13"/>
      <c r="AP112" s="64"/>
    </row>
    <row r="113" spans="1:42" ht="12" thickBot="1" x14ac:dyDescent="0.25">
      <c r="A113" s="57"/>
      <c r="B113" s="57"/>
      <c r="C113" s="82"/>
      <c r="D113" s="57"/>
      <c r="E113" s="83"/>
      <c r="F113" s="85"/>
      <c r="G113" s="83"/>
      <c r="H113" s="82"/>
      <c r="I113" s="83"/>
      <c r="J113" s="85"/>
      <c r="K113" s="84"/>
      <c r="L113" s="85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AM113" s="7"/>
      <c r="AN113" s="70"/>
      <c r="AO113" s="120"/>
      <c r="AP113" s="70"/>
    </row>
    <row r="114" spans="1:42" ht="12" thickBot="1" x14ac:dyDescent="0.25">
      <c r="A114" s="57"/>
      <c r="B114" s="57"/>
      <c r="C114" s="82"/>
      <c r="D114" s="57"/>
      <c r="E114" s="83"/>
      <c r="F114" s="85"/>
      <c r="G114" s="83"/>
      <c r="H114" s="82"/>
      <c r="I114" s="83"/>
      <c r="J114" s="85"/>
      <c r="K114" s="84"/>
      <c r="L114" s="85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AM114" s="19"/>
      <c r="AN114" s="23"/>
      <c r="AO114" s="23"/>
    </row>
    <row r="115" spans="1:42" x14ac:dyDescent="0.2">
      <c r="A115" s="57"/>
      <c r="B115" s="57"/>
      <c r="C115" s="82"/>
      <c r="D115" s="57"/>
      <c r="E115" s="83"/>
      <c r="F115" s="85"/>
      <c r="G115" s="83"/>
      <c r="H115" s="82"/>
      <c r="I115" s="83"/>
      <c r="J115" s="85"/>
      <c r="K115" s="84"/>
      <c r="L115" s="85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42" x14ac:dyDescent="0.2">
      <c r="A116" s="57"/>
      <c r="B116" s="57"/>
      <c r="C116" s="57"/>
      <c r="D116" s="57"/>
      <c r="E116" s="57"/>
      <c r="F116" s="58"/>
      <c r="G116" s="83"/>
      <c r="H116" s="82"/>
      <c r="I116" s="83"/>
      <c r="J116" s="85"/>
      <c r="K116" s="84"/>
      <c r="L116" s="85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42" x14ac:dyDescent="0.2">
      <c r="A117" s="57"/>
      <c r="B117" s="57"/>
      <c r="C117" s="57"/>
      <c r="D117" s="57"/>
      <c r="E117" s="57"/>
      <c r="F117" s="58"/>
      <c r="G117" s="83"/>
      <c r="H117" s="82"/>
      <c r="I117" s="83"/>
      <c r="J117" s="85"/>
      <c r="K117" s="84"/>
      <c r="L117" s="85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42" x14ac:dyDescent="0.2">
      <c r="A118" s="57"/>
      <c r="B118" s="57"/>
      <c r="C118" s="57"/>
      <c r="D118" s="57"/>
      <c r="E118" s="57"/>
      <c r="F118" s="58"/>
      <c r="G118" s="83"/>
      <c r="H118" s="82"/>
      <c r="I118" s="83"/>
      <c r="J118" s="85"/>
      <c r="K118" s="84"/>
      <c r="L118" s="85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42" x14ac:dyDescent="0.2">
      <c r="A119" s="57"/>
      <c r="B119" s="57"/>
      <c r="C119" s="57"/>
      <c r="D119" s="57"/>
      <c r="E119" s="57"/>
      <c r="F119" s="58"/>
      <c r="G119" s="83"/>
      <c r="H119" s="82"/>
      <c r="I119" s="83"/>
      <c r="J119" s="85"/>
      <c r="K119" s="84"/>
      <c r="L119" s="85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42" x14ac:dyDescent="0.2">
      <c r="A120" s="57"/>
      <c r="B120" s="57"/>
      <c r="C120" s="57"/>
      <c r="D120" s="57"/>
      <c r="E120" s="57"/>
      <c r="F120" s="58"/>
      <c r="G120" s="83"/>
      <c r="H120" s="82"/>
      <c r="I120" s="83"/>
      <c r="J120" s="85"/>
      <c r="K120" s="84"/>
      <c r="L120" s="85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42" x14ac:dyDescent="0.2">
      <c r="A121" s="57"/>
      <c r="B121" s="57"/>
      <c r="C121" s="57"/>
      <c r="D121" s="57"/>
      <c r="E121" s="57"/>
      <c r="F121" s="58"/>
      <c r="G121" s="83"/>
      <c r="H121" s="82"/>
      <c r="I121" s="83"/>
      <c r="J121" s="85"/>
      <c r="K121" s="84"/>
      <c r="L121" s="85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42" x14ac:dyDescent="0.2">
      <c r="A122" s="57"/>
      <c r="B122" s="57"/>
      <c r="C122" s="57"/>
      <c r="D122" s="57"/>
      <c r="E122" s="57"/>
      <c r="F122" s="58"/>
      <c r="G122" s="83"/>
      <c r="H122" s="82"/>
      <c r="I122" s="83"/>
      <c r="J122" s="85"/>
      <c r="K122" s="84"/>
      <c r="L122" s="85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42" x14ac:dyDescent="0.2">
      <c r="A123" s="57"/>
      <c r="B123" s="57"/>
      <c r="C123" s="57"/>
      <c r="D123" s="57"/>
      <c r="E123" s="57"/>
      <c r="F123" s="58"/>
      <c r="G123" s="83"/>
      <c r="H123" s="82"/>
      <c r="I123" s="83"/>
      <c r="J123" s="85"/>
      <c r="K123" s="84"/>
      <c r="L123" s="85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42" x14ac:dyDescent="0.2">
      <c r="A124" s="57"/>
      <c r="B124" s="57"/>
      <c r="C124" s="57"/>
      <c r="D124" s="57"/>
      <c r="E124" s="57"/>
      <c r="F124" s="58"/>
      <c r="G124" s="83"/>
      <c r="H124" s="82"/>
      <c r="I124" s="83"/>
      <c r="J124" s="85"/>
      <c r="K124" s="84"/>
      <c r="L124" s="85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42" x14ac:dyDescent="0.2">
      <c r="A125" s="57"/>
      <c r="B125" s="57"/>
      <c r="C125" s="57"/>
      <c r="D125" s="57"/>
      <c r="E125" s="57"/>
      <c r="F125" s="58"/>
      <c r="G125" s="83"/>
      <c r="H125" s="82"/>
      <c r="I125" s="83"/>
      <c r="J125" s="85"/>
      <c r="K125" s="84"/>
      <c r="L125" s="85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42" x14ac:dyDescent="0.2">
      <c r="A126" s="57"/>
      <c r="B126" s="57"/>
      <c r="C126" s="57"/>
      <c r="D126" s="57"/>
      <c r="E126" s="57"/>
      <c r="F126" s="58"/>
      <c r="G126" s="83"/>
      <c r="H126" s="82"/>
      <c r="I126" s="83"/>
      <c r="J126" s="85"/>
      <c r="K126" s="84"/>
      <c r="L126" s="85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42" x14ac:dyDescent="0.2">
      <c r="A127" s="57"/>
      <c r="B127" s="57"/>
      <c r="C127" s="57"/>
      <c r="D127" s="57"/>
      <c r="E127" s="57"/>
      <c r="F127" s="58"/>
      <c r="G127" s="83"/>
      <c r="H127" s="82"/>
      <c r="I127" s="83"/>
      <c r="J127" s="85"/>
      <c r="K127" s="84"/>
      <c r="L127" s="85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42" x14ac:dyDescent="0.2">
      <c r="A128" s="57"/>
      <c r="B128" s="57"/>
      <c r="C128" s="57"/>
      <c r="D128" s="57"/>
      <c r="E128" s="57"/>
      <c r="F128" s="58"/>
      <c r="G128" s="83"/>
      <c r="H128" s="82"/>
      <c r="I128" s="83"/>
      <c r="J128" s="85"/>
      <c r="K128" s="84"/>
      <c r="L128" s="85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x14ac:dyDescent="0.2">
      <c r="A129" s="57"/>
      <c r="B129" s="57"/>
      <c r="C129" s="57"/>
      <c r="D129" s="57"/>
      <c r="E129" s="57"/>
      <c r="F129" s="58"/>
      <c r="G129" s="83"/>
      <c r="H129" s="82"/>
      <c r="I129" s="83"/>
      <c r="J129" s="85"/>
      <c r="K129" s="84"/>
      <c r="L129" s="85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x14ac:dyDescent="0.2">
      <c r="A130" s="57"/>
      <c r="B130" s="57"/>
      <c r="C130" s="57"/>
      <c r="D130" s="57"/>
      <c r="E130" s="57"/>
      <c r="F130" s="58"/>
      <c r="G130" s="83"/>
      <c r="H130" s="82"/>
      <c r="I130" s="83"/>
      <c r="J130" s="85"/>
      <c r="K130" s="84"/>
      <c r="L130" s="85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x14ac:dyDescent="0.2">
      <c r="A131" s="57"/>
      <c r="B131" s="57"/>
      <c r="C131" s="57"/>
      <c r="D131" s="57"/>
      <c r="E131" s="57"/>
      <c r="F131" s="58"/>
      <c r="G131" s="83"/>
      <c r="H131" s="82"/>
      <c r="I131" s="83"/>
      <c r="J131" s="85"/>
      <c r="K131" s="84"/>
      <c r="L131" s="85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x14ac:dyDescent="0.2">
      <c r="A132" s="57"/>
      <c r="B132" s="57"/>
      <c r="C132" s="57"/>
      <c r="D132" s="57"/>
      <c r="E132" s="57"/>
      <c r="F132" s="58"/>
      <c r="G132" s="57"/>
      <c r="H132" s="82"/>
      <c r="I132" s="83"/>
      <c r="J132" s="85"/>
      <c r="K132" s="84"/>
      <c r="L132" s="85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x14ac:dyDescent="0.2">
      <c r="A133" s="57"/>
      <c r="B133" s="57"/>
      <c r="C133" s="57"/>
      <c r="D133" s="57"/>
      <c r="E133" s="57"/>
      <c r="F133" s="58"/>
      <c r="G133" s="57"/>
      <c r="H133" s="82"/>
      <c r="I133" s="83"/>
      <c r="J133" s="85"/>
      <c r="K133" s="84"/>
      <c r="L133" s="85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x14ac:dyDescent="0.2">
      <c r="A134" s="57"/>
      <c r="B134" s="57"/>
      <c r="C134" s="57"/>
      <c r="D134" s="57"/>
      <c r="E134" s="57"/>
      <c r="F134" s="58"/>
      <c r="G134" s="57"/>
      <c r="H134" s="82"/>
      <c r="I134" s="83"/>
      <c r="J134" s="85"/>
      <c r="K134" s="84"/>
      <c r="L134" s="85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x14ac:dyDescent="0.2">
      <c r="A135" s="57"/>
      <c r="B135" s="57"/>
      <c r="C135" s="57"/>
      <c r="D135" s="57"/>
      <c r="E135" s="57"/>
      <c r="F135" s="58"/>
      <c r="G135" s="57"/>
      <c r="H135" s="82"/>
      <c r="I135" s="83"/>
      <c r="J135" s="85"/>
      <c r="K135" s="84"/>
      <c r="L135" s="85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x14ac:dyDescent="0.2">
      <c r="A136" s="57"/>
      <c r="B136" s="57"/>
      <c r="C136" s="57"/>
      <c r="D136" s="57"/>
      <c r="E136" s="57"/>
      <c r="F136" s="58"/>
      <c r="G136" s="57"/>
      <c r="H136" s="82"/>
      <c r="I136" s="83"/>
      <c r="J136" s="85"/>
      <c r="K136" s="84"/>
      <c r="L136" s="85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x14ac:dyDescent="0.2">
      <c r="A137" s="57"/>
      <c r="B137" s="57"/>
      <c r="C137" s="57"/>
      <c r="D137" s="57"/>
      <c r="E137" s="57"/>
      <c r="F137" s="58"/>
      <c r="G137" s="57"/>
      <c r="H137" s="82"/>
      <c r="I137" s="83"/>
      <c r="J137" s="85"/>
      <c r="K137" s="84"/>
      <c r="L137" s="85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x14ac:dyDescent="0.2">
      <c r="A138" s="57"/>
      <c r="B138" s="57"/>
      <c r="C138" s="57"/>
      <c r="D138" s="57"/>
      <c r="E138" s="57"/>
      <c r="F138" s="58"/>
      <c r="G138" s="57"/>
      <c r="H138" s="82"/>
      <c r="I138" s="83"/>
      <c r="J138" s="85"/>
      <c r="K138" s="84"/>
      <c r="L138" s="85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x14ac:dyDescent="0.2">
      <c r="A139" s="57"/>
      <c r="B139" s="57"/>
      <c r="C139" s="57"/>
      <c r="D139" s="57"/>
      <c r="E139" s="57"/>
      <c r="F139" s="58"/>
      <c r="G139" s="57"/>
      <c r="H139" s="82"/>
      <c r="I139" s="83"/>
      <c r="J139" s="85"/>
      <c r="K139" s="84"/>
      <c r="L139" s="85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x14ac:dyDescent="0.2">
      <c r="A140" s="57"/>
      <c r="B140" s="57"/>
      <c r="C140" s="57"/>
      <c r="D140" s="57"/>
      <c r="E140" s="57"/>
      <c r="F140" s="58"/>
      <c r="G140" s="57"/>
      <c r="H140" s="82"/>
      <c r="I140" s="83"/>
      <c r="J140" s="85"/>
      <c r="K140" s="84"/>
      <c r="L140" s="85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x14ac:dyDescent="0.2">
      <c r="A141" s="57"/>
      <c r="B141" s="57"/>
      <c r="C141" s="57"/>
      <c r="D141" s="57"/>
      <c r="E141" s="57"/>
      <c r="F141" s="58"/>
      <c r="G141" s="57"/>
      <c r="H141" s="82"/>
      <c r="I141" s="83"/>
      <c r="J141" s="85"/>
      <c r="K141" s="84"/>
      <c r="L141" s="85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x14ac:dyDescent="0.2">
      <c r="A142" s="57"/>
      <c r="B142" s="57"/>
      <c r="C142" s="57"/>
      <c r="D142" s="57"/>
      <c r="E142" s="57"/>
      <c r="F142" s="58"/>
      <c r="G142" s="57"/>
      <c r="H142" s="82"/>
      <c r="I142" s="83"/>
      <c r="J142" s="85"/>
      <c r="K142" s="84"/>
      <c r="L142" s="85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</sheetData>
  <mergeCells count="25">
    <mergeCell ref="G1:N2"/>
    <mergeCell ref="H6:N7"/>
    <mergeCell ref="C11:D11"/>
    <mergeCell ref="E11:F11"/>
    <mergeCell ref="G11:H11"/>
    <mergeCell ref="M11:N11"/>
    <mergeCell ref="Z41:Z42"/>
    <mergeCell ref="AA41:AA42"/>
    <mergeCell ref="Z45:Z46"/>
    <mergeCell ref="AA45:AA46"/>
    <mergeCell ref="Z27:Z28"/>
    <mergeCell ref="AA27:AA28"/>
    <mergeCell ref="Z33:Z34"/>
    <mergeCell ref="AA33:AA34"/>
    <mergeCell ref="Z37:Z38"/>
    <mergeCell ref="AA37:AA38"/>
    <mergeCell ref="Z23:Z24"/>
    <mergeCell ref="AA23:AA24"/>
    <mergeCell ref="X7:AB12"/>
    <mergeCell ref="O11:P11"/>
    <mergeCell ref="Q11:R11"/>
    <mergeCell ref="Z15:Z16"/>
    <mergeCell ref="AA15:AA16"/>
    <mergeCell ref="Z19:Z20"/>
    <mergeCell ref="AA19:AA2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9.33203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47992"/>
  <sheetViews>
    <sheetView zoomScale="120" zoomScaleNormal="120" workbookViewId="0">
      <selection activeCell="C78" sqref="C78"/>
    </sheetView>
  </sheetViews>
  <sheetFormatPr baseColWidth="10" defaultColWidth="8.6640625" defaultRowHeight="12.75" x14ac:dyDescent="0.2"/>
  <cols>
    <col min="2" max="2" width="4.83203125" style="316" customWidth="1"/>
    <col min="3" max="3" width="4.5" style="316" customWidth="1"/>
    <col min="4" max="4" width="8.83203125" style="316" customWidth="1"/>
    <col min="5" max="5" width="8.6640625" style="316" customWidth="1"/>
    <col min="6" max="6" width="10.1640625" style="316" customWidth="1"/>
    <col min="7" max="7" width="8.33203125" style="316" customWidth="1"/>
    <col min="8" max="8" width="12.5" style="316" customWidth="1"/>
    <col min="9" max="9" width="10.1640625" style="316" customWidth="1"/>
    <col min="10" max="10" width="9.1640625" style="316" customWidth="1"/>
    <col min="11" max="14" width="9" style="316" customWidth="1"/>
    <col min="15" max="15" width="8.83203125" style="316" customWidth="1"/>
    <col min="16" max="16" width="10.33203125" style="316" customWidth="1"/>
    <col min="17" max="17" width="9.83203125" style="316" customWidth="1"/>
    <col min="18" max="19" width="7.83203125" style="316" customWidth="1"/>
    <col min="20" max="24" width="8.83203125" style="316" customWidth="1"/>
    <col min="25" max="27" width="8.33203125" style="316" customWidth="1"/>
    <col min="28" max="28" width="7.5" style="316" customWidth="1"/>
    <col min="29" max="29" width="7.6640625" customWidth="1"/>
  </cols>
  <sheetData>
    <row r="1" spans="1:29" ht="22.7" customHeight="1" x14ac:dyDescent="0.2">
      <c r="B1" s="369" t="s">
        <v>556</v>
      </c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1"/>
      <c r="AC1" s="185"/>
    </row>
    <row r="2" spans="1:29" ht="17.25" customHeight="1" x14ac:dyDescent="0.2">
      <c r="A2" s="215" t="s">
        <v>548</v>
      </c>
      <c r="B2" s="345" t="s">
        <v>549</v>
      </c>
      <c r="C2" s="346"/>
      <c r="D2" s="342" t="s">
        <v>523</v>
      </c>
      <c r="E2" s="343"/>
      <c r="F2" s="340" t="s">
        <v>524</v>
      </c>
      <c r="G2" s="341"/>
      <c r="H2" s="339" t="s">
        <v>525</v>
      </c>
      <c r="I2" s="366" t="s">
        <v>526</v>
      </c>
      <c r="J2" s="367"/>
      <c r="K2" s="363" t="s">
        <v>530</v>
      </c>
      <c r="L2" s="364"/>
      <c r="M2" s="364"/>
      <c r="N2" s="364"/>
      <c r="O2" s="364"/>
      <c r="P2" s="365"/>
      <c r="Q2" s="357" t="s">
        <v>521</v>
      </c>
      <c r="R2" s="358"/>
      <c r="S2" s="359"/>
      <c r="T2" s="253" t="s">
        <v>557</v>
      </c>
      <c r="U2" s="254"/>
      <c r="V2" s="255"/>
      <c r="W2" s="256" t="s">
        <v>560</v>
      </c>
      <c r="X2" s="257"/>
      <c r="Y2" s="351" t="s">
        <v>7</v>
      </c>
      <c r="Z2" s="352"/>
      <c r="AA2" s="352"/>
      <c r="AB2" s="353"/>
    </row>
    <row r="3" spans="1:29" ht="12" customHeight="1" x14ac:dyDescent="0.2">
      <c r="A3" s="215"/>
      <c r="B3" s="347"/>
      <c r="C3" s="348"/>
      <c r="D3" s="344"/>
      <c r="E3" s="220"/>
      <c r="F3" s="223"/>
      <c r="G3" s="224"/>
      <c r="H3" s="226"/>
      <c r="I3" s="229"/>
      <c r="J3" s="368"/>
      <c r="K3" s="234"/>
      <c r="L3" s="235"/>
      <c r="M3" s="235"/>
      <c r="N3" s="235"/>
      <c r="O3" s="235"/>
      <c r="P3" s="236"/>
      <c r="Q3" s="360"/>
      <c r="R3" s="361"/>
      <c r="S3" s="362"/>
      <c r="T3" s="246"/>
      <c r="U3" s="247"/>
      <c r="V3" s="248"/>
      <c r="W3" s="251"/>
      <c r="X3" s="252"/>
      <c r="Y3" s="354"/>
      <c r="Z3" s="355"/>
      <c r="AA3" s="355"/>
      <c r="AB3" s="356"/>
    </row>
    <row r="4" spans="1:29" ht="39.75" customHeight="1" x14ac:dyDescent="0.2">
      <c r="A4" s="215"/>
      <c r="B4" s="349"/>
      <c r="C4" s="350"/>
      <c r="D4" s="327" t="s">
        <v>531</v>
      </c>
      <c r="E4" s="323" t="s">
        <v>520</v>
      </c>
      <c r="F4" s="324" t="s">
        <v>532</v>
      </c>
      <c r="G4" s="323" t="s">
        <v>520</v>
      </c>
      <c r="H4" s="328" t="s">
        <v>533</v>
      </c>
      <c r="I4" s="324" t="s">
        <v>532</v>
      </c>
      <c r="J4" s="323" t="s">
        <v>520</v>
      </c>
      <c r="K4" s="329" t="s">
        <v>534</v>
      </c>
      <c r="L4" s="329" t="s">
        <v>535</v>
      </c>
      <c r="M4" s="329" t="s">
        <v>536</v>
      </c>
      <c r="N4" s="329" t="s">
        <v>537</v>
      </c>
      <c r="O4" s="329" t="s">
        <v>552</v>
      </c>
      <c r="P4" s="329" t="s">
        <v>538</v>
      </c>
      <c r="Q4" s="320" t="s">
        <v>522</v>
      </c>
      <c r="R4" s="319" t="s">
        <v>520</v>
      </c>
      <c r="S4" s="319" t="s">
        <v>539</v>
      </c>
      <c r="T4" s="330" t="s">
        <v>540</v>
      </c>
      <c r="U4" s="336" t="s">
        <v>558</v>
      </c>
      <c r="V4" s="336" t="s">
        <v>559</v>
      </c>
      <c r="W4" s="330" t="s">
        <v>561</v>
      </c>
      <c r="X4" s="330" t="s">
        <v>562</v>
      </c>
      <c r="Y4" s="321" t="s">
        <v>0</v>
      </c>
      <c r="Z4" s="321" t="s">
        <v>1</v>
      </c>
      <c r="AA4" s="321" t="s">
        <v>2</v>
      </c>
      <c r="AB4" s="322" t="s">
        <v>3</v>
      </c>
    </row>
    <row r="5" spans="1:29" ht="15" customHeight="1" x14ac:dyDescent="0.2">
      <c r="A5" s="191" t="s">
        <v>547</v>
      </c>
      <c r="B5" s="290" t="s">
        <v>554</v>
      </c>
      <c r="C5" s="291"/>
      <c r="D5" s="333">
        <v>33.4</v>
      </c>
      <c r="E5" s="325">
        <v>0.5</v>
      </c>
      <c r="F5" s="318">
        <v>84.2</v>
      </c>
      <c r="G5" s="325">
        <v>5.6</v>
      </c>
      <c r="H5" s="318">
        <v>32</v>
      </c>
      <c r="I5" s="318">
        <v>74</v>
      </c>
      <c r="J5" s="325">
        <v>5.5</v>
      </c>
      <c r="K5" s="317">
        <v>27.6</v>
      </c>
      <c r="L5" s="332">
        <v>2.5</v>
      </c>
      <c r="M5" s="317">
        <v>28.2</v>
      </c>
      <c r="N5" s="332">
        <v>0.5</v>
      </c>
      <c r="O5" s="331">
        <v>74</v>
      </c>
      <c r="P5" s="333">
        <v>27.5</v>
      </c>
      <c r="Q5" s="326">
        <v>2.0500000000000001E-2</v>
      </c>
      <c r="R5" s="332">
        <v>5.4</v>
      </c>
      <c r="S5" s="334">
        <v>6</v>
      </c>
      <c r="T5" s="335">
        <v>0.5</v>
      </c>
      <c r="U5" s="338">
        <v>31.1</v>
      </c>
      <c r="V5" s="338">
        <v>32.5</v>
      </c>
      <c r="W5" s="337">
        <v>0.32</v>
      </c>
      <c r="X5" s="337">
        <v>2.2999999999999998</v>
      </c>
      <c r="Y5" s="317">
        <v>22.6</v>
      </c>
      <c r="Z5" s="317">
        <v>9.6</v>
      </c>
      <c r="AA5" s="317">
        <v>9.1999999999999993</v>
      </c>
      <c r="AB5" s="325">
        <v>1.47</v>
      </c>
    </row>
    <row r="6" spans="1:29" ht="15" customHeight="1" x14ac:dyDescent="0.2">
      <c r="A6" s="191" t="s">
        <v>547</v>
      </c>
      <c r="B6" s="290" t="s">
        <v>555</v>
      </c>
      <c r="C6" s="291"/>
      <c r="D6" s="333">
        <v>33.4</v>
      </c>
      <c r="E6" s="325">
        <v>0.39</v>
      </c>
      <c r="F6" s="318">
        <v>91</v>
      </c>
      <c r="G6" s="325">
        <v>5.3</v>
      </c>
      <c r="H6" s="318">
        <v>34.6</v>
      </c>
      <c r="I6" s="318">
        <v>80</v>
      </c>
      <c r="J6" s="325">
        <v>5.4</v>
      </c>
      <c r="K6" s="317">
        <v>27.7</v>
      </c>
      <c r="L6" s="332">
        <v>2.5</v>
      </c>
      <c r="M6" s="317">
        <v>28.3</v>
      </c>
      <c r="N6" s="332">
        <v>0.5</v>
      </c>
      <c r="O6" s="331">
        <v>77.3</v>
      </c>
      <c r="P6" s="333">
        <v>28.1</v>
      </c>
      <c r="Q6" s="326">
        <v>2.0500000000000001E-2</v>
      </c>
      <c r="R6" s="332">
        <v>5.4</v>
      </c>
      <c r="S6" s="334">
        <v>6</v>
      </c>
      <c r="T6" s="335">
        <v>0.5</v>
      </c>
      <c r="U6" s="338">
        <v>31.1</v>
      </c>
      <c r="V6" s="338">
        <v>32.5</v>
      </c>
      <c r="W6" s="337">
        <v>0.32</v>
      </c>
      <c r="X6" s="337">
        <v>2.2999999999999998</v>
      </c>
      <c r="Y6" s="3">
        <v>11.7</v>
      </c>
      <c r="Z6" s="2">
        <v>9.5</v>
      </c>
      <c r="AA6" s="2">
        <v>9.1</v>
      </c>
      <c r="AB6" s="325">
        <v>1.3</v>
      </c>
    </row>
    <row r="7" spans="1:29" ht="15" customHeight="1" x14ac:dyDescent="0.2">
      <c r="A7" s="191" t="s">
        <v>547</v>
      </c>
      <c r="B7" s="290" t="s">
        <v>528</v>
      </c>
      <c r="C7" s="291"/>
      <c r="D7" s="333">
        <v>33.4</v>
      </c>
      <c r="E7" s="325">
        <v>0.36</v>
      </c>
      <c r="F7" s="318">
        <v>82</v>
      </c>
      <c r="G7" s="325">
        <v>5.3</v>
      </c>
      <c r="H7" s="318">
        <v>34.6</v>
      </c>
      <c r="I7" s="318">
        <v>78.7</v>
      </c>
      <c r="J7" s="325">
        <v>5.3</v>
      </c>
      <c r="K7" s="317">
        <v>29</v>
      </c>
      <c r="L7" s="332">
        <v>2.5</v>
      </c>
      <c r="M7" s="317">
        <v>29.3</v>
      </c>
      <c r="N7" s="332">
        <v>0.5</v>
      </c>
      <c r="O7" s="331">
        <v>76.5</v>
      </c>
      <c r="P7" s="333">
        <v>28.8</v>
      </c>
      <c r="Q7" s="326">
        <v>0.02</v>
      </c>
      <c r="R7" s="332">
        <v>5.4</v>
      </c>
      <c r="S7" s="334">
        <v>7</v>
      </c>
      <c r="T7" s="335">
        <v>0.5</v>
      </c>
      <c r="U7" s="338">
        <v>31.1</v>
      </c>
      <c r="V7" s="338">
        <v>32.5</v>
      </c>
      <c r="W7" s="337">
        <v>0.32</v>
      </c>
      <c r="X7" s="337">
        <v>2.2999999999999998</v>
      </c>
      <c r="Y7" s="317">
        <v>10.6</v>
      </c>
      <c r="Z7" s="317">
        <v>9.4</v>
      </c>
      <c r="AA7" s="317">
        <v>9.1</v>
      </c>
      <c r="AB7" s="325">
        <v>1.29</v>
      </c>
    </row>
    <row r="8" spans="1:29" s="176" customFormat="1" ht="12.75" customHeight="1" x14ac:dyDescent="0.2">
      <c r="A8" s="191" t="s">
        <v>547</v>
      </c>
      <c r="B8" s="290" t="s">
        <v>527</v>
      </c>
      <c r="C8" s="291"/>
      <c r="D8" s="333">
        <v>34</v>
      </c>
      <c r="E8" s="325">
        <v>0.3</v>
      </c>
      <c r="F8" s="318">
        <v>79.7</v>
      </c>
      <c r="G8" s="325">
        <v>4.9000000000000004</v>
      </c>
      <c r="H8" s="318">
        <v>33.4</v>
      </c>
      <c r="I8" s="318">
        <v>54.3</v>
      </c>
      <c r="J8" s="325">
        <v>5</v>
      </c>
      <c r="K8" s="317">
        <v>28.6</v>
      </c>
      <c r="L8" s="332">
        <v>2.5</v>
      </c>
      <c r="M8" s="317">
        <v>28.6</v>
      </c>
      <c r="N8" s="332">
        <v>0.5</v>
      </c>
      <c r="O8" s="331">
        <v>75.099999999999994</v>
      </c>
      <c r="P8" s="333">
        <v>28.3</v>
      </c>
      <c r="Q8" s="326">
        <v>1.4999999999999999E-2</v>
      </c>
      <c r="R8" s="332">
        <v>5</v>
      </c>
      <c r="S8" s="334">
        <v>7</v>
      </c>
      <c r="T8" s="335">
        <v>0.5</v>
      </c>
      <c r="U8" s="338">
        <v>30.3</v>
      </c>
      <c r="V8" s="338">
        <v>34.4</v>
      </c>
      <c r="W8" s="337">
        <v>0.32</v>
      </c>
      <c r="X8" s="337">
        <v>2.2999999999999998</v>
      </c>
      <c r="Y8" s="317">
        <v>10.3</v>
      </c>
      <c r="Z8" s="317">
        <v>9.4</v>
      </c>
      <c r="AA8" s="317">
        <v>9.1</v>
      </c>
      <c r="AB8" s="325">
        <v>1.29</v>
      </c>
    </row>
    <row r="9" spans="1:29" s="176" customFormat="1" ht="12.75" customHeight="1" x14ac:dyDescent="0.2">
      <c r="A9" s="191" t="s">
        <v>547</v>
      </c>
      <c r="B9" s="290" t="s">
        <v>529</v>
      </c>
      <c r="C9" s="291"/>
      <c r="D9" s="333">
        <v>34.6</v>
      </c>
      <c r="E9" s="325">
        <v>0.2</v>
      </c>
      <c r="F9" s="318">
        <v>81.599999999999994</v>
      </c>
      <c r="G9" s="325">
        <v>5</v>
      </c>
      <c r="H9" s="318">
        <v>32.700000000000003</v>
      </c>
      <c r="I9" s="318">
        <v>49.5</v>
      </c>
      <c r="J9" s="325">
        <v>5</v>
      </c>
      <c r="K9" s="317">
        <v>27.5</v>
      </c>
      <c r="L9" s="332">
        <v>2.5</v>
      </c>
      <c r="M9" s="317">
        <v>28</v>
      </c>
      <c r="N9" s="332">
        <v>0.5</v>
      </c>
      <c r="O9" s="331">
        <v>73.599999999999994</v>
      </c>
      <c r="P9" s="333">
        <v>27.9</v>
      </c>
      <c r="Q9" s="326">
        <v>1.9E-2</v>
      </c>
      <c r="R9" s="332">
        <v>5</v>
      </c>
      <c r="S9" s="334">
        <v>8</v>
      </c>
      <c r="T9" s="335">
        <v>0.5</v>
      </c>
      <c r="U9" s="338">
        <v>30.1</v>
      </c>
      <c r="V9" s="338">
        <v>39.299999999999997</v>
      </c>
      <c r="W9" s="337">
        <v>0.32</v>
      </c>
      <c r="X9" s="337">
        <v>2.2999999999999998</v>
      </c>
      <c r="Y9" s="317">
        <v>10.1</v>
      </c>
      <c r="Z9" s="317">
        <v>9.4</v>
      </c>
      <c r="AA9" s="317">
        <v>9</v>
      </c>
      <c r="AB9" s="325">
        <v>1.28</v>
      </c>
    </row>
    <row r="10" spans="1:29" s="176" customFormat="1" ht="15" x14ac:dyDescent="0.2">
      <c r="A10" s="373" t="s">
        <v>563</v>
      </c>
      <c r="B10" s="210" t="s">
        <v>564</v>
      </c>
      <c r="C10" s="210"/>
      <c r="D10" s="379">
        <v>34.6</v>
      </c>
      <c r="E10" s="375">
        <v>0.2</v>
      </c>
      <c r="F10" s="374">
        <v>81.599999999999994</v>
      </c>
      <c r="G10" s="375">
        <v>5</v>
      </c>
      <c r="H10" s="374">
        <v>32.700000000000003</v>
      </c>
      <c r="I10" s="374">
        <v>49.5</v>
      </c>
      <c r="J10" s="375">
        <v>5</v>
      </c>
      <c r="K10" s="372">
        <v>27.5</v>
      </c>
      <c r="L10" s="378">
        <v>2.5</v>
      </c>
      <c r="M10" s="372">
        <v>28</v>
      </c>
      <c r="N10" s="378">
        <v>0.5</v>
      </c>
      <c r="O10" s="377">
        <v>73.599999999999994</v>
      </c>
      <c r="P10" s="385">
        <v>27.9</v>
      </c>
      <c r="Q10" s="376">
        <v>1.9E-2</v>
      </c>
      <c r="R10" s="378">
        <v>5</v>
      </c>
      <c r="S10" s="380">
        <v>8</v>
      </c>
      <c r="T10" s="381">
        <v>0.5</v>
      </c>
      <c r="U10" s="383">
        <v>30.1</v>
      </c>
      <c r="V10" s="383">
        <v>39.299999999999997</v>
      </c>
      <c r="W10" s="382">
        <v>0.32</v>
      </c>
      <c r="X10" s="382">
        <v>2.2999999999999998</v>
      </c>
      <c r="Y10" s="372">
        <v>10.1</v>
      </c>
      <c r="Z10" s="372">
        <v>9.4</v>
      </c>
      <c r="AA10" s="372">
        <v>9</v>
      </c>
      <c r="AB10" s="375">
        <v>1.28</v>
      </c>
    </row>
    <row r="11" spans="1:29" s="176" customFormat="1" ht="15" x14ac:dyDescent="0.2">
      <c r="A11" s="373" t="s">
        <v>563</v>
      </c>
      <c r="B11" s="210" t="s">
        <v>541</v>
      </c>
      <c r="C11" s="210"/>
      <c r="D11" s="379">
        <v>35</v>
      </c>
      <c r="E11" s="375">
        <v>0.3</v>
      </c>
      <c r="F11" s="374">
        <v>78</v>
      </c>
      <c r="G11" s="375">
        <v>5</v>
      </c>
      <c r="H11" s="374">
        <v>35</v>
      </c>
      <c r="I11" s="374">
        <v>58</v>
      </c>
      <c r="J11" s="375">
        <v>5</v>
      </c>
      <c r="K11" s="372">
        <v>26</v>
      </c>
      <c r="L11" s="378">
        <v>2.5</v>
      </c>
      <c r="M11" s="372">
        <v>27</v>
      </c>
      <c r="N11" s="378">
        <v>0.5</v>
      </c>
      <c r="O11" s="377">
        <v>63</v>
      </c>
      <c r="P11" s="385">
        <v>28</v>
      </c>
      <c r="Q11" s="376">
        <v>2.0500000000000001E-2</v>
      </c>
      <c r="R11" s="378">
        <v>5</v>
      </c>
      <c r="S11" s="380">
        <v>7</v>
      </c>
      <c r="T11" s="381">
        <v>0.5</v>
      </c>
      <c r="U11" s="378">
        <v>30</v>
      </c>
      <c r="V11" s="378">
        <v>39.200000000000003</v>
      </c>
      <c r="W11" s="382">
        <v>0.32</v>
      </c>
      <c r="X11" s="382">
        <v>2.4</v>
      </c>
      <c r="Y11" s="372">
        <v>10</v>
      </c>
      <c r="Z11" s="372">
        <v>9.4</v>
      </c>
      <c r="AA11" s="372">
        <v>9</v>
      </c>
      <c r="AB11" s="375">
        <v>1.28</v>
      </c>
    </row>
    <row r="12" spans="1:29" s="176" customFormat="1" ht="15" x14ac:dyDescent="0.2">
      <c r="A12" s="373" t="s">
        <v>563</v>
      </c>
      <c r="B12" s="210" t="s">
        <v>542</v>
      </c>
      <c r="C12" s="210"/>
      <c r="D12" s="379">
        <v>35</v>
      </c>
      <c r="E12" s="375">
        <v>0.3</v>
      </c>
      <c r="F12" s="374">
        <v>78</v>
      </c>
      <c r="G12" s="375">
        <v>5</v>
      </c>
      <c r="H12" s="374">
        <v>33</v>
      </c>
      <c r="I12" s="374">
        <v>59</v>
      </c>
      <c r="J12" s="375">
        <v>5</v>
      </c>
      <c r="K12" s="372">
        <v>26</v>
      </c>
      <c r="L12" s="378">
        <v>2.5</v>
      </c>
      <c r="M12" s="372">
        <v>27</v>
      </c>
      <c r="N12" s="378">
        <v>0.5</v>
      </c>
      <c r="O12" s="377">
        <v>59</v>
      </c>
      <c r="P12" s="385">
        <v>27</v>
      </c>
      <c r="Q12" s="376">
        <v>1.95E-2</v>
      </c>
      <c r="R12" s="378">
        <v>5</v>
      </c>
      <c r="S12" s="380">
        <v>7</v>
      </c>
      <c r="T12" s="381">
        <v>0.5</v>
      </c>
      <c r="U12" s="378">
        <v>31</v>
      </c>
      <c r="V12" s="378">
        <v>37</v>
      </c>
      <c r="W12" s="384">
        <v>0.3</v>
      </c>
      <c r="X12" s="382">
        <v>2.2999999999999998</v>
      </c>
      <c r="Y12" s="372">
        <v>9.9</v>
      </c>
      <c r="Z12" s="372">
        <v>9.3000000000000007</v>
      </c>
      <c r="AA12" s="372">
        <v>8.9</v>
      </c>
      <c r="AB12" s="375">
        <v>1.27</v>
      </c>
    </row>
    <row r="13" spans="1:29" s="176" customFormat="1" ht="15" x14ac:dyDescent="0.2">
      <c r="A13" s="373" t="s">
        <v>563</v>
      </c>
      <c r="B13" s="210" t="s">
        <v>543</v>
      </c>
      <c r="C13" s="210"/>
      <c r="D13" s="379">
        <v>34</v>
      </c>
      <c r="E13" s="375">
        <v>0.3</v>
      </c>
      <c r="F13" s="374">
        <v>78.3</v>
      </c>
      <c r="G13" s="375">
        <v>5.0999999999999996</v>
      </c>
      <c r="H13" s="374">
        <v>32</v>
      </c>
      <c r="I13" s="374">
        <v>61</v>
      </c>
      <c r="J13" s="375">
        <v>5.0999999999999996</v>
      </c>
      <c r="K13" s="372">
        <v>25.7</v>
      </c>
      <c r="L13" s="378">
        <v>2.5</v>
      </c>
      <c r="M13" s="372">
        <v>25.7</v>
      </c>
      <c r="N13" s="378">
        <v>0.5</v>
      </c>
      <c r="O13" s="377">
        <v>58</v>
      </c>
      <c r="P13" s="385">
        <v>26</v>
      </c>
      <c r="Q13" s="376">
        <v>0.02</v>
      </c>
      <c r="R13" s="378">
        <v>5.0999999999999996</v>
      </c>
      <c r="S13" s="380">
        <v>7</v>
      </c>
      <c r="T13" s="381">
        <v>0.5</v>
      </c>
      <c r="U13" s="383">
        <v>30.5</v>
      </c>
      <c r="V13" s="383">
        <v>32.299999999999997</v>
      </c>
      <c r="W13" s="382">
        <v>0.33</v>
      </c>
      <c r="X13" s="382">
        <v>2.6</v>
      </c>
      <c r="Y13" s="372">
        <v>9.8000000000000007</v>
      </c>
      <c r="Z13" s="372">
        <v>9.3000000000000007</v>
      </c>
      <c r="AA13" s="372">
        <v>8.9</v>
      </c>
      <c r="AB13" s="375">
        <v>1.26</v>
      </c>
    </row>
    <row r="14" spans="1:29" s="176" customFormat="1" ht="15" x14ac:dyDescent="0.2">
      <c r="A14" s="373" t="s">
        <v>563</v>
      </c>
      <c r="B14" s="210" t="s">
        <v>544</v>
      </c>
      <c r="C14" s="210"/>
      <c r="D14" s="379">
        <v>33</v>
      </c>
      <c r="E14" s="375">
        <v>0.35</v>
      </c>
      <c r="F14" s="374">
        <v>85</v>
      </c>
      <c r="G14" s="375">
        <v>5.3</v>
      </c>
      <c r="H14" s="374">
        <v>32</v>
      </c>
      <c r="I14" s="374">
        <v>63</v>
      </c>
      <c r="J14" s="375">
        <v>5.3</v>
      </c>
      <c r="K14" s="372">
        <v>24.6</v>
      </c>
      <c r="L14" s="378">
        <v>2.5</v>
      </c>
      <c r="M14" s="372">
        <v>24.5</v>
      </c>
      <c r="N14" s="378">
        <v>0.5</v>
      </c>
      <c r="O14" s="377">
        <v>55</v>
      </c>
      <c r="P14" s="385">
        <v>24.6</v>
      </c>
      <c r="Q14" s="376">
        <v>2.3E-2</v>
      </c>
      <c r="R14" s="378">
        <v>5.3</v>
      </c>
      <c r="S14" s="380">
        <v>6</v>
      </c>
      <c r="T14" s="381">
        <v>0.5</v>
      </c>
      <c r="U14" s="383">
        <v>29.3</v>
      </c>
      <c r="V14" s="383">
        <v>31.3</v>
      </c>
      <c r="W14" s="382">
        <v>0.33</v>
      </c>
      <c r="X14" s="382">
        <v>2.6</v>
      </c>
      <c r="Y14" s="372">
        <v>9.6999999999999993</v>
      </c>
      <c r="Z14" s="372">
        <v>9.1999999999999993</v>
      </c>
      <c r="AA14" s="372">
        <v>8.8000000000000007</v>
      </c>
      <c r="AB14" s="375">
        <v>1.25</v>
      </c>
    </row>
    <row r="15" spans="1:29" s="176" customFormat="1" ht="15" x14ac:dyDescent="0.2">
      <c r="A15" s="373" t="s">
        <v>563</v>
      </c>
      <c r="B15" s="210" t="s">
        <v>550</v>
      </c>
      <c r="C15" s="210"/>
      <c r="D15" s="379">
        <v>33</v>
      </c>
      <c r="E15" s="375">
        <v>0.39</v>
      </c>
      <c r="F15" s="374">
        <v>89</v>
      </c>
      <c r="G15" s="375">
        <v>5.3</v>
      </c>
      <c r="H15" s="374">
        <v>31.5</v>
      </c>
      <c r="I15" s="374">
        <v>69</v>
      </c>
      <c r="J15" s="375">
        <v>5.3</v>
      </c>
      <c r="K15" s="372">
        <v>23.4</v>
      </c>
      <c r="L15" s="378">
        <v>2.5</v>
      </c>
      <c r="M15" s="372">
        <v>23.6</v>
      </c>
      <c r="N15" s="378">
        <v>0.5</v>
      </c>
      <c r="O15" s="377">
        <v>56</v>
      </c>
      <c r="P15" s="385">
        <v>22.9</v>
      </c>
      <c r="Q15" s="376">
        <v>1.9E-2</v>
      </c>
      <c r="R15" s="378">
        <v>5.4</v>
      </c>
      <c r="S15" s="380">
        <v>6</v>
      </c>
      <c r="T15" s="381">
        <v>0.5</v>
      </c>
      <c r="U15" s="378">
        <v>30</v>
      </c>
      <c r="V15" s="383">
        <v>31.5</v>
      </c>
      <c r="W15" s="382">
        <v>0.33</v>
      </c>
      <c r="X15" s="382">
        <v>2.2999999999999998</v>
      </c>
      <c r="Y15" s="372">
        <v>9.6999999999999993</v>
      </c>
      <c r="Z15" s="372">
        <v>9.1999999999999993</v>
      </c>
      <c r="AA15" s="372">
        <v>8.8000000000000007</v>
      </c>
      <c r="AB15" s="375">
        <v>1.25</v>
      </c>
    </row>
    <row r="16" spans="1:29" s="176" customFormat="1" ht="15" x14ac:dyDescent="0.2">
      <c r="A16" s="373" t="s">
        <v>563</v>
      </c>
      <c r="B16" s="210" t="s">
        <v>551</v>
      </c>
      <c r="C16" s="210"/>
      <c r="D16" s="379">
        <v>32</v>
      </c>
      <c r="E16" s="375">
        <v>0.38</v>
      </c>
      <c r="F16" s="374">
        <v>90</v>
      </c>
      <c r="G16" s="375">
        <v>5.4</v>
      </c>
      <c r="H16" s="374">
        <v>32.5</v>
      </c>
      <c r="I16" s="374">
        <v>72.400000000000006</v>
      </c>
      <c r="J16" s="375">
        <v>5.4</v>
      </c>
      <c r="K16" s="372">
        <v>25.1</v>
      </c>
      <c r="L16" s="378">
        <v>2.5</v>
      </c>
      <c r="M16" s="372">
        <v>25.2</v>
      </c>
      <c r="N16" s="378">
        <v>0.5</v>
      </c>
      <c r="O16" s="377">
        <v>60</v>
      </c>
      <c r="P16" s="385">
        <v>25.1</v>
      </c>
      <c r="Q16" s="376">
        <v>1.7000000000000001E-2</v>
      </c>
      <c r="R16" s="378">
        <v>5.5</v>
      </c>
      <c r="S16" s="380">
        <v>6</v>
      </c>
      <c r="T16" s="381">
        <v>0.5</v>
      </c>
      <c r="U16" s="383">
        <v>28.2</v>
      </c>
      <c r="V16" s="383">
        <v>29.2</v>
      </c>
      <c r="W16" s="383">
        <v>0.33</v>
      </c>
      <c r="X16" s="383">
        <v>2.2999999999999998</v>
      </c>
      <c r="Y16" s="372">
        <v>9.6</v>
      </c>
      <c r="Z16" s="372">
        <v>9.1</v>
      </c>
      <c r="AA16" s="372">
        <v>8.8000000000000007</v>
      </c>
      <c r="AB16" s="375">
        <v>1.24</v>
      </c>
    </row>
    <row r="17" spans="1:28" s="176" customFormat="1" ht="15" x14ac:dyDescent="0.2">
      <c r="A17" s="373" t="s">
        <v>563</v>
      </c>
      <c r="B17" s="210" t="s">
        <v>553</v>
      </c>
      <c r="C17" s="210"/>
      <c r="D17" s="379">
        <v>33</v>
      </c>
      <c r="E17" s="375">
        <v>0.36</v>
      </c>
      <c r="F17" s="374">
        <v>90.3</v>
      </c>
      <c r="G17" s="375">
        <v>5.4</v>
      </c>
      <c r="H17" s="374">
        <v>34.299999999999997</v>
      </c>
      <c r="I17" s="374">
        <v>64</v>
      </c>
      <c r="J17" s="375">
        <v>5.5</v>
      </c>
      <c r="K17" s="372">
        <v>28.2</v>
      </c>
      <c r="L17" s="378">
        <v>2.5</v>
      </c>
      <c r="M17" s="372">
        <v>28.4</v>
      </c>
      <c r="N17" s="378">
        <v>0.5</v>
      </c>
      <c r="O17" s="377">
        <v>61</v>
      </c>
      <c r="P17" s="385">
        <v>25.1</v>
      </c>
      <c r="Q17" s="376">
        <v>1.8599999999999998E-2</v>
      </c>
      <c r="R17" s="378">
        <v>5.6</v>
      </c>
      <c r="S17" s="380">
        <v>6</v>
      </c>
      <c r="T17" s="381">
        <v>0.5</v>
      </c>
      <c r="U17" s="383">
        <v>32.1</v>
      </c>
      <c r="V17" s="383">
        <v>33.299999999999997</v>
      </c>
      <c r="W17" s="383">
        <v>0.33</v>
      </c>
      <c r="X17" s="383">
        <v>2.2999999999999998</v>
      </c>
      <c r="Y17" s="372">
        <v>9.6</v>
      </c>
      <c r="Z17" s="372">
        <v>9</v>
      </c>
      <c r="AA17" s="372">
        <v>8.6999999999999993</v>
      </c>
      <c r="AB17" s="375">
        <v>1.24</v>
      </c>
    </row>
    <row r="18" spans="1:28" s="176" customFormat="1" ht="15" x14ac:dyDescent="0.2">
      <c r="A18" s="373" t="s">
        <v>563</v>
      </c>
      <c r="B18" s="210" t="s">
        <v>554</v>
      </c>
      <c r="C18" s="210"/>
      <c r="D18" s="379">
        <v>34.200000000000003</v>
      </c>
      <c r="E18" s="375">
        <v>0.35</v>
      </c>
      <c r="F18" s="374">
        <v>90.5</v>
      </c>
      <c r="G18" s="375">
        <v>5.5</v>
      </c>
      <c r="H18" s="374">
        <v>34.700000000000003</v>
      </c>
      <c r="I18" s="374">
        <v>64</v>
      </c>
      <c r="J18" s="375">
        <v>5.5</v>
      </c>
      <c r="K18" s="372">
        <v>28.3</v>
      </c>
      <c r="L18" s="378">
        <v>2.5</v>
      </c>
      <c r="M18" s="372">
        <v>28.6</v>
      </c>
      <c r="N18" s="378">
        <v>0.5</v>
      </c>
      <c r="O18" s="377">
        <v>62</v>
      </c>
      <c r="P18" s="385">
        <v>28.8</v>
      </c>
      <c r="Q18" s="376">
        <v>1.89E-2</v>
      </c>
      <c r="R18" s="378">
        <v>5.6</v>
      </c>
      <c r="S18" s="380">
        <v>6</v>
      </c>
      <c r="T18" s="381">
        <v>0.5</v>
      </c>
      <c r="U18" s="383">
        <v>31.9</v>
      </c>
      <c r="V18" s="383">
        <v>33.6</v>
      </c>
      <c r="W18" s="383">
        <v>0.33</v>
      </c>
      <c r="X18" s="383">
        <v>2.2999999999999998</v>
      </c>
      <c r="Y18" s="372">
        <v>9.6</v>
      </c>
      <c r="Z18" s="372">
        <v>9</v>
      </c>
      <c r="AA18" s="372">
        <v>8.6999999999999993</v>
      </c>
      <c r="AB18" s="375">
        <v>1.24</v>
      </c>
    </row>
    <row r="19" spans="1:28" s="176" customFormat="1" ht="15" x14ac:dyDescent="0.2">
      <c r="A19" s="373" t="s">
        <v>563</v>
      </c>
      <c r="B19" s="210" t="s">
        <v>555</v>
      </c>
      <c r="C19" s="210"/>
      <c r="D19" s="379">
        <v>33</v>
      </c>
      <c r="E19" s="375">
        <v>0.43</v>
      </c>
      <c r="F19" s="374">
        <v>93</v>
      </c>
      <c r="G19" s="375">
        <v>5.9</v>
      </c>
      <c r="H19" s="374">
        <v>36.200000000000003</v>
      </c>
      <c r="I19" s="374">
        <v>66.5</v>
      </c>
      <c r="J19" s="375">
        <v>5.9</v>
      </c>
      <c r="K19" s="372">
        <v>27.9</v>
      </c>
      <c r="L19" s="378">
        <v>2.5</v>
      </c>
      <c r="M19" s="372">
        <v>28.1</v>
      </c>
      <c r="N19" s="378">
        <v>0.5</v>
      </c>
      <c r="O19" s="377">
        <v>65</v>
      </c>
      <c r="P19" s="385">
        <v>28.4</v>
      </c>
      <c r="Q19" s="376">
        <v>2.07E-2</v>
      </c>
      <c r="R19" s="378">
        <v>6</v>
      </c>
      <c r="S19" s="380">
        <v>6</v>
      </c>
      <c r="T19" s="381">
        <v>0.5</v>
      </c>
      <c r="U19" s="383">
        <v>31.1</v>
      </c>
      <c r="V19" s="378">
        <v>32</v>
      </c>
      <c r="W19" s="383">
        <v>0.33</v>
      </c>
      <c r="X19" s="383">
        <v>2.2999999999999998</v>
      </c>
      <c r="Y19" s="372">
        <v>9.5</v>
      </c>
      <c r="Z19" s="372">
        <v>8.9</v>
      </c>
      <c r="AA19" s="372">
        <v>8.6</v>
      </c>
      <c r="AB19" s="375">
        <v>1.24</v>
      </c>
    </row>
    <row r="20" spans="1:28" s="176" customFormat="1" ht="15" x14ac:dyDescent="0.2">
      <c r="A20" s="398" t="s">
        <v>563</v>
      </c>
      <c r="B20" s="210" t="s">
        <v>528</v>
      </c>
      <c r="C20" s="210"/>
      <c r="D20" s="404">
        <v>34</v>
      </c>
      <c r="E20" s="400">
        <v>0.42</v>
      </c>
      <c r="F20" s="399">
        <v>93</v>
      </c>
      <c r="G20" s="400">
        <v>5.9</v>
      </c>
      <c r="H20" s="399">
        <v>36</v>
      </c>
      <c r="I20" s="399">
        <v>69</v>
      </c>
      <c r="J20" s="400">
        <v>5.9</v>
      </c>
      <c r="K20" s="397">
        <v>28</v>
      </c>
      <c r="L20" s="403">
        <v>2.5</v>
      </c>
      <c r="M20" s="397">
        <v>28.3</v>
      </c>
      <c r="N20" s="403">
        <v>0.5</v>
      </c>
      <c r="O20" s="402">
        <v>67</v>
      </c>
      <c r="P20" s="408">
        <v>28.7</v>
      </c>
      <c r="Q20" s="401">
        <v>1.8499999999999999E-2</v>
      </c>
      <c r="R20" s="403">
        <v>6</v>
      </c>
      <c r="S20" s="405">
        <v>5</v>
      </c>
      <c r="T20" s="406">
        <v>0.5</v>
      </c>
      <c r="U20" s="407">
        <v>30.1</v>
      </c>
      <c r="V20" s="407">
        <v>31.8</v>
      </c>
      <c r="W20" s="407">
        <v>0.33</v>
      </c>
      <c r="X20" s="407">
        <v>2.2999999999999998</v>
      </c>
      <c r="Y20" s="397">
        <v>9.5</v>
      </c>
      <c r="Z20" s="397">
        <v>8.9</v>
      </c>
      <c r="AA20" s="397">
        <v>8.5</v>
      </c>
      <c r="AB20" s="400">
        <v>1.24</v>
      </c>
    </row>
    <row r="21" spans="1:28" s="176" customFormat="1" ht="15" x14ac:dyDescent="0.2">
      <c r="A21" s="398" t="s">
        <v>563</v>
      </c>
      <c r="B21" s="210" t="s">
        <v>527</v>
      </c>
      <c r="C21" s="210"/>
      <c r="D21" s="404">
        <v>34</v>
      </c>
      <c r="E21" s="400">
        <v>0.4</v>
      </c>
      <c r="F21" s="399">
        <v>83.9</v>
      </c>
      <c r="G21" s="400">
        <v>5.9</v>
      </c>
      <c r="H21" s="399">
        <v>33</v>
      </c>
      <c r="I21" s="399">
        <v>66.7</v>
      </c>
      <c r="J21" s="400">
        <v>6</v>
      </c>
      <c r="K21" s="397">
        <v>28.3</v>
      </c>
      <c r="L21" s="403">
        <v>2.5</v>
      </c>
      <c r="M21" s="397">
        <v>28.3</v>
      </c>
      <c r="N21" s="403">
        <v>0.5</v>
      </c>
      <c r="O21" s="402">
        <v>70</v>
      </c>
      <c r="P21" s="408">
        <v>28.7</v>
      </c>
      <c r="Q21" s="401">
        <v>1.9E-2</v>
      </c>
      <c r="R21" s="403">
        <v>6</v>
      </c>
      <c r="S21" s="405">
        <v>6</v>
      </c>
      <c r="T21" s="406">
        <v>0.5</v>
      </c>
      <c r="U21" s="407">
        <v>30.7</v>
      </c>
      <c r="V21" s="407">
        <v>32.200000000000003</v>
      </c>
      <c r="W21" s="407">
        <v>0.33</v>
      </c>
      <c r="X21" s="407">
        <v>2.2999999999999998</v>
      </c>
      <c r="Y21" s="397">
        <v>9.4</v>
      </c>
      <c r="Z21" s="397">
        <v>8.8000000000000007</v>
      </c>
      <c r="AA21" s="397">
        <v>8.5</v>
      </c>
      <c r="AB21" s="400">
        <v>1.23</v>
      </c>
    </row>
    <row r="22" spans="1:28" s="176" customFormat="1" ht="15" x14ac:dyDescent="0.2">
      <c r="A22" s="398" t="s">
        <v>563</v>
      </c>
      <c r="B22" s="210" t="s">
        <v>529</v>
      </c>
      <c r="C22" s="210"/>
      <c r="D22" s="404">
        <v>36</v>
      </c>
      <c r="E22" s="400">
        <v>0.39</v>
      </c>
      <c r="F22" s="399">
        <v>83.2</v>
      </c>
      <c r="G22" s="400">
        <v>5.7</v>
      </c>
      <c r="H22" s="399">
        <v>34.9</v>
      </c>
      <c r="I22" s="399">
        <v>68.3</v>
      </c>
      <c r="J22" s="400">
        <v>5.7</v>
      </c>
      <c r="K22" s="397">
        <v>28.7</v>
      </c>
      <c r="L22" s="403">
        <v>2.5</v>
      </c>
      <c r="M22" s="397">
        <v>28.9</v>
      </c>
      <c r="N22" s="403">
        <v>0.5</v>
      </c>
      <c r="O22" s="402">
        <v>78.400000000000006</v>
      </c>
      <c r="P22" s="408">
        <v>28.9</v>
      </c>
      <c r="Q22" s="401">
        <v>1.8499999999999999E-2</v>
      </c>
      <c r="R22" s="403">
        <v>5.7</v>
      </c>
      <c r="S22" s="405">
        <v>6</v>
      </c>
      <c r="T22" s="406">
        <v>0.5</v>
      </c>
      <c r="U22" s="407">
        <v>31.8</v>
      </c>
      <c r="V22" s="407">
        <v>32.299999999999997</v>
      </c>
      <c r="W22" s="407">
        <v>0.32</v>
      </c>
      <c r="X22" s="407">
        <v>2.2999999999999998</v>
      </c>
      <c r="Y22" s="397">
        <v>9.4</v>
      </c>
      <c r="Z22" s="397">
        <v>8.8000000000000007</v>
      </c>
      <c r="AA22" s="397">
        <v>8.5</v>
      </c>
      <c r="AB22" s="400">
        <v>1.22</v>
      </c>
    </row>
    <row r="23" spans="1:28" s="176" customFormat="1" ht="15" x14ac:dyDescent="0.2">
      <c r="A23" s="421" t="s">
        <v>565</v>
      </c>
      <c r="B23" s="210" t="s">
        <v>564</v>
      </c>
      <c r="C23" s="210"/>
      <c r="D23" s="427">
        <v>34.5</v>
      </c>
      <c r="E23" s="423">
        <v>0.39</v>
      </c>
      <c r="F23" s="422">
        <v>83.2</v>
      </c>
      <c r="G23" s="423">
        <v>5.7</v>
      </c>
      <c r="H23" s="422">
        <v>34.9</v>
      </c>
      <c r="I23" s="422">
        <v>68.3</v>
      </c>
      <c r="J23" s="423">
        <v>5.7</v>
      </c>
      <c r="K23" s="420">
        <v>28.7</v>
      </c>
      <c r="L23" s="426">
        <v>2.5</v>
      </c>
      <c r="M23" s="420">
        <v>28.9</v>
      </c>
      <c r="N23" s="426">
        <v>0.5</v>
      </c>
      <c r="O23" s="425">
        <v>78.400000000000006</v>
      </c>
      <c r="P23" s="434">
        <v>28.9</v>
      </c>
      <c r="Q23" s="424">
        <v>1.8499999999999999E-2</v>
      </c>
      <c r="R23" s="426">
        <v>5.7</v>
      </c>
      <c r="S23" s="428">
        <v>6</v>
      </c>
      <c r="T23" s="429">
        <v>0.5</v>
      </c>
      <c r="U23" s="431">
        <v>31.8</v>
      </c>
      <c r="V23" s="431">
        <v>32.299999999999997</v>
      </c>
      <c r="W23" s="431">
        <v>0.33</v>
      </c>
      <c r="X23" s="431">
        <v>2.2999999999999998</v>
      </c>
      <c r="Y23" s="420">
        <v>9.4</v>
      </c>
      <c r="Z23" s="420">
        <v>8.8000000000000007</v>
      </c>
      <c r="AA23" s="420">
        <v>8.5</v>
      </c>
      <c r="AB23" s="423">
        <v>1.22</v>
      </c>
    </row>
    <row r="24" spans="1:28" s="176" customFormat="1" ht="15" x14ac:dyDescent="0.2">
      <c r="A24" s="421" t="s">
        <v>565</v>
      </c>
      <c r="B24" s="210" t="s">
        <v>541</v>
      </c>
      <c r="C24" s="210"/>
      <c r="D24" s="427">
        <v>35</v>
      </c>
      <c r="E24" s="423">
        <v>0.5</v>
      </c>
      <c r="F24" s="422">
        <v>85</v>
      </c>
      <c r="G24" s="423">
        <v>6</v>
      </c>
      <c r="H24" s="422">
        <v>32</v>
      </c>
      <c r="I24" s="422">
        <v>45</v>
      </c>
      <c r="J24" s="423">
        <v>6</v>
      </c>
      <c r="K24" s="420">
        <v>28</v>
      </c>
      <c r="L24" s="426">
        <v>2.5</v>
      </c>
      <c r="M24" s="420">
        <v>28</v>
      </c>
      <c r="N24" s="426">
        <v>0.5</v>
      </c>
      <c r="O24" s="425">
        <v>78</v>
      </c>
      <c r="P24" s="434">
        <v>28</v>
      </c>
      <c r="Q24" s="424">
        <v>1.9E-2</v>
      </c>
      <c r="R24" s="426">
        <v>6</v>
      </c>
      <c r="S24" s="428">
        <v>6</v>
      </c>
      <c r="T24" s="429">
        <v>0.5</v>
      </c>
      <c r="U24" s="426">
        <v>31</v>
      </c>
      <c r="V24" s="426">
        <v>32</v>
      </c>
      <c r="W24" s="430">
        <v>0.33</v>
      </c>
      <c r="X24" s="430">
        <v>2.2999999999999998</v>
      </c>
      <c r="Y24" s="420">
        <v>9.4</v>
      </c>
      <c r="Z24" s="420">
        <v>8.8000000000000007</v>
      </c>
      <c r="AA24" s="420">
        <v>8.4</v>
      </c>
      <c r="AB24" s="423">
        <v>1.22</v>
      </c>
    </row>
    <row r="25" spans="1:28" s="176" customFormat="1" ht="15" x14ac:dyDescent="0.2">
      <c r="A25" s="421" t="s">
        <v>565</v>
      </c>
      <c r="B25" s="210" t="s">
        <v>542</v>
      </c>
      <c r="C25" s="210"/>
      <c r="D25" s="427">
        <v>34</v>
      </c>
      <c r="E25" s="423">
        <v>0.5</v>
      </c>
      <c r="F25" s="422">
        <v>83</v>
      </c>
      <c r="G25" s="423">
        <v>6</v>
      </c>
      <c r="H25" s="422">
        <v>34</v>
      </c>
      <c r="I25" s="422">
        <v>70</v>
      </c>
      <c r="J25" s="423">
        <v>6</v>
      </c>
      <c r="K25" s="420">
        <v>28</v>
      </c>
      <c r="L25" s="426">
        <v>2.5</v>
      </c>
      <c r="M25" s="420">
        <v>30</v>
      </c>
      <c r="N25" s="426">
        <v>0.5</v>
      </c>
      <c r="O25" s="425">
        <v>72</v>
      </c>
      <c r="P25" s="434">
        <v>29</v>
      </c>
      <c r="Q25" s="424">
        <v>2.3E-2</v>
      </c>
      <c r="R25" s="426">
        <v>6.1</v>
      </c>
      <c r="S25" s="428">
        <v>6</v>
      </c>
      <c r="T25" s="429">
        <v>0.5</v>
      </c>
      <c r="U25" s="426">
        <v>31</v>
      </c>
      <c r="V25" s="426">
        <v>34</v>
      </c>
      <c r="W25" s="432">
        <v>0.33</v>
      </c>
      <c r="X25" s="430">
        <v>2.2999999999999998</v>
      </c>
      <c r="Y25" s="420">
        <v>9.3000000000000007</v>
      </c>
      <c r="Z25" s="420">
        <v>8.6999999999999993</v>
      </c>
      <c r="AA25" s="420">
        <v>8.4</v>
      </c>
      <c r="AB25" s="423">
        <v>1.22</v>
      </c>
    </row>
    <row r="26" spans="1:28" s="176" customFormat="1" ht="15" x14ac:dyDescent="0.2">
      <c r="A26" s="421" t="s">
        <v>565</v>
      </c>
      <c r="B26" s="210" t="s">
        <v>543</v>
      </c>
      <c r="C26" s="210"/>
      <c r="D26" s="427">
        <v>35</v>
      </c>
      <c r="E26" s="423">
        <v>0.5</v>
      </c>
      <c r="F26" s="422">
        <v>90</v>
      </c>
      <c r="G26" s="423">
        <v>6.1</v>
      </c>
      <c r="H26" s="422">
        <v>36.5</v>
      </c>
      <c r="I26" s="422">
        <v>72</v>
      </c>
      <c r="J26" s="423">
        <v>6.1</v>
      </c>
      <c r="K26" s="420">
        <v>29.7</v>
      </c>
      <c r="L26" s="426">
        <v>2.5</v>
      </c>
      <c r="M26" s="420">
        <v>30</v>
      </c>
      <c r="N26" s="426">
        <v>0.5</v>
      </c>
      <c r="O26" s="425">
        <v>70.2</v>
      </c>
      <c r="P26" s="434">
        <v>29.9</v>
      </c>
      <c r="Q26" s="424">
        <v>2.0299999999999999E-2</v>
      </c>
      <c r="R26" s="426">
        <v>6.2</v>
      </c>
      <c r="S26" s="428">
        <v>6</v>
      </c>
      <c r="T26" s="429">
        <v>0.5</v>
      </c>
      <c r="U26" s="431">
        <v>31.2</v>
      </c>
      <c r="V26" s="431">
        <v>32.6</v>
      </c>
      <c r="W26" s="430">
        <v>0.33</v>
      </c>
      <c r="X26" s="430">
        <v>2.2999999999999998</v>
      </c>
      <c r="Y26" s="420">
        <v>9.3000000000000007</v>
      </c>
      <c r="Z26" s="420">
        <v>8.6</v>
      </c>
      <c r="AA26" s="420">
        <v>8.3000000000000007</v>
      </c>
      <c r="AB26" s="423">
        <v>1.22</v>
      </c>
    </row>
    <row r="27" spans="1:28" s="176" customFormat="1" ht="15" x14ac:dyDescent="0.2">
      <c r="A27" s="447" t="s">
        <v>565</v>
      </c>
      <c r="B27" s="210" t="s">
        <v>544</v>
      </c>
      <c r="C27" s="210"/>
      <c r="D27" s="453">
        <v>35</v>
      </c>
      <c r="E27" s="449">
        <v>0.49</v>
      </c>
      <c r="F27" s="448">
        <v>89</v>
      </c>
      <c r="G27" s="449">
        <v>5.9</v>
      </c>
      <c r="H27" s="448">
        <v>36</v>
      </c>
      <c r="I27" s="448">
        <v>78</v>
      </c>
      <c r="J27" s="449">
        <v>5.9</v>
      </c>
      <c r="K27" s="446">
        <v>29.5</v>
      </c>
      <c r="L27" s="452">
        <v>2.5</v>
      </c>
      <c r="M27" s="446">
        <v>29.8</v>
      </c>
      <c r="N27" s="452">
        <v>0.5</v>
      </c>
      <c r="O27" s="451">
        <v>72</v>
      </c>
      <c r="P27" s="458">
        <v>30.1</v>
      </c>
      <c r="Q27" s="450">
        <v>1.9800000000000002E-2</v>
      </c>
      <c r="R27" s="452">
        <v>5.9</v>
      </c>
      <c r="S27" s="454">
        <v>6</v>
      </c>
      <c r="T27" s="455">
        <v>0.5</v>
      </c>
      <c r="U27" s="457">
        <v>31.1</v>
      </c>
      <c r="V27" s="457">
        <v>32.5</v>
      </c>
      <c r="W27" s="456">
        <v>0.33</v>
      </c>
      <c r="X27" s="456">
        <v>2.2999999999999998</v>
      </c>
      <c r="Y27" s="446">
        <v>9.1999999999999993</v>
      </c>
      <c r="Z27" s="446">
        <v>8.6</v>
      </c>
      <c r="AA27" s="446">
        <v>8.1999999999999993</v>
      </c>
      <c r="AB27" s="449">
        <v>1.22</v>
      </c>
    </row>
    <row r="28" spans="1:28" s="176" customFormat="1" ht="15" x14ac:dyDescent="0.2">
      <c r="A28" s="447" t="s">
        <v>565</v>
      </c>
      <c r="B28" s="210" t="s">
        <v>550</v>
      </c>
      <c r="C28" s="210"/>
      <c r="D28" s="453">
        <v>32</v>
      </c>
      <c r="E28" s="449">
        <v>0.27</v>
      </c>
      <c r="F28" s="448">
        <v>80</v>
      </c>
      <c r="G28" s="449">
        <v>5.0999999999999996</v>
      </c>
      <c r="H28" s="448">
        <v>32.299999999999997</v>
      </c>
      <c r="I28" s="448">
        <v>76</v>
      </c>
      <c r="J28" s="449">
        <v>5.0999999999999996</v>
      </c>
      <c r="K28" s="446">
        <v>29.2</v>
      </c>
      <c r="L28" s="452">
        <v>2.5</v>
      </c>
      <c r="M28" s="446">
        <v>29.5</v>
      </c>
      <c r="N28" s="452">
        <v>0.5</v>
      </c>
      <c r="O28" s="451">
        <v>70</v>
      </c>
      <c r="P28" s="458">
        <v>29.3</v>
      </c>
      <c r="Q28" s="450">
        <v>1.6500000000000001E-2</v>
      </c>
      <c r="R28" s="452">
        <v>5.2</v>
      </c>
      <c r="S28" s="454">
        <v>10</v>
      </c>
      <c r="T28" s="455">
        <v>0.5</v>
      </c>
      <c r="U28" s="452">
        <v>31.3</v>
      </c>
      <c r="V28" s="457">
        <v>32.700000000000003</v>
      </c>
      <c r="W28" s="456">
        <v>0.33</v>
      </c>
      <c r="X28" s="456">
        <v>2.2999999999999998</v>
      </c>
      <c r="Y28" s="446">
        <v>9.1999999999999993</v>
      </c>
      <c r="Z28" s="446">
        <v>8.6</v>
      </c>
      <c r="AA28" s="446">
        <v>8.1</v>
      </c>
      <c r="AB28" s="449">
        <v>1.22</v>
      </c>
    </row>
    <row r="29" spans="1:28" s="176" customFormat="1" ht="15" x14ac:dyDescent="0.2">
      <c r="A29" s="447" t="s">
        <v>565</v>
      </c>
      <c r="B29" s="210" t="s">
        <v>551</v>
      </c>
      <c r="C29" s="210"/>
      <c r="D29" s="453">
        <v>32.799999999999997</v>
      </c>
      <c r="E29" s="449">
        <v>0.43</v>
      </c>
      <c r="F29" s="448">
        <v>83</v>
      </c>
      <c r="G29" s="449">
        <v>5.3</v>
      </c>
      <c r="H29" s="448">
        <v>34.200000000000003</v>
      </c>
      <c r="I29" s="448">
        <v>80.099999999999994</v>
      </c>
      <c r="J29" s="449">
        <v>5.5</v>
      </c>
      <c r="K29" s="446">
        <v>29.2</v>
      </c>
      <c r="L29" s="452">
        <v>2.5</v>
      </c>
      <c r="M29" s="446">
        <v>29.6</v>
      </c>
      <c r="N29" s="452">
        <v>0.5</v>
      </c>
      <c r="O29" s="451">
        <v>73</v>
      </c>
      <c r="P29" s="458">
        <v>29.6</v>
      </c>
      <c r="Q29" s="450">
        <v>2.1000000000000001E-2</v>
      </c>
      <c r="R29" s="452">
        <v>5.5</v>
      </c>
      <c r="S29" s="454">
        <v>6</v>
      </c>
      <c r="T29" s="455">
        <v>0.5</v>
      </c>
      <c r="U29" s="457">
        <v>31.3</v>
      </c>
      <c r="V29" s="457">
        <v>32.9</v>
      </c>
      <c r="W29" s="457">
        <v>0.33</v>
      </c>
      <c r="X29" s="457">
        <v>2.2999999999999998</v>
      </c>
      <c r="Y29" s="446">
        <v>9.1999999999999993</v>
      </c>
      <c r="Z29" s="446">
        <v>8.5</v>
      </c>
      <c r="AA29" s="446">
        <v>8.1</v>
      </c>
      <c r="AB29" s="449">
        <v>1.1499999999999999</v>
      </c>
    </row>
    <row r="30" spans="1:28" s="176" customFormat="1" ht="15" x14ac:dyDescent="0.2">
      <c r="A30" s="447" t="s">
        <v>565</v>
      </c>
      <c r="B30" s="210" t="s">
        <v>553</v>
      </c>
      <c r="C30" s="210"/>
      <c r="D30" s="453">
        <v>33</v>
      </c>
      <c r="E30" s="449">
        <v>0.43</v>
      </c>
      <c r="F30" s="448">
        <v>84</v>
      </c>
      <c r="G30" s="449">
        <v>5.3</v>
      </c>
      <c r="H30" s="448">
        <v>34.5</v>
      </c>
      <c r="I30" s="448">
        <v>81.2</v>
      </c>
      <c r="J30" s="449">
        <v>5.5</v>
      </c>
      <c r="K30" s="446">
        <v>28.3</v>
      </c>
      <c r="L30" s="452">
        <v>2.5</v>
      </c>
      <c r="M30" s="446">
        <v>28.6</v>
      </c>
      <c r="N30" s="452">
        <v>0.5</v>
      </c>
      <c r="O30" s="451">
        <v>74</v>
      </c>
      <c r="P30" s="458">
        <v>28.8</v>
      </c>
      <c r="Q30" s="450">
        <v>2.0799999999999999E-2</v>
      </c>
      <c r="R30" s="452">
        <v>5.6</v>
      </c>
      <c r="S30" s="454">
        <v>6</v>
      </c>
      <c r="T30" s="455">
        <v>0.5</v>
      </c>
      <c r="U30" s="457">
        <v>30.6</v>
      </c>
      <c r="V30" s="457">
        <v>31.8</v>
      </c>
      <c r="W30" s="457">
        <v>0.33</v>
      </c>
      <c r="X30" s="457">
        <v>2.2999999999999998</v>
      </c>
      <c r="Y30" s="446">
        <v>9.1999999999999993</v>
      </c>
      <c r="Z30" s="446">
        <v>8.4</v>
      </c>
      <c r="AA30" s="446">
        <v>8.1</v>
      </c>
      <c r="AB30" s="449">
        <v>1.1599999999999999</v>
      </c>
    </row>
    <row r="31" spans="1:28" s="176" customFormat="1" ht="15" x14ac:dyDescent="0.2">
      <c r="A31" s="447" t="s">
        <v>565</v>
      </c>
      <c r="B31" s="210" t="s">
        <v>554</v>
      </c>
      <c r="C31" s="210"/>
      <c r="D31" s="453">
        <v>22.4</v>
      </c>
      <c r="E31" s="449">
        <v>0.44</v>
      </c>
      <c r="F31" s="448">
        <v>61.3</v>
      </c>
      <c r="G31" s="449">
        <v>2.8</v>
      </c>
      <c r="H31" s="448">
        <v>51.6</v>
      </c>
      <c r="I31" s="448">
        <v>64.2</v>
      </c>
      <c r="J31" s="449">
        <v>7.4</v>
      </c>
      <c r="K31" s="446">
        <v>27.8</v>
      </c>
      <c r="L31" s="452">
        <v>2.5</v>
      </c>
      <c r="M31" s="446">
        <v>28.2</v>
      </c>
      <c r="N31" s="452">
        <v>0.5</v>
      </c>
      <c r="O31" s="451">
        <v>65.8</v>
      </c>
      <c r="P31" s="458">
        <v>27.8</v>
      </c>
      <c r="Q31" s="450">
        <v>2.98E-2</v>
      </c>
      <c r="R31" s="452">
        <v>7.4</v>
      </c>
      <c r="S31" s="454">
        <v>5</v>
      </c>
      <c r="T31" s="455">
        <v>0.5</v>
      </c>
      <c r="U31" s="457">
        <v>29.6</v>
      </c>
      <c r="V31" s="457">
        <v>31.2</v>
      </c>
      <c r="W31" s="457">
        <v>0.33</v>
      </c>
      <c r="X31" s="457">
        <v>2.2999999999999998</v>
      </c>
      <c r="Y31" s="446">
        <v>9.3000000000000007</v>
      </c>
      <c r="Z31" s="446">
        <v>8.4</v>
      </c>
      <c r="AA31" s="446">
        <v>8</v>
      </c>
      <c r="AB31" s="449">
        <v>1.1599999999999999</v>
      </c>
    </row>
    <row r="32" spans="1:28" s="176" customFormat="1" ht="15" x14ac:dyDescent="0.2">
      <c r="A32" s="447" t="s">
        <v>565</v>
      </c>
      <c r="B32" s="210" t="s">
        <v>555</v>
      </c>
      <c r="C32" s="210"/>
      <c r="D32" s="453">
        <v>22.4</v>
      </c>
      <c r="E32" s="449">
        <v>0.43</v>
      </c>
      <c r="F32" s="448">
        <v>61.2</v>
      </c>
      <c r="G32" s="449">
        <v>2.8</v>
      </c>
      <c r="H32" s="448">
        <v>51.7</v>
      </c>
      <c r="I32" s="448">
        <v>64.8</v>
      </c>
      <c r="J32" s="449">
        <v>7.4</v>
      </c>
      <c r="K32" s="446">
        <v>27.9</v>
      </c>
      <c r="L32" s="452">
        <v>2.5</v>
      </c>
      <c r="M32" s="446">
        <v>28.3</v>
      </c>
      <c r="N32" s="452">
        <v>0.5</v>
      </c>
      <c r="O32" s="451">
        <v>66</v>
      </c>
      <c r="P32" s="458">
        <v>27.9</v>
      </c>
      <c r="Q32" s="450">
        <v>3.0499999999999999E-2</v>
      </c>
      <c r="R32" s="452">
        <v>7.4</v>
      </c>
      <c r="S32" s="454">
        <v>4.5</v>
      </c>
      <c r="T32" s="455">
        <v>0.5</v>
      </c>
      <c r="U32" s="457">
        <v>29.7</v>
      </c>
      <c r="V32" s="457">
        <v>31.3</v>
      </c>
      <c r="W32" s="457">
        <v>0.33</v>
      </c>
      <c r="X32" s="457">
        <v>2.2999999999999998</v>
      </c>
      <c r="Y32" s="446">
        <v>9.3000000000000007</v>
      </c>
      <c r="Z32" s="446">
        <v>8.4</v>
      </c>
      <c r="AA32" s="446">
        <v>8</v>
      </c>
      <c r="AB32" s="449">
        <v>1.1599999999999999</v>
      </c>
    </row>
    <row r="33" spans="1:28" s="176" customFormat="1" ht="15" x14ac:dyDescent="0.2">
      <c r="A33" s="470" t="s">
        <v>565</v>
      </c>
      <c r="B33" s="210" t="s">
        <v>528</v>
      </c>
      <c r="C33" s="210"/>
      <c r="D33" s="474">
        <v>42.5</v>
      </c>
      <c r="E33" s="479">
        <v>0.28999999999999998</v>
      </c>
      <c r="F33" s="474">
        <v>87.5</v>
      </c>
      <c r="G33" s="479">
        <v>6</v>
      </c>
      <c r="H33" s="474">
        <v>40.74</v>
      </c>
      <c r="I33" s="474">
        <v>62.6</v>
      </c>
      <c r="J33" s="479">
        <v>7</v>
      </c>
      <c r="K33" s="472">
        <v>25.4</v>
      </c>
      <c r="L33" s="473">
        <v>2.6</v>
      </c>
      <c r="M33" s="472">
        <v>25.6</v>
      </c>
      <c r="N33" s="473">
        <v>0.5</v>
      </c>
      <c r="O33" s="474">
        <v>63.5</v>
      </c>
      <c r="P33" s="472">
        <v>25.8</v>
      </c>
      <c r="Q33" s="475">
        <v>-1.2500000000000001E-2</v>
      </c>
      <c r="R33" s="473">
        <v>6.2</v>
      </c>
      <c r="S33" s="476">
        <v>5</v>
      </c>
      <c r="T33" s="477">
        <v>0.5</v>
      </c>
      <c r="U33" s="478">
        <v>27.1</v>
      </c>
      <c r="V33" s="478">
        <v>28.6</v>
      </c>
      <c r="W33" s="478">
        <v>0.33</v>
      </c>
      <c r="X33" s="478">
        <v>2.2999999999999998</v>
      </c>
      <c r="Y33" s="471">
        <v>8.1999999999999993</v>
      </c>
      <c r="Z33" s="471">
        <v>6.9</v>
      </c>
      <c r="AA33" s="471">
        <v>6.9</v>
      </c>
      <c r="AB33" s="480">
        <v>0.79</v>
      </c>
    </row>
    <row r="34" spans="1:28" s="176" customFormat="1" ht="15" x14ac:dyDescent="0.2">
      <c r="A34" s="470" t="s">
        <v>565</v>
      </c>
      <c r="B34" s="210" t="s">
        <v>527</v>
      </c>
      <c r="C34" s="210"/>
      <c r="D34" s="474">
        <v>44</v>
      </c>
      <c r="E34" s="479">
        <v>0.33</v>
      </c>
      <c r="F34" s="474">
        <v>88.6</v>
      </c>
      <c r="G34" s="479">
        <v>6</v>
      </c>
      <c r="H34" s="474">
        <v>40.799999999999997</v>
      </c>
      <c r="I34" s="474">
        <v>63.5</v>
      </c>
      <c r="J34" s="479">
        <v>7</v>
      </c>
      <c r="K34" s="472">
        <v>23.6</v>
      </c>
      <c r="L34" s="473">
        <v>2.7</v>
      </c>
      <c r="M34" s="472">
        <v>23.6</v>
      </c>
      <c r="N34" s="473">
        <v>0.5</v>
      </c>
      <c r="O34" s="474">
        <v>60.5</v>
      </c>
      <c r="P34" s="472">
        <v>23.7</v>
      </c>
      <c r="Q34" s="475">
        <v>-1.2500000000000001E-2</v>
      </c>
      <c r="R34" s="473">
        <v>6.2</v>
      </c>
      <c r="S34" s="476">
        <v>3</v>
      </c>
      <c r="T34" s="477">
        <v>0.5</v>
      </c>
      <c r="U34" s="478">
        <v>33</v>
      </c>
      <c r="V34" s="478">
        <v>28.8</v>
      </c>
      <c r="W34" s="478">
        <v>0.33</v>
      </c>
      <c r="X34" s="478">
        <v>2.2999999999999998</v>
      </c>
      <c r="Y34" s="471">
        <v>7.9</v>
      </c>
      <c r="Z34" s="471">
        <v>6.9</v>
      </c>
      <c r="AA34" s="471">
        <v>6.9</v>
      </c>
      <c r="AB34" s="480">
        <v>0.79</v>
      </c>
    </row>
    <row r="35" spans="1:28" s="176" customFormat="1" ht="15" x14ac:dyDescent="0.2">
      <c r="A35" s="470" t="s">
        <v>565</v>
      </c>
      <c r="B35" s="210" t="s">
        <v>529</v>
      </c>
      <c r="C35" s="210"/>
      <c r="D35" s="474">
        <v>47.4</v>
      </c>
      <c r="E35" s="479">
        <v>0.33</v>
      </c>
      <c r="F35" s="474">
        <v>89.8</v>
      </c>
      <c r="G35" s="479">
        <v>6.2</v>
      </c>
      <c r="H35" s="474">
        <v>39.700000000000003</v>
      </c>
      <c r="I35" s="474">
        <v>62.7</v>
      </c>
      <c r="J35" s="479">
        <v>7.2</v>
      </c>
      <c r="K35" s="472">
        <v>22.7</v>
      </c>
      <c r="L35" s="473">
        <v>2.6</v>
      </c>
      <c r="M35" s="472">
        <v>22.8</v>
      </c>
      <c r="N35" s="473">
        <v>0.5</v>
      </c>
      <c r="O35" s="474">
        <v>60.8</v>
      </c>
      <c r="P35" s="472">
        <v>22.8</v>
      </c>
      <c r="Q35" s="475">
        <v>-1.2500000000000001E-2</v>
      </c>
      <c r="R35" s="473">
        <v>6.2</v>
      </c>
      <c r="S35" s="476">
        <v>3</v>
      </c>
      <c r="T35" s="477">
        <v>0.5</v>
      </c>
      <c r="U35" s="478">
        <v>26.6</v>
      </c>
      <c r="V35" s="478">
        <v>28.8</v>
      </c>
      <c r="W35" s="478">
        <v>0.33</v>
      </c>
      <c r="X35" s="478">
        <v>2.2999999999999998</v>
      </c>
      <c r="Y35" s="471">
        <v>7.7</v>
      </c>
      <c r="Z35" s="471">
        <v>6.8</v>
      </c>
      <c r="AA35" s="471">
        <v>6.8</v>
      </c>
      <c r="AB35" s="480">
        <v>0.8</v>
      </c>
    </row>
    <row r="36" spans="1:28" s="176" customFormat="1" ht="15" x14ac:dyDescent="0.2">
      <c r="A36" s="493" t="s">
        <v>566</v>
      </c>
      <c r="B36" s="210" t="s">
        <v>564</v>
      </c>
      <c r="C36" s="210"/>
      <c r="D36" s="500">
        <v>24.2</v>
      </c>
      <c r="E36" s="495">
        <v>0.4</v>
      </c>
      <c r="F36" s="501">
        <v>60.1</v>
      </c>
      <c r="G36" s="495">
        <v>2.7</v>
      </c>
      <c r="H36" s="501">
        <v>52.3</v>
      </c>
      <c r="I36" s="501">
        <v>68.7</v>
      </c>
      <c r="J36" s="495">
        <v>7</v>
      </c>
      <c r="K36" s="492">
        <v>22.7</v>
      </c>
      <c r="L36" s="499">
        <v>2.5</v>
      </c>
      <c r="M36" s="492">
        <v>23.1</v>
      </c>
      <c r="N36" s="499">
        <v>0.5</v>
      </c>
      <c r="O36" s="492">
        <v>65.3</v>
      </c>
      <c r="P36" s="500">
        <v>22.9</v>
      </c>
      <c r="Q36" s="496">
        <v>3.15E-2</v>
      </c>
      <c r="R36" s="499">
        <v>7</v>
      </c>
      <c r="S36" s="494">
        <v>3</v>
      </c>
      <c r="T36" s="497">
        <v>0.5</v>
      </c>
      <c r="U36" s="494">
        <v>26.3</v>
      </c>
      <c r="V36" s="494">
        <v>27.8</v>
      </c>
      <c r="W36" s="499">
        <v>0.33</v>
      </c>
      <c r="X36" s="499">
        <v>2.2999999999999998</v>
      </c>
      <c r="Y36" s="492">
        <v>8.5</v>
      </c>
      <c r="Z36" s="492">
        <v>8.1</v>
      </c>
      <c r="AA36" s="492">
        <v>7.7</v>
      </c>
      <c r="AB36" s="495">
        <v>1.1399999999999999</v>
      </c>
    </row>
    <row r="37" spans="1:28" s="176" customFormat="1" ht="15" x14ac:dyDescent="0.2">
      <c r="A37" s="493" t="s">
        <v>566</v>
      </c>
      <c r="B37" s="210" t="s">
        <v>541</v>
      </c>
      <c r="C37" s="210"/>
      <c r="D37" s="500">
        <v>23</v>
      </c>
      <c r="E37" s="495">
        <v>0.42</v>
      </c>
      <c r="F37" s="501">
        <v>61.3</v>
      </c>
      <c r="G37" s="495">
        <v>2.7</v>
      </c>
      <c r="H37" s="501">
        <v>53.2</v>
      </c>
      <c r="I37" s="501">
        <v>67.900000000000006</v>
      </c>
      <c r="J37" s="495">
        <v>6.8</v>
      </c>
      <c r="K37" s="492">
        <v>21</v>
      </c>
      <c r="L37" s="499">
        <v>2.6</v>
      </c>
      <c r="M37" s="492">
        <v>21.3</v>
      </c>
      <c r="N37" s="499">
        <v>0.5</v>
      </c>
      <c r="O37" s="492">
        <v>67.349999999999994</v>
      </c>
      <c r="P37" s="500">
        <v>21</v>
      </c>
      <c r="Q37" s="496">
        <v>4.1000000000000002E-2</v>
      </c>
      <c r="R37" s="499">
        <v>6.7</v>
      </c>
      <c r="S37" s="494">
        <v>3</v>
      </c>
      <c r="T37" s="497">
        <v>0.5</v>
      </c>
      <c r="U37" s="494">
        <v>24</v>
      </c>
      <c r="V37" s="494">
        <v>24</v>
      </c>
      <c r="W37" s="498">
        <v>0.33</v>
      </c>
      <c r="X37" s="498">
        <v>2.2999999999999998</v>
      </c>
      <c r="Y37" s="492">
        <v>8.3000000000000007</v>
      </c>
      <c r="Z37" s="492">
        <v>8</v>
      </c>
      <c r="AA37" s="492">
        <v>7.6</v>
      </c>
      <c r="AB37" s="495">
        <v>1.1399999999999999</v>
      </c>
    </row>
    <row r="38" spans="1:28" s="176" customFormat="1" ht="15" x14ac:dyDescent="0.2">
      <c r="A38" s="493" t="s">
        <v>566</v>
      </c>
      <c r="B38" s="210" t="s">
        <v>542</v>
      </c>
      <c r="C38" s="210"/>
      <c r="D38" s="500">
        <v>21.5</v>
      </c>
      <c r="E38" s="495">
        <v>0.41</v>
      </c>
      <c r="F38" s="501">
        <v>62.2</v>
      </c>
      <c r="G38" s="495">
        <v>2.6</v>
      </c>
      <c r="H38" s="501">
        <v>54.5</v>
      </c>
      <c r="I38" s="501">
        <v>68.3</v>
      </c>
      <c r="J38" s="495">
        <v>6.9</v>
      </c>
      <c r="K38" s="492">
        <v>22</v>
      </c>
      <c r="L38" s="499">
        <v>2.6</v>
      </c>
      <c r="M38" s="492">
        <v>23.8</v>
      </c>
      <c r="N38" s="499">
        <v>0.5</v>
      </c>
      <c r="O38" s="492">
        <v>67.3</v>
      </c>
      <c r="P38" s="500">
        <v>22.8</v>
      </c>
      <c r="Q38" s="496">
        <v>3.7499999999999999E-2</v>
      </c>
      <c r="R38" s="499">
        <v>7</v>
      </c>
      <c r="S38" s="494">
        <v>3</v>
      </c>
      <c r="T38" s="497">
        <v>0.5</v>
      </c>
      <c r="U38" s="494">
        <v>24</v>
      </c>
      <c r="V38" s="494">
        <v>25</v>
      </c>
      <c r="W38" s="498">
        <v>0.33</v>
      </c>
      <c r="X38" s="498">
        <v>2.2999999999999998</v>
      </c>
      <c r="Y38" s="492">
        <v>8.1999999999999993</v>
      </c>
      <c r="Z38" s="492">
        <v>7.9</v>
      </c>
      <c r="AA38" s="492">
        <v>7.5</v>
      </c>
      <c r="AB38" s="495">
        <v>1.1299999999999999</v>
      </c>
    </row>
    <row r="39" spans="1:28" s="176" customFormat="1" ht="15" x14ac:dyDescent="0.2">
      <c r="A39" s="493" t="s">
        <v>566</v>
      </c>
      <c r="B39" s="210" t="s">
        <v>543</v>
      </c>
      <c r="C39" s="210"/>
      <c r="D39" s="500">
        <v>20.9</v>
      </c>
      <c r="E39" s="495">
        <v>0.4</v>
      </c>
      <c r="F39" s="501">
        <v>63.1</v>
      </c>
      <c r="G39" s="495">
        <v>2.6</v>
      </c>
      <c r="H39" s="501">
        <v>56.5</v>
      </c>
      <c r="I39" s="501">
        <v>67.2</v>
      </c>
      <c r="J39" s="495">
        <v>6.9</v>
      </c>
      <c r="K39" s="492">
        <v>25.6</v>
      </c>
      <c r="L39" s="499">
        <v>2.6</v>
      </c>
      <c r="M39" s="492">
        <v>26.1</v>
      </c>
      <c r="N39" s="499">
        <v>0.5</v>
      </c>
      <c r="O39" s="492">
        <v>66.5</v>
      </c>
      <c r="P39" s="500">
        <v>26.3</v>
      </c>
      <c r="Q39" s="496">
        <v>3.8300000000000001E-2</v>
      </c>
      <c r="R39" s="499">
        <v>6.8</v>
      </c>
      <c r="S39" s="494">
        <v>2</v>
      </c>
      <c r="T39" s="497">
        <v>0.5</v>
      </c>
      <c r="U39" s="494">
        <v>27.3</v>
      </c>
      <c r="V39" s="494">
        <v>28.6</v>
      </c>
      <c r="W39" s="498">
        <v>0.33</v>
      </c>
      <c r="X39" s="498">
        <v>2.2999999999999998</v>
      </c>
      <c r="Y39" s="492">
        <v>8.1</v>
      </c>
      <c r="Z39" s="492">
        <v>7.7</v>
      </c>
      <c r="AA39" s="492">
        <v>7.4</v>
      </c>
      <c r="AB39" s="495">
        <v>1.1299999999999999</v>
      </c>
    </row>
    <row r="40" spans="1:28" s="176" customFormat="1" ht="15" x14ac:dyDescent="0.2">
      <c r="A40" s="493" t="s">
        <v>566</v>
      </c>
      <c r="B40" s="210" t="s">
        <v>544</v>
      </c>
      <c r="C40" s="210"/>
      <c r="D40" s="500">
        <v>21.9</v>
      </c>
      <c r="E40" s="495">
        <v>0.39</v>
      </c>
      <c r="F40" s="501">
        <v>63.1</v>
      </c>
      <c r="G40" s="495">
        <v>2.5</v>
      </c>
      <c r="H40" s="501">
        <v>57</v>
      </c>
      <c r="I40" s="501">
        <v>68.2</v>
      </c>
      <c r="J40" s="495">
        <v>6.9</v>
      </c>
      <c r="K40" s="492">
        <v>28.2</v>
      </c>
      <c r="L40" s="499">
        <v>2.6</v>
      </c>
      <c r="M40" s="492">
        <v>28.6</v>
      </c>
      <c r="N40" s="499">
        <v>0.5</v>
      </c>
      <c r="O40" s="492">
        <v>67.3</v>
      </c>
      <c r="P40" s="500">
        <v>28.8</v>
      </c>
      <c r="Q40" s="496">
        <v>3.1E-2</v>
      </c>
      <c r="R40" s="499">
        <v>6.8</v>
      </c>
      <c r="S40" s="494">
        <v>3</v>
      </c>
      <c r="T40" s="497">
        <v>0.5</v>
      </c>
      <c r="U40" s="494">
        <v>29.2</v>
      </c>
      <c r="V40" s="494">
        <v>30.3</v>
      </c>
      <c r="W40" s="498">
        <v>0.33</v>
      </c>
      <c r="X40" s="498">
        <v>2.2999999999999998</v>
      </c>
      <c r="Y40" s="492">
        <v>8</v>
      </c>
      <c r="Z40" s="492">
        <v>7.7</v>
      </c>
      <c r="AA40" s="492">
        <v>7.3</v>
      </c>
      <c r="AB40" s="495">
        <v>1.1200000000000001</v>
      </c>
    </row>
    <row r="41" spans="1:28" s="176" customFormat="1" ht="15" x14ac:dyDescent="0.2">
      <c r="A41" s="493" t="s">
        <v>566</v>
      </c>
      <c r="B41" s="210" t="s">
        <v>550</v>
      </c>
      <c r="C41" s="210"/>
      <c r="D41" s="500">
        <v>21.3</v>
      </c>
      <c r="E41" s="495">
        <v>0.49</v>
      </c>
      <c r="F41" s="501">
        <v>64</v>
      </c>
      <c r="G41" s="495">
        <v>2.7</v>
      </c>
      <c r="H41" s="501">
        <v>54.4</v>
      </c>
      <c r="I41" s="501">
        <v>78.400000000000006</v>
      </c>
      <c r="J41" s="495">
        <v>7.1</v>
      </c>
      <c r="K41" s="492">
        <v>27.6</v>
      </c>
      <c r="L41" s="499">
        <v>2.6</v>
      </c>
      <c r="M41" s="492">
        <v>28.3</v>
      </c>
      <c r="N41" s="499">
        <v>0.5</v>
      </c>
      <c r="O41" s="492">
        <v>77.3</v>
      </c>
      <c r="P41" s="500">
        <v>28.2</v>
      </c>
      <c r="Q41" s="496">
        <v>2.86E-2</v>
      </c>
      <c r="R41" s="499">
        <v>7.1</v>
      </c>
      <c r="S41" s="494">
        <v>3</v>
      </c>
      <c r="T41" s="497">
        <v>0.5</v>
      </c>
      <c r="U41" s="494">
        <v>29.4</v>
      </c>
      <c r="V41" s="494">
        <v>31.3</v>
      </c>
      <c r="W41" s="498">
        <v>0.33</v>
      </c>
      <c r="X41" s="498">
        <v>2.2999999999999998</v>
      </c>
      <c r="Y41" s="492">
        <v>7.9</v>
      </c>
      <c r="Z41" s="492">
        <v>7.5</v>
      </c>
      <c r="AA41" s="492">
        <v>7.2</v>
      </c>
      <c r="AB41" s="495">
        <v>1.1100000000000001</v>
      </c>
    </row>
    <row r="42" spans="1:28" s="176" customFormat="1" ht="15" x14ac:dyDescent="0.2">
      <c r="A42" s="493" t="s">
        <v>566</v>
      </c>
      <c r="B42" s="210" t="s">
        <v>551</v>
      </c>
      <c r="C42" s="210"/>
      <c r="D42" s="500">
        <v>21.2</v>
      </c>
      <c r="E42" s="495">
        <v>0.49</v>
      </c>
      <c r="F42" s="501">
        <v>64.2</v>
      </c>
      <c r="G42" s="495">
        <v>2.7</v>
      </c>
      <c r="H42" s="501">
        <v>54.3</v>
      </c>
      <c r="I42" s="501">
        <v>78.5</v>
      </c>
      <c r="J42" s="495">
        <v>7.1</v>
      </c>
      <c r="K42" s="492">
        <v>27.8</v>
      </c>
      <c r="L42" s="499">
        <v>2.6</v>
      </c>
      <c r="M42" s="492">
        <v>28.4</v>
      </c>
      <c r="N42" s="499">
        <v>0.5</v>
      </c>
      <c r="O42" s="492">
        <v>80.099999999999994</v>
      </c>
      <c r="P42" s="500">
        <v>28.3</v>
      </c>
      <c r="Q42" s="496">
        <v>2.76E-2</v>
      </c>
      <c r="R42" s="499">
        <v>7.1</v>
      </c>
      <c r="S42" s="494">
        <v>3</v>
      </c>
      <c r="T42" s="497">
        <v>0.5</v>
      </c>
      <c r="U42" s="494">
        <v>29.3</v>
      </c>
      <c r="V42" s="494">
        <v>31.5</v>
      </c>
      <c r="W42" s="498">
        <v>0.33</v>
      </c>
      <c r="X42" s="498">
        <v>2.2999999999999998</v>
      </c>
      <c r="Y42" s="492">
        <v>7.8</v>
      </c>
      <c r="Z42" s="492">
        <v>7.5</v>
      </c>
      <c r="AA42" s="492">
        <v>7.1</v>
      </c>
      <c r="AB42" s="495">
        <v>1.1000000000000001</v>
      </c>
    </row>
    <row r="43" spans="1:28" s="176" customFormat="1" ht="15" x14ac:dyDescent="0.2">
      <c r="A43" s="493" t="s">
        <v>566</v>
      </c>
      <c r="B43" s="210" t="s">
        <v>553</v>
      </c>
      <c r="C43" s="210"/>
      <c r="D43" s="500">
        <v>20.8</v>
      </c>
      <c r="E43" s="495">
        <v>0.45</v>
      </c>
      <c r="F43" s="501">
        <v>64</v>
      </c>
      <c r="G43" s="495">
        <v>2.7</v>
      </c>
      <c r="H43" s="501">
        <v>54.4</v>
      </c>
      <c r="I43" s="501">
        <v>78.5</v>
      </c>
      <c r="J43" s="495">
        <v>7.4</v>
      </c>
      <c r="K43" s="492">
        <v>29.2</v>
      </c>
      <c r="L43" s="499">
        <v>2.6</v>
      </c>
      <c r="M43" s="492">
        <v>29.5</v>
      </c>
      <c r="N43" s="499">
        <v>0.5</v>
      </c>
      <c r="O43" s="492">
        <v>77.599999999999994</v>
      </c>
      <c r="P43" s="500">
        <v>29.4</v>
      </c>
      <c r="Q43" s="496">
        <v>2.6800000000000001E-2</v>
      </c>
      <c r="R43" s="499">
        <v>7.2</v>
      </c>
      <c r="S43" s="494">
        <v>3</v>
      </c>
      <c r="T43" s="497">
        <v>0.5</v>
      </c>
      <c r="U43" s="494">
        <v>29.4</v>
      </c>
      <c r="V43" s="494">
        <v>30.9</v>
      </c>
      <c r="W43" s="498">
        <v>0.33</v>
      </c>
      <c r="X43" s="498">
        <v>2.2999999999999998</v>
      </c>
      <c r="Y43" s="492">
        <v>7.8</v>
      </c>
      <c r="Z43" s="492">
        <v>7.4</v>
      </c>
      <c r="AA43" s="492">
        <v>7</v>
      </c>
      <c r="AB43" s="495">
        <v>1.1000000000000001</v>
      </c>
    </row>
    <row r="44" spans="1:28" s="176" customFormat="1" ht="15" x14ac:dyDescent="0.2">
      <c r="A44" s="493" t="s">
        <v>566</v>
      </c>
      <c r="B44" s="210" t="s">
        <v>554</v>
      </c>
      <c r="C44" s="210"/>
      <c r="D44" s="500">
        <v>20.6</v>
      </c>
      <c r="E44" s="495">
        <v>0.43</v>
      </c>
      <c r="F44" s="501">
        <v>64</v>
      </c>
      <c r="G44" s="495">
        <v>2.8</v>
      </c>
      <c r="H44" s="501">
        <v>59.5</v>
      </c>
      <c r="I44" s="501">
        <v>78.599999999999994</v>
      </c>
      <c r="J44" s="495">
        <v>7.4</v>
      </c>
      <c r="K44" s="492">
        <v>30.2</v>
      </c>
      <c r="L44" s="499">
        <v>2.6</v>
      </c>
      <c r="M44" s="492">
        <v>30.6</v>
      </c>
      <c r="N44" s="499">
        <v>0.5</v>
      </c>
      <c r="O44" s="492">
        <v>78.3</v>
      </c>
      <c r="P44" s="500">
        <v>30.2</v>
      </c>
      <c r="Q44" s="496">
        <v>2.4500000000000001E-2</v>
      </c>
      <c r="R44" s="499">
        <v>7.4</v>
      </c>
      <c r="S44" s="494">
        <v>4</v>
      </c>
      <c r="T44" s="497">
        <v>0.5</v>
      </c>
      <c r="U44" s="494">
        <v>31.1</v>
      </c>
      <c r="V44" s="494">
        <v>33.6</v>
      </c>
      <c r="W44" s="498">
        <v>0.33</v>
      </c>
      <c r="X44" s="498">
        <v>2.2999999999999998</v>
      </c>
      <c r="Y44" s="492">
        <v>7.7</v>
      </c>
      <c r="Z44" s="492">
        <v>7.3</v>
      </c>
      <c r="AA44" s="492">
        <v>6.9</v>
      </c>
      <c r="AB44" s="495">
        <v>1.1000000000000001</v>
      </c>
    </row>
    <row r="45" spans="1:28" s="176" customFormat="1" ht="15" x14ac:dyDescent="0.2">
      <c r="A45" s="510" t="s">
        <v>566</v>
      </c>
      <c r="B45" s="210" t="s">
        <v>555</v>
      </c>
      <c r="C45" s="210"/>
      <c r="D45" s="512">
        <v>18.899999999999999</v>
      </c>
      <c r="E45" s="515">
        <v>0.41</v>
      </c>
      <c r="F45" s="512">
        <v>60.3</v>
      </c>
      <c r="G45" s="515">
        <v>5.3</v>
      </c>
      <c r="H45" s="512">
        <v>52.6</v>
      </c>
      <c r="I45" s="512">
        <v>83</v>
      </c>
      <c r="J45" s="515">
        <v>6.7</v>
      </c>
      <c r="K45" s="512">
        <v>30.6</v>
      </c>
      <c r="L45" s="515">
        <v>2.6</v>
      </c>
      <c r="M45" s="512">
        <v>30.9</v>
      </c>
      <c r="N45" s="515">
        <v>0.5</v>
      </c>
      <c r="O45" s="512">
        <v>82.3</v>
      </c>
      <c r="P45" s="512">
        <v>31</v>
      </c>
      <c r="Q45" s="513">
        <v>-1.2500000000000001E-2</v>
      </c>
      <c r="R45" s="515">
        <v>7.3</v>
      </c>
      <c r="S45" s="517">
        <v>4</v>
      </c>
      <c r="T45" s="514">
        <v>0.5</v>
      </c>
      <c r="U45" s="517">
        <v>31.6</v>
      </c>
      <c r="V45" s="517">
        <v>33.200000000000003</v>
      </c>
      <c r="W45" s="515">
        <v>0.33</v>
      </c>
      <c r="X45" s="515">
        <v>2.2999999999999998</v>
      </c>
      <c r="Y45" s="511">
        <v>6.6</v>
      </c>
      <c r="Z45" s="511">
        <v>5.8</v>
      </c>
      <c r="AA45" s="511">
        <v>5.8</v>
      </c>
      <c r="AB45" s="516">
        <v>0.71</v>
      </c>
    </row>
    <row r="46" spans="1:28" s="176" customFormat="1" ht="15" x14ac:dyDescent="0.2">
      <c r="A46" s="510" t="s">
        <v>566</v>
      </c>
      <c r="B46" s="210" t="s">
        <v>528</v>
      </c>
      <c r="C46" s="210"/>
      <c r="D46" s="512">
        <v>20.2</v>
      </c>
      <c r="E46" s="515">
        <v>0.4</v>
      </c>
      <c r="F46" s="512">
        <v>60.5</v>
      </c>
      <c r="G46" s="515">
        <v>5.2</v>
      </c>
      <c r="H46" s="512">
        <v>56.8</v>
      </c>
      <c r="I46" s="512">
        <v>83.2</v>
      </c>
      <c r="J46" s="515">
        <v>6.7</v>
      </c>
      <c r="K46" s="512">
        <v>31.1</v>
      </c>
      <c r="L46" s="515">
        <v>2.6</v>
      </c>
      <c r="M46" s="512">
        <v>31</v>
      </c>
      <c r="N46" s="515">
        <v>0.5</v>
      </c>
      <c r="O46" s="512">
        <v>81.900000000000006</v>
      </c>
      <c r="P46" s="512">
        <v>31</v>
      </c>
      <c r="Q46" s="513">
        <v>-1.2500000000000001E-2</v>
      </c>
      <c r="R46" s="515">
        <v>7.3</v>
      </c>
      <c r="S46" s="517">
        <v>4</v>
      </c>
      <c r="T46" s="514">
        <v>0.5</v>
      </c>
      <c r="U46" s="517">
        <v>31.8</v>
      </c>
      <c r="V46" s="517">
        <v>33.6</v>
      </c>
      <c r="W46" s="515">
        <v>0.33</v>
      </c>
      <c r="X46" s="515">
        <v>2.2999999999999998</v>
      </c>
      <c r="Y46" s="511">
        <v>6.4</v>
      </c>
      <c r="Z46" s="511">
        <v>5.6</v>
      </c>
      <c r="AA46" s="511">
        <v>5.6</v>
      </c>
      <c r="AB46" s="516">
        <v>0.69</v>
      </c>
    </row>
    <row r="47" spans="1:28" s="176" customFormat="1" ht="15" x14ac:dyDescent="0.2">
      <c r="A47" s="510" t="s">
        <v>566</v>
      </c>
      <c r="B47" s="210" t="s">
        <v>527</v>
      </c>
      <c r="C47" s="210"/>
      <c r="D47" s="512">
        <v>20.8</v>
      </c>
      <c r="E47" s="515">
        <v>0.4</v>
      </c>
      <c r="F47" s="512">
        <v>61.4</v>
      </c>
      <c r="G47" s="515">
        <v>5.2</v>
      </c>
      <c r="H47" s="512">
        <v>57.5</v>
      </c>
      <c r="I47" s="512">
        <v>84.3</v>
      </c>
      <c r="J47" s="515">
        <v>6.7</v>
      </c>
      <c r="K47" s="512">
        <v>31.3</v>
      </c>
      <c r="L47" s="515">
        <v>2.6</v>
      </c>
      <c r="M47" s="512">
        <v>31.1</v>
      </c>
      <c r="N47" s="515">
        <v>0.5</v>
      </c>
      <c r="O47" s="512">
        <v>81.8</v>
      </c>
      <c r="P47" s="512">
        <v>31.1</v>
      </c>
      <c r="Q47" s="513">
        <v>-1.2500000000000001E-2</v>
      </c>
      <c r="R47" s="515">
        <v>7.3</v>
      </c>
      <c r="S47" s="517">
        <v>4</v>
      </c>
      <c r="T47" s="514">
        <v>0.5</v>
      </c>
      <c r="U47" s="517">
        <v>32.1</v>
      </c>
      <c r="V47" s="517">
        <v>33.299999999999997</v>
      </c>
      <c r="W47" s="515">
        <v>0.33</v>
      </c>
      <c r="X47" s="515">
        <v>2.2999999999999998</v>
      </c>
      <c r="Y47" s="511">
        <v>6.3</v>
      </c>
      <c r="Z47" s="511">
        <v>5.4</v>
      </c>
      <c r="AA47" s="511">
        <v>5.4</v>
      </c>
      <c r="AB47" s="516">
        <v>0.7</v>
      </c>
    </row>
    <row r="48" spans="1:28" s="176" customFormat="1" ht="15" x14ac:dyDescent="0.2">
      <c r="A48" s="538" t="s">
        <v>567</v>
      </c>
      <c r="B48" s="210" t="s">
        <v>564</v>
      </c>
      <c r="C48" s="210"/>
      <c r="D48" s="536">
        <v>24</v>
      </c>
      <c r="E48" s="531">
        <v>0.39</v>
      </c>
      <c r="F48" s="537">
        <v>63.1</v>
      </c>
      <c r="G48" s="531">
        <v>2.7</v>
      </c>
      <c r="H48" s="537">
        <v>60.9</v>
      </c>
      <c r="I48" s="537">
        <v>87.9</v>
      </c>
      <c r="J48" s="531">
        <v>7.5</v>
      </c>
      <c r="K48" s="529">
        <v>31</v>
      </c>
      <c r="L48" s="535">
        <v>2.6</v>
      </c>
      <c r="M48" s="529">
        <v>31.4</v>
      </c>
      <c r="N48" s="535">
        <v>0.5</v>
      </c>
      <c r="O48" s="529">
        <v>85.3</v>
      </c>
      <c r="P48" s="536">
        <v>30.8</v>
      </c>
      <c r="Q48" s="532">
        <v>2.0299999999999999E-2</v>
      </c>
      <c r="R48" s="535">
        <v>7.5</v>
      </c>
      <c r="S48" s="530">
        <v>4</v>
      </c>
      <c r="T48" s="533">
        <v>0.5</v>
      </c>
      <c r="U48" s="530">
        <v>30.9</v>
      </c>
      <c r="V48" s="530">
        <v>32.299999999999997</v>
      </c>
      <c r="W48" s="534">
        <v>0.33</v>
      </c>
      <c r="X48" s="534">
        <v>2.2999999999999998</v>
      </c>
      <c r="Y48" s="529">
        <v>7.5</v>
      </c>
      <c r="Z48" s="529">
        <v>7</v>
      </c>
      <c r="AA48" s="529">
        <v>6.7</v>
      </c>
      <c r="AB48" s="531">
        <v>1.07</v>
      </c>
    </row>
    <row r="49" spans="1:28" s="176" customFormat="1" ht="15" x14ac:dyDescent="0.2">
      <c r="A49" s="538" t="s">
        <v>567</v>
      </c>
      <c r="B49" s="210" t="s">
        <v>541</v>
      </c>
      <c r="C49" s="210"/>
      <c r="D49" s="536">
        <v>23</v>
      </c>
      <c r="E49" s="531">
        <v>0.4</v>
      </c>
      <c r="F49" s="537">
        <v>61.8</v>
      </c>
      <c r="G49" s="531">
        <v>2.7</v>
      </c>
      <c r="H49" s="537">
        <v>59.5</v>
      </c>
      <c r="I49" s="537">
        <v>85.8</v>
      </c>
      <c r="J49" s="531">
        <v>7.4</v>
      </c>
      <c r="K49" s="529">
        <v>29.4</v>
      </c>
      <c r="L49" s="535">
        <v>2.6</v>
      </c>
      <c r="M49" s="529">
        <v>31.1</v>
      </c>
      <c r="N49" s="535">
        <v>0.5</v>
      </c>
      <c r="O49" s="529">
        <v>84.5</v>
      </c>
      <c r="P49" s="536">
        <v>30.3</v>
      </c>
      <c r="Q49" s="532">
        <v>2.1600000000000001E-2</v>
      </c>
      <c r="R49" s="535">
        <v>7.4</v>
      </c>
      <c r="S49" s="530">
        <v>4</v>
      </c>
      <c r="T49" s="533">
        <v>0.5</v>
      </c>
      <c r="U49" s="530">
        <v>33.200000000000003</v>
      </c>
      <c r="V49" s="530">
        <v>34.5</v>
      </c>
      <c r="W49" s="534">
        <v>0.33</v>
      </c>
      <c r="X49" s="534">
        <v>2.2999999999999998</v>
      </c>
      <c r="Y49" s="529">
        <v>7.4</v>
      </c>
      <c r="Z49" s="529">
        <v>6.9</v>
      </c>
      <c r="AA49" s="529">
        <v>6.6</v>
      </c>
      <c r="AB49" s="531">
        <v>1.07</v>
      </c>
    </row>
    <row r="50" spans="1:28" s="176" customFormat="1" ht="15" x14ac:dyDescent="0.2">
      <c r="A50" s="538" t="s">
        <v>567</v>
      </c>
      <c r="B50" s="210" t="s">
        <v>542</v>
      </c>
      <c r="C50" s="210"/>
      <c r="D50" s="536">
        <v>23.1</v>
      </c>
      <c r="E50" s="531">
        <v>0.4</v>
      </c>
      <c r="F50" s="537">
        <v>62.5</v>
      </c>
      <c r="G50" s="531">
        <v>2.7</v>
      </c>
      <c r="H50" s="537">
        <v>58.1</v>
      </c>
      <c r="I50" s="537">
        <v>84.5</v>
      </c>
      <c r="J50" s="531">
        <v>7.4</v>
      </c>
      <c r="K50" s="529">
        <v>29.5</v>
      </c>
      <c r="L50" s="535">
        <v>2.6</v>
      </c>
      <c r="M50" s="529">
        <v>31.3</v>
      </c>
      <c r="N50" s="535">
        <v>0.5</v>
      </c>
      <c r="O50" s="529">
        <v>83.1</v>
      </c>
      <c r="P50" s="536">
        <v>30.1</v>
      </c>
      <c r="Q50" s="532">
        <v>2.6499999999999999E-2</v>
      </c>
      <c r="R50" s="535">
        <v>7.2</v>
      </c>
      <c r="S50" s="530">
        <v>4</v>
      </c>
      <c r="T50" s="533">
        <v>0.5</v>
      </c>
      <c r="U50" s="530">
        <v>31.7</v>
      </c>
      <c r="V50" s="530">
        <v>33.1</v>
      </c>
      <c r="W50" s="534">
        <v>0.33</v>
      </c>
      <c r="X50" s="534">
        <v>2.2999999999999998</v>
      </c>
      <c r="Y50" s="529">
        <v>7.4</v>
      </c>
      <c r="Z50" s="529">
        <v>6.9</v>
      </c>
      <c r="AA50" s="529">
        <v>6.5</v>
      </c>
      <c r="AB50" s="531">
        <v>1.06</v>
      </c>
    </row>
    <row r="51" spans="1:28" s="176" customFormat="1" ht="15" x14ac:dyDescent="0.2">
      <c r="A51" s="538" t="s">
        <v>567</v>
      </c>
      <c r="B51" s="210" t="s">
        <v>543</v>
      </c>
      <c r="C51" s="210"/>
      <c r="D51" s="536">
        <v>22.2</v>
      </c>
      <c r="E51" s="531">
        <v>0.4</v>
      </c>
      <c r="F51" s="537">
        <v>62.8</v>
      </c>
      <c r="G51" s="531">
        <v>2.7</v>
      </c>
      <c r="H51" s="537">
        <v>62</v>
      </c>
      <c r="I51" s="537">
        <v>83.2</v>
      </c>
      <c r="J51" s="531">
        <v>7.3</v>
      </c>
      <c r="K51" s="529">
        <v>30.4</v>
      </c>
      <c r="L51" s="535">
        <v>2.6</v>
      </c>
      <c r="M51" s="529">
        <v>31.9</v>
      </c>
      <c r="N51" s="535">
        <v>0.5</v>
      </c>
      <c r="O51" s="529">
        <v>81.8</v>
      </c>
      <c r="P51" s="536">
        <v>30.6</v>
      </c>
      <c r="Q51" s="532">
        <v>2.35E-2</v>
      </c>
      <c r="R51" s="535">
        <v>7.3</v>
      </c>
      <c r="S51" s="530">
        <v>4</v>
      </c>
      <c r="T51" s="533">
        <v>0.5</v>
      </c>
      <c r="U51" s="530">
        <v>31.8</v>
      </c>
      <c r="V51" s="530">
        <v>33.200000000000003</v>
      </c>
      <c r="W51" s="534">
        <v>0.33</v>
      </c>
      <c r="X51" s="534">
        <v>2.2999999999999998</v>
      </c>
      <c r="Y51" s="529">
        <v>7.3</v>
      </c>
      <c r="Z51" s="529">
        <v>6.8</v>
      </c>
      <c r="AA51" s="529">
        <v>6.4</v>
      </c>
      <c r="AB51" s="531">
        <v>1.05</v>
      </c>
    </row>
    <row r="52" spans="1:28" s="176" customFormat="1" ht="15" x14ac:dyDescent="0.2">
      <c r="A52" s="538" t="s">
        <v>567</v>
      </c>
      <c r="B52" s="210" t="s">
        <v>544</v>
      </c>
      <c r="C52" s="210"/>
      <c r="D52" s="536">
        <v>23.2</v>
      </c>
      <c r="E52" s="531">
        <v>0.62</v>
      </c>
      <c r="F52" s="537">
        <v>65.599999999999994</v>
      </c>
      <c r="G52" s="531">
        <v>2.9</v>
      </c>
      <c r="H52" s="537">
        <v>66.099999999999994</v>
      </c>
      <c r="I52" s="537">
        <v>82.3</v>
      </c>
      <c r="J52" s="531">
        <v>7.9</v>
      </c>
      <c r="K52" s="529">
        <v>31.4</v>
      </c>
      <c r="L52" s="535">
        <v>2.6</v>
      </c>
      <c r="M52" s="529">
        <v>31.8</v>
      </c>
      <c r="N52" s="535">
        <v>0.5</v>
      </c>
      <c r="O52" s="529">
        <v>82.3</v>
      </c>
      <c r="P52" s="536">
        <v>31.6</v>
      </c>
      <c r="Q52" s="532">
        <v>2.58E-2</v>
      </c>
      <c r="R52" s="535">
        <v>7.9</v>
      </c>
      <c r="S52" s="530">
        <v>3</v>
      </c>
      <c r="T52" s="533">
        <v>0.5</v>
      </c>
      <c r="U52" s="530">
        <v>32.4</v>
      </c>
      <c r="V52" s="530">
        <v>33.6</v>
      </c>
      <c r="W52" s="534">
        <v>0.33</v>
      </c>
      <c r="X52" s="534">
        <v>2.2999999999999998</v>
      </c>
      <c r="Y52" s="529">
        <v>7.1</v>
      </c>
      <c r="Z52" s="529">
        <v>6.7</v>
      </c>
      <c r="AA52" s="529">
        <v>6.3</v>
      </c>
      <c r="AB52" s="531">
        <v>1.05</v>
      </c>
    </row>
    <row r="53" spans="1:28" s="176" customFormat="1" ht="15" x14ac:dyDescent="0.2">
      <c r="A53" s="556" t="s">
        <v>567</v>
      </c>
      <c r="B53" s="210" t="s">
        <v>550</v>
      </c>
      <c r="C53" s="210"/>
      <c r="D53" s="554">
        <v>22.6</v>
      </c>
      <c r="E53" s="549">
        <v>0.48</v>
      </c>
      <c r="F53" s="555">
        <v>65.099999999999994</v>
      </c>
      <c r="G53" s="549">
        <v>2.8</v>
      </c>
      <c r="H53" s="555">
        <v>62.1</v>
      </c>
      <c r="I53" s="555">
        <v>78.2</v>
      </c>
      <c r="J53" s="549">
        <v>7.4</v>
      </c>
      <c r="K53" s="547">
        <v>31.4</v>
      </c>
      <c r="L53" s="553">
        <v>2.6</v>
      </c>
      <c r="M53" s="547">
        <v>31.9</v>
      </c>
      <c r="N53" s="553">
        <v>0.5</v>
      </c>
      <c r="O53" s="547">
        <v>77.8</v>
      </c>
      <c r="P53" s="554">
        <v>31.6</v>
      </c>
      <c r="Q53" s="550">
        <v>2.23E-2</v>
      </c>
      <c r="R53" s="553">
        <v>7.1</v>
      </c>
      <c r="S53" s="548">
        <v>3</v>
      </c>
      <c r="T53" s="551">
        <v>0.5</v>
      </c>
      <c r="U53" s="548">
        <v>32.5</v>
      </c>
      <c r="V53" s="548">
        <v>33.9</v>
      </c>
      <c r="W53" s="552">
        <v>0.33</v>
      </c>
      <c r="X53" s="552">
        <v>2.2999999999999998</v>
      </c>
      <c r="Y53" s="547">
        <v>7</v>
      </c>
      <c r="Z53" s="547">
        <v>6.6</v>
      </c>
      <c r="AA53" s="547">
        <v>6.2</v>
      </c>
      <c r="AB53" s="549">
        <v>1.05</v>
      </c>
    </row>
    <row r="54" spans="1:28" s="176" customFormat="1" ht="15" x14ac:dyDescent="0.2">
      <c r="A54" s="556" t="s">
        <v>567</v>
      </c>
      <c r="B54" s="210" t="s">
        <v>551</v>
      </c>
      <c r="C54" s="210"/>
      <c r="D54" s="554">
        <v>22.3</v>
      </c>
      <c r="E54" s="549">
        <v>0.46</v>
      </c>
      <c r="F54" s="555">
        <v>64.3</v>
      </c>
      <c r="G54" s="549">
        <v>2.6</v>
      </c>
      <c r="H54" s="555">
        <v>61.8</v>
      </c>
      <c r="I54" s="555">
        <v>76.400000000000006</v>
      </c>
      <c r="J54" s="549">
        <v>7.2</v>
      </c>
      <c r="K54" s="547">
        <v>31.3</v>
      </c>
      <c r="L54" s="553">
        <v>2.6</v>
      </c>
      <c r="M54" s="547">
        <v>32</v>
      </c>
      <c r="N54" s="553">
        <v>0.5</v>
      </c>
      <c r="O54" s="547">
        <v>75.2</v>
      </c>
      <c r="P54" s="554">
        <v>31.5</v>
      </c>
      <c r="Q54" s="550">
        <v>2.1899999999999999E-2</v>
      </c>
      <c r="R54" s="553">
        <v>7</v>
      </c>
      <c r="S54" s="548">
        <v>3</v>
      </c>
      <c r="T54" s="551">
        <v>0.5</v>
      </c>
      <c r="U54" s="548">
        <v>32.6</v>
      </c>
      <c r="V54" s="548">
        <v>34.1</v>
      </c>
      <c r="W54" s="552">
        <v>0.33</v>
      </c>
      <c r="X54" s="552">
        <v>2.2999999999999998</v>
      </c>
      <c r="Y54" s="547">
        <v>7</v>
      </c>
      <c r="Z54" s="547">
        <v>6.5</v>
      </c>
      <c r="AA54" s="547">
        <v>6.1</v>
      </c>
      <c r="AB54" s="549">
        <v>1.04</v>
      </c>
    </row>
    <row r="55" spans="1:28" s="176" customFormat="1" ht="15" x14ac:dyDescent="0.2">
      <c r="A55" s="556" t="s">
        <v>567</v>
      </c>
      <c r="B55" s="210" t="s">
        <v>553</v>
      </c>
      <c r="C55" s="210"/>
      <c r="D55" s="554">
        <v>22.3</v>
      </c>
      <c r="E55" s="549">
        <v>0.42</v>
      </c>
      <c r="F55" s="555">
        <v>63.5</v>
      </c>
      <c r="G55" s="549">
        <v>2.6</v>
      </c>
      <c r="H55" s="555">
        <v>61.9</v>
      </c>
      <c r="I55" s="555">
        <v>75.099999999999994</v>
      </c>
      <c r="J55" s="549">
        <v>7.2</v>
      </c>
      <c r="K55" s="547">
        <v>31.3</v>
      </c>
      <c r="L55" s="553">
        <v>2.6</v>
      </c>
      <c r="M55" s="547">
        <v>31.7</v>
      </c>
      <c r="N55" s="553">
        <v>0.5</v>
      </c>
      <c r="O55" s="547">
        <v>74</v>
      </c>
      <c r="P55" s="554">
        <v>31.5</v>
      </c>
      <c r="Q55" s="550">
        <v>2.1600000000000001E-2</v>
      </c>
      <c r="R55" s="553">
        <v>7.1</v>
      </c>
      <c r="S55" s="548">
        <v>4</v>
      </c>
      <c r="T55" s="551">
        <v>0.5</v>
      </c>
      <c r="U55" s="548">
        <v>31.8</v>
      </c>
      <c r="V55" s="548">
        <v>33.6</v>
      </c>
      <c r="W55" s="552">
        <v>0.33</v>
      </c>
      <c r="X55" s="552">
        <v>2.2999999999999998</v>
      </c>
      <c r="Y55" s="547">
        <v>7</v>
      </c>
      <c r="Z55" s="547">
        <v>6.4</v>
      </c>
      <c r="AA55" s="547">
        <v>6</v>
      </c>
      <c r="AB55" s="549">
        <v>1.03</v>
      </c>
    </row>
    <row r="56" spans="1:28" s="176" customFormat="1" ht="15" x14ac:dyDescent="0.2">
      <c r="A56" s="556" t="s">
        <v>567</v>
      </c>
      <c r="B56" s="210" t="s">
        <v>554</v>
      </c>
      <c r="C56" s="210"/>
      <c r="D56" s="554">
        <v>22.3</v>
      </c>
      <c r="E56" s="549">
        <v>0.39</v>
      </c>
      <c r="F56" s="555">
        <v>62.6</v>
      </c>
      <c r="G56" s="549">
        <v>2.5</v>
      </c>
      <c r="H56" s="555">
        <v>60.8</v>
      </c>
      <c r="I56" s="555">
        <v>74.599999999999994</v>
      </c>
      <c r="J56" s="549">
        <v>7.2</v>
      </c>
      <c r="K56" s="547">
        <v>30.7</v>
      </c>
      <c r="L56" s="553">
        <v>2.6</v>
      </c>
      <c r="M56" s="547">
        <v>31.3</v>
      </c>
      <c r="N56" s="553">
        <v>0.5</v>
      </c>
      <c r="O56" s="547">
        <v>73.8</v>
      </c>
      <c r="P56" s="554">
        <v>31</v>
      </c>
      <c r="Q56" s="550">
        <v>2.1399999999999999E-2</v>
      </c>
      <c r="R56" s="553">
        <v>7.1</v>
      </c>
      <c r="S56" s="548">
        <v>4</v>
      </c>
      <c r="T56" s="551">
        <v>0.5</v>
      </c>
      <c r="U56" s="548">
        <v>31.6</v>
      </c>
      <c r="V56" s="548">
        <v>33.299999999999997</v>
      </c>
      <c r="W56" s="552">
        <v>0.33</v>
      </c>
      <c r="X56" s="552">
        <v>2.2999999999999998</v>
      </c>
      <c r="Y56" s="547">
        <v>6.9</v>
      </c>
      <c r="Z56" s="547">
        <v>6.3</v>
      </c>
      <c r="AA56" s="547">
        <v>6</v>
      </c>
      <c r="AB56" s="549">
        <v>1.03</v>
      </c>
    </row>
    <row r="57" spans="1:28" s="176" customFormat="1" ht="15" x14ac:dyDescent="0.2">
      <c r="A57" s="574" t="s">
        <v>567</v>
      </c>
      <c r="B57" s="210" t="s">
        <v>555</v>
      </c>
      <c r="C57" s="210"/>
      <c r="D57" s="572">
        <v>21.1</v>
      </c>
      <c r="E57" s="567">
        <v>0.37</v>
      </c>
      <c r="F57" s="573">
        <v>62.4</v>
      </c>
      <c r="G57" s="567">
        <v>2.5</v>
      </c>
      <c r="H57" s="573">
        <v>59.9</v>
      </c>
      <c r="I57" s="573">
        <v>74.400000000000006</v>
      </c>
      <c r="J57" s="567">
        <v>7.2</v>
      </c>
      <c r="K57" s="565">
        <v>30.3</v>
      </c>
      <c r="L57" s="571">
        <v>2.6</v>
      </c>
      <c r="M57" s="565">
        <v>30.9</v>
      </c>
      <c r="N57" s="571">
        <v>0.5</v>
      </c>
      <c r="O57" s="565">
        <v>73.2</v>
      </c>
      <c r="P57" s="572">
        <v>30.5</v>
      </c>
      <c r="Q57" s="568">
        <v>2.18E-2</v>
      </c>
      <c r="R57" s="571">
        <v>7.1</v>
      </c>
      <c r="S57" s="566">
        <v>4</v>
      </c>
      <c r="T57" s="569">
        <v>0.5</v>
      </c>
      <c r="U57" s="566">
        <v>31.1</v>
      </c>
      <c r="V57" s="566">
        <v>32.4</v>
      </c>
      <c r="W57" s="570">
        <v>0.33</v>
      </c>
      <c r="X57" s="570">
        <v>2.2999999999999998</v>
      </c>
      <c r="Y57" s="565">
        <v>6.9</v>
      </c>
      <c r="Z57" s="565">
        <v>6.3</v>
      </c>
      <c r="AA57" s="565">
        <v>5.9</v>
      </c>
      <c r="AB57" s="567">
        <v>1.02</v>
      </c>
    </row>
    <row r="58" spans="1:28" s="176" customFormat="1" ht="15" x14ac:dyDescent="0.2">
      <c r="A58" s="574" t="s">
        <v>567</v>
      </c>
      <c r="B58" s="210" t="s">
        <v>528</v>
      </c>
      <c r="C58" s="210"/>
      <c r="D58" s="572">
        <v>21</v>
      </c>
      <c r="E58" s="567">
        <v>0.38</v>
      </c>
      <c r="F58" s="573">
        <v>63.1</v>
      </c>
      <c r="G58" s="567">
        <v>2.6</v>
      </c>
      <c r="H58" s="573">
        <v>58.7</v>
      </c>
      <c r="I58" s="573">
        <v>79.599999999999994</v>
      </c>
      <c r="J58" s="567">
        <v>7.2</v>
      </c>
      <c r="K58" s="565">
        <v>29.7</v>
      </c>
      <c r="L58" s="571">
        <v>2.6</v>
      </c>
      <c r="M58" s="565">
        <v>31.4</v>
      </c>
      <c r="N58" s="571">
        <v>0.5</v>
      </c>
      <c r="O58" s="565">
        <v>77.8</v>
      </c>
      <c r="P58" s="572">
        <v>30.8</v>
      </c>
      <c r="Q58" s="568">
        <v>2.12E-2</v>
      </c>
      <c r="R58" s="571">
        <v>7.1</v>
      </c>
      <c r="S58" s="566">
        <v>3</v>
      </c>
      <c r="T58" s="569">
        <v>0.5</v>
      </c>
      <c r="U58" s="566">
        <v>31</v>
      </c>
      <c r="V58" s="566">
        <v>32.299999999999997</v>
      </c>
      <c r="W58" s="570">
        <v>0.33</v>
      </c>
      <c r="X58" s="570">
        <v>2.2999999999999998</v>
      </c>
      <c r="Y58" s="565">
        <v>6.9</v>
      </c>
      <c r="Z58" s="565">
        <v>6.2</v>
      </c>
      <c r="AA58" s="565">
        <v>5.8</v>
      </c>
      <c r="AB58" s="567">
        <v>1.02</v>
      </c>
    </row>
    <row r="59" spans="1:28" s="176" customFormat="1" ht="15" x14ac:dyDescent="0.2">
      <c r="A59" s="574" t="s">
        <v>567</v>
      </c>
      <c r="B59" s="210" t="s">
        <v>527</v>
      </c>
      <c r="C59" s="210"/>
      <c r="D59" s="572">
        <v>20.8</v>
      </c>
      <c r="E59" s="567">
        <v>0.43</v>
      </c>
      <c r="F59" s="573">
        <v>63.7</v>
      </c>
      <c r="G59" s="567">
        <v>2.7</v>
      </c>
      <c r="H59" s="573">
        <v>60.3</v>
      </c>
      <c r="I59" s="573">
        <v>80.099999999999994</v>
      </c>
      <c r="J59" s="567">
        <v>7.4</v>
      </c>
      <c r="K59" s="565">
        <v>29.3</v>
      </c>
      <c r="L59" s="571">
        <v>2.6</v>
      </c>
      <c r="M59" s="565">
        <v>31.1</v>
      </c>
      <c r="N59" s="571">
        <v>0.5</v>
      </c>
      <c r="O59" s="565">
        <v>79.2</v>
      </c>
      <c r="P59" s="572">
        <v>30.6</v>
      </c>
      <c r="Q59" s="568">
        <v>2.23E-2</v>
      </c>
      <c r="R59" s="571">
        <v>7.3</v>
      </c>
      <c r="S59" s="566">
        <v>3</v>
      </c>
      <c r="T59" s="569">
        <v>0.5</v>
      </c>
      <c r="U59" s="566">
        <v>31.3</v>
      </c>
      <c r="V59" s="566">
        <v>32.799999999999997</v>
      </c>
      <c r="W59" s="570">
        <v>0.33</v>
      </c>
      <c r="X59" s="570">
        <v>2.2999999999999998</v>
      </c>
      <c r="Y59" s="565">
        <v>6.7</v>
      </c>
      <c r="Z59" s="565">
        <v>6.1</v>
      </c>
      <c r="AA59" s="565">
        <v>5.8</v>
      </c>
      <c r="AB59" s="567">
        <v>1.02</v>
      </c>
    </row>
    <row r="60" spans="1:28" s="176" customFormat="1" ht="15" x14ac:dyDescent="0.2">
      <c r="A60" s="599" t="s">
        <v>568</v>
      </c>
      <c r="B60" s="210" t="s">
        <v>564</v>
      </c>
      <c r="C60" s="210"/>
      <c r="D60" s="597">
        <v>25.4</v>
      </c>
      <c r="E60" s="591">
        <v>0.4</v>
      </c>
      <c r="F60" s="598">
        <v>62.3</v>
      </c>
      <c r="G60" s="591">
        <v>2.8</v>
      </c>
      <c r="H60" s="598">
        <v>62.2</v>
      </c>
      <c r="I60" s="598">
        <v>86.1</v>
      </c>
      <c r="J60" s="591">
        <v>7.7</v>
      </c>
      <c r="K60" s="589">
        <v>29.9</v>
      </c>
      <c r="L60" s="595">
        <v>2.5</v>
      </c>
      <c r="M60" s="589">
        <v>30.2</v>
      </c>
      <c r="N60" s="595">
        <v>0.5</v>
      </c>
      <c r="O60" s="589">
        <v>87.7</v>
      </c>
      <c r="P60" s="597">
        <v>29.8</v>
      </c>
      <c r="Q60" s="592">
        <v>2.3300000000000001E-2</v>
      </c>
      <c r="R60" s="595">
        <v>7.5</v>
      </c>
      <c r="S60" s="590">
        <v>3</v>
      </c>
      <c r="T60" s="593">
        <v>0.5</v>
      </c>
      <c r="U60" s="590">
        <v>31.1</v>
      </c>
      <c r="V60" s="590">
        <v>34.299999999999997</v>
      </c>
      <c r="W60" s="594">
        <v>0.33</v>
      </c>
      <c r="X60" s="594">
        <v>2.2999999999999998</v>
      </c>
      <c r="Y60" s="589">
        <v>6.6</v>
      </c>
      <c r="Z60" s="589">
        <v>6.1</v>
      </c>
      <c r="AA60" s="589">
        <v>5.7</v>
      </c>
      <c r="AB60" s="591">
        <v>1.01</v>
      </c>
    </row>
    <row r="61" spans="1:28" s="176" customFormat="1" ht="15" x14ac:dyDescent="0.2">
      <c r="A61" s="599" t="s">
        <v>568</v>
      </c>
      <c r="B61" s="210" t="s">
        <v>541</v>
      </c>
      <c r="C61" s="210"/>
      <c r="D61" s="597">
        <v>23.2</v>
      </c>
      <c r="E61" s="591">
        <v>0.41</v>
      </c>
      <c r="F61" s="598">
        <v>59.1</v>
      </c>
      <c r="G61" s="591">
        <v>2.8</v>
      </c>
      <c r="H61" s="598">
        <v>62.7</v>
      </c>
      <c r="I61" s="598">
        <v>84.2</v>
      </c>
      <c r="J61" s="591">
        <v>7.6</v>
      </c>
      <c r="K61" s="589">
        <v>28.4</v>
      </c>
      <c r="L61" s="595">
        <v>2.5</v>
      </c>
      <c r="M61" s="589">
        <v>29.9</v>
      </c>
      <c r="N61" s="595">
        <v>0.5</v>
      </c>
      <c r="O61" s="589">
        <v>86.6</v>
      </c>
      <c r="P61" s="597">
        <v>29.5</v>
      </c>
      <c r="Q61" s="592">
        <v>2.0500000000000001E-2</v>
      </c>
      <c r="R61" s="595">
        <v>7.5</v>
      </c>
      <c r="S61" s="590">
        <v>3</v>
      </c>
      <c r="T61" s="593">
        <v>0.5</v>
      </c>
      <c r="U61" s="590">
        <v>30.9</v>
      </c>
      <c r="V61" s="590">
        <v>35.200000000000003</v>
      </c>
      <c r="W61" s="594">
        <v>0.33</v>
      </c>
      <c r="X61" s="594">
        <v>2.2999999999999998</v>
      </c>
      <c r="Y61" s="589">
        <v>6.5</v>
      </c>
      <c r="Z61" s="589">
        <v>5.9</v>
      </c>
      <c r="AA61" s="589">
        <v>5.6</v>
      </c>
      <c r="AB61" s="591">
        <v>1</v>
      </c>
    </row>
    <row r="62" spans="1:28" s="176" customFormat="1" ht="15" x14ac:dyDescent="0.2">
      <c r="A62" s="599" t="s">
        <v>568</v>
      </c>
      <c r="B62" s="210" t="s">
        <v>542</v>
      </c>
      <c r="C62" s="210"/>
      <c r="D62" s="597">
        <v>21.2</v>
      </c>
      <c r="E62" s="591">
        <v>0.42</v>
      </c>
      <c r="F62" s="598">
        <v>62.1</v>
      </c>
      <c r="G62" s="591">
        <v>2.8</v>
      </c>
      <c r="H62" s="598">
        <v>63.1</v>
      </c>
      <c r="I62" s="598">
        <v>85.9</v>
      </c>
      <c r="J62" s="591">
        <v>7.5</v>
      </c>
      <c r="K62" s="589">
        <v>28.5</v>
      </c>
      <c r="L62" s="595">
        <v>2.5</v>
      </c>
      <c r="M62" s="589">
        <v>29.7</v>
      </c>
      <c r="N62" s="595">
        <v>0.5</v>
      </c>
      <c r="O62" s="589">
        <v>85.5</v>
      </c>
      <c r="P62" s="597">
        <v>29.5</v>
      </c>
      <c r="Q62" s="592">
        <v>2.1299999999999999E-2</v>
      </c>
      <c r="R62" s="595">
        <v>7.5</v>
      </c>
      <c r="S62" s="590">
        <v>2</v>
      </c>
      <c r="T62" s="593">
        <v>0.5</v>
      </c>
      <c r="U62" s="590">
        <v>31.3</v>
      </c>
      <c r="V62" s="590">
        <v>33.799999999999997</v>
      </c>
      <c r="W62" s="594">
        <v>0.33</v>
      </c>
      <c r="X62" s="594">
        <v>2.2999999999999998</v>
      </c>
      <c r="Y62" s="589">
        <v>6.4</v>
      </c>
      <c r="Z62" s="589">
        <v>5.9</v>
      </c>
      <c r="AA62" s="589">
        <v>5.5</v>
      </c>
      <c r="AB62" s="591">
        <v>1</v>
      </c>
    </row>
    <row r="63" spans="1:28" s="176" customFormat="1" ht="15" x14ac:dyDescent="0.2">
      <c r="A63" s="599" t="s">
        <v>568</v>
      </c>
      <c r="B63" s="210" t="s">
        <v>543</v>
      </c>
      <c r="C63" s="210"/>
      <c r="D63" s="597">
        <v>20.6</v>
      </c>
      <c r="E63" s="591">
        <v>0.43</v>
      </c>
      <c r="F63" s="598">
        <v>60.8</v>
      </c>
      <c r="G63" s="591">
        <v>2.8</v>
      </c>
      <c r="H63" s="598">
        <v>55.6</v>
      </c>
      <c r="I63" s="598">
        <v>74.2</v>
      </c>
      <c r="J63" s="591">
        <v>7.3</v>
      </c>
      <c r="K63" s="589">
        <v>26.7</v>
      </c>
      <c r="L63" s="595">
        <v>2.5</v>
      </c>
      <c r="M63" s="589">
        <v>27.2</v>
      </c>
      <c r="N63" s="595">
        <v>0.5</v>
      </c>
      <c r="O63" s="589">
        <v>71.2</v>
      </c>
      <c r="P63" s="597">
        <v>26.8</v>
      </c>
      <c r="Q63" s="592">
        <v>2.6599999999999999E-2</v>
      </c>
      <c r="R63" s="595">
        <v>7.2</v>
      </c>
      <c r="S63" s="590">
        <v>1</v>
      </c>
      <c r="T63" s="593">
        <v>0.5</v>
      </c>
      <c r="U63" s="590">
        <v>27.6</v>
      </c>
      <c r="V63" s="590">
        <v>29.7</v>
      </c>
      <c r="W63" s="594">
        <v>0.33</v>
      </c>
      <c r="X63" s="594">
        <v>2.15</v>
      </c>
      <c r="Y63" s="589">
        <v>6.3</v>
      </c>
      <c r="Z63" s="589">
        <v>5.7</v>
      </c>
      <c r="AA63" s="589">
        <v>5.4</v>
      </c>
      <c r="AB63" s="591">
        <v>0.99</v>
      </c>
    </row>
    <row r="64" spans="1:28" s="176" customFormat="1" ht="15" x14ac:dyDescent="0.2">
      <c r="A64" s="599" t="s">
        <v>568</v>
      </c>
      <c r="B64" s="210" t="s">
        <v>544</v>
      </c>
      <c r="C64" s="210"/>
      <c r="D64" s="597">
        <v>19.600000000000001</v>
      </c>
      <c r="E64" s="591">
        <v>0.42</v>
      </c>
      <c r="F64" s="598">
        <v>61.1</v>
      </c>
      <c r="G64" s="591">
        <v>2.8</v>
      </c>
      <c r="H64" s="598">
        <v>54.3</v>
      </c>
      <c r="I64" s="598">
        <v>72.099999999999994</v>
      </c>
      <c r="J64" s="591">
        <v>7.3</v>
      </c>
      <c r="K64" s="589">
        <v>26.3</v>
      </c>
      <c r="L64" s="595">
        <v>2.5</v>
      </c>
      <c r="M64" s="589">
        <v>26.9</v>
      </c>
      <c r="N64" s="595">
        <v>0.5</v>
      </c>
      <c r="O64" s="589">
        <v>70.5</v>
      </c>
      <c r="P64" s="597">
        <v>26.5</v>
      </c>
      <c r="Q64" s="592">
        <v>2.8299999999999999E-2</v>
      </c>
      <c r="R64" s="595">
        <v>7.4</v>
      </c>
      <c r="S64" s="590">
        <v>1</v>
      </c>
      <c r="T64" s="593">
        <v>0.5</v>
      </c>
      <c r="U64" s="590">
        <v>27.3</v>
      </c>
      <c r="V64" s="590">
        <v>28.3</v>
      </c>
      <c r="W64" s="594">
        <v>0.33</v>
      </c>
      <c r="X64" s="594">
        <v>2.15</v>
      </c>
      <c r="Y64" s="589">
        <v>6.2</v>
      </c>
      <c r="Z64" s="589">
        <v>5.7</v>
      </c>
      <c r="AA64" s="589">
        <v>5.3</v>
      </c>
      <c r="AB64" s="591">
        <v>0.99</v>
      </c>
    </row>
    <row r="65" spans="1:28" s="176" customFormat="1" ht="15" x14ac:dyDescent="0.2">
      <c r="A65" s="599" t="s">
        <v>568</v>
      </c>
      <c r="B65" s="210" t="s">
        <v>550</v>
      </c>
      <c r="C65" s="210"/>
      <c r="D65" s="597">
        <v>19.8</v>
      </c>
      <c r="E65" s="591">
        <v>0.43</v>
      </c>
      <c r="F65" s="598">
        <v>60.8</v>
      </c>
      <c r="G65" s="591">
        <v>2.7</v>
      </c>
      <c r="H65" s="598">
        <v>55.6</v>
      </c>
      <c r="I65" s="598">
        <v>74.2</v>
      </c>
      <c r="J65" s="591">
        <v>7.2</v>
      </c>
      <c r="K65" s="589">
        <v>26.3</v>
      </c>
      <c r="L65" s="595">
        <v>2.5</v>
      </c>
      <c r="M65" s="589">
        <v>27.2</v>
      </c>
      <c r="N65" s="595">
        <v>0.5</v>
      </c>
      <c r="O65" s="589">
        <v>69.3</v>
      </c>
      <c r="P65" s="597">
        <v>26.8</v>
      </c>
      <c r="Q65" s="592">
        <v>2.6599999999999999E-2</v>
      </c>
      <c r="R65" s="595">
        <v>7.2</v>
      </c>
      <c r="S65" s="590">
        <v>1</v>
      </c>
      <c r="T65" s="593">
        <v>0.5</v>
      </c>
      <c r="U65" s="590">
        <v>27.6</v>
      </c>
      <c r="V65" s="590">
        <v>29.8</v>
      </c>
      <c r="W65" s="594">
        <v>0.33</v>
      </c>
      <c r="X65" s="594">
        <v>2.2999999999999998</v>
      </c>
      <c r="Y65" s="589">
        <v>6</v>
      </c>
      <c r="Z65" s="589">
        <v>5.6</v>
      </c>
      <c r="AA65" s="589">
        <v>5.2</v>
      </c>
      <c r="AB65" s="591">
        <v>0.98</v>
      </c>
    </row>
    <row r="66" spans="1:28" s="176" customFormat="1" ht="15" x14ac:dyDescent="0.2">
      <c r="A66" s="599" t="s">
        <v>568</v>
      </c>
      <c r="B66" s="210" t="s">
        <v>551</v>
      </c>
      <c r="C66" s="210"/>
      <c r="D66" s="597">
        <v>20.100000000000001</v>
      </c>
      <c r="E66" s="591">
        <v>0.44</v>
      </c>
      <c r="F66" s="598">
        <v>60.2</v>
      </c>
      <c r="G66" s="591">
        <v>2.7</v>
      </c>
      <c r="H66" s="598">
        <v>56.1</v>
      </c>
      <c r="I66" s="598">
        <v>76.3</v>
      </c>
      <c r="J66" s="591">
        <v>7.2</v>
      </c>
      <c r="K66" s="589">
        <v>26.3</v>
      </c>
      <c r="L66" s="595">
        <v>2.5</v>
      </c>
      <c r="M66" s="589">
        <v>26.7</v>
      </c>
      <c r="N66" s="595">
        <v>0.5</v>
      </c>
      <c r="O66" s="589">
        <v>68.2</v>
      </c>
      <c r="P66" s="597">
        <v>26.7</v>
      </c>
      <c r="Q66" s="592">
        <v>2.4299999999999999E-2</v>
      </c>
      <c r="R66" s="595">
        <v>7.1</v>
      </c>
      <c r="S66" s="590">
        <v>1</v>
      </c>
      <c r="T66" s="593">
        <v>0.5</v>
      </c>
      <c r="U66" s="590">
        <v>27.3</v>
      </c>
      <c r="V66" s="590">
        <v>29.3</v>
      </c>
      <c r="W66" s="594">
        <v>0.33</v>
      </c>
      <c r="X66" s="594">
        <v>2.2999999999999998</v>
      </c>
      <c r="Y66" s="589">
        <v>6</v>
      </c>
      <c r="Z66" s="589">
        <v>5.5</v>
      </c>
      <c r="AA66" s="589">
        <v>5.0999999999999996</v>
      </c>
      <c r="AB66" s="591">
        <v>0.97</v>
      </c>
    </row>
    <row r="67" spans="1:28" s="176" customFormat="1" ht="15" x14ac:dyDescent="0.2">
      <c r="A67" s="599" t="s">
        <v>568</v>
      </c>
      <c r="B67" s="210" t="s">
        <v>553</v>
      </c>
      <c r="C67" s="210"/>
      <c r="D67" s="597">
        <v>19.5</v>
      </c>
      <c r="E67" s="591">
        <v>0.43</v>
      </c>
      <c r="F67" s="598">
        <v>60.1</v>
      </c>
      <c r="G67" s="591">
        <v>2.7</v>
      </c>
      <c r="H67" s="598">
        <v>56.3</v>
      </c>
      <c r="I67" s="598">
        <v>76.2</v>
      </c>
      <c r="J67" s="591">
        <v>7.2</v>
      </c>
      <c r="K67" s="589">
        <v>26.1</v>
      </c>
      <c r="L67" s="595">
        <v>2.5</v>
      </c>
      <c r="M67" s="589">
        <v>26.7</v>
      </c>
      <c r="N67" s="595">
        <v>0.5</v>
      </c>
      <c r="O67" s="589">
        <v>68</v>
      </c>
      <c r="P67" s="597">
        <v>26.6</v>
      </c>
      <c r="Q67" s="592">
        <v>2.2100000000000002E-2</v>
      </c>
      <c r="R67" s="595">
        <v>7.1</v>
      </c>
      <c r="S67" s="590">
        <v>1</v>
      </c>
      <c r="T67" s="593">
        <v>0.5</v>
      </c>
      <c r="U67" s="590">
        <v>27.3</v>
      </c>
      <c r="V67" s="590">
        <v>29.4</v>
      </c>
      <c r="W67" s="594">
        <v>0.33</v>
      </c>
      <c r="X67" s="594">
        <v>2.2999999999999998</v>
      </c>
      <c r="Y67" s="589">
        <v>5.8</v>
      </c>
      <c r="Z67" s="589">
        <v>5.4</v>
      </c>
      <c r="AA67" s="589">
        <v>5</v>
      </c>
      <c r="AB67" s="591">
        <v>0.96</v>
      </c>
    </row>
    <row r="68" spans="1:28" s="176" customFormat="1" ht="15" x14ac:dyDescent="0.2">
      <c r="A68" s="599" t="s">
        <v>568</v>
      </c>
      <c r="B68" s="210" t="s">
        <v>554</v>
      </c>
      <c r="C68" s="210"/>
      <c r="D68" s="597">
        <v>19.3</v>
      </c>
      <c r="E68" s="591">
        <v>0.5</v>
      </c>
      <c r="F68" s="598">
        <v>62</v>
      </c>
      <c r="G68" s="591">
        <v>2.9</v>
      </c>
      <c r="H68" s="598">
        <v>57.2</v>
      </c>
      <c r="I68" s="598">
        <v>76.8</v>
      </c>
      <c r="J68" s="591">
        <v>7.5</v>
      </c>
      <c r="K68" s="589">
        <v>25.9</v>
      </c>
      <c r="L68" s="595">
        <v>2.5</v>
      </c>
      <c r="M68" s="589">
        <v>26.4</v>
      </c>
      <c r="N68" s="595">
        <v>0.5</v>
      </c>
      <c r="O68" s="589">
        <v>67.5</v>
      </c>
      <c r="P68" s="597">
        <v>26.4</v>
      </c>
      <c r="Q68" s="592">
        <v>2.1000000000000001E-2</v>
      </c>
      <c r="R68" s="595">
        <v>7.5</v>
      </c>
      <c r="S68" s="590">
        <v>1</v>
      </c>
      <c r="T68" s="593">
        <v>0.5</v>
      </c>
      <c r="U68" s="590">
        <v>27.5</v>
      </c>
      <c r="V68" s="590">
        <v>29.4</v>
      </c>
      <c r="W68" s="594">
        <v>0.33</v>
      </c>
      <c r="X68" s="594">
        <v>2.2999999999999998</v>
      </c>
      <c r="Y68" s="589">
        <v>5.9</v>
      </c>
      <c r="Z68" s="589">
        <v>5.3</v>
      </c>
      <c r="AA68" s="589">
        <v>5</v>
      </c>
      <c r="AB68" s="591">
        <v>0.96</v>
      </c>
    </row>
    <row r="69" spans="1:28" s="176" customFormat="1" ht="15" x14ac:dyDescent="0.2">
      <c r="A69" s="599" t="s">
        <v>568</v>
      </c>
      <c r="B69" s="210" t="s">
        <v>555</v>
      </c>
      <c r="C69" s="210"/>
      <c r="D69" s="597">
        <v>19.600000000000001</v>
      </c>
      <c r="E69" s="591">
        <v>0.49</v>
      </c>
      <c r="F69" s="598">
        <v>62.1</v>
      </c>
      <c r="G69" s="591">
        <v>2.9</v>
      </c>
      <c r="H69" s="598">
        <v>57.1</v>
      </c>
      <c r="I69" s="598">
        <v>76.2</v>
      </c>
      <c r="J69" s="591">
        <v>7.5</v>
      </c>
      <c r="K69" s="589">
        <v>26</v>
      </c>
      <c r="L69" s="595">
        <v>2.5</v>
      </c>
      <c r="M69" s="589">
        <v>26.5</v>
      </c>
      <c r="N69" s="595">
        <v>0.5</v>
      </c>
      <c r="O69" s="589">
        <v>72.3</v>
      </c>
      <c r="P69" s="597">
        <v>26.5</v>
      </c>
      <c r="Q69" s="592">
        <v>2.23E-2</v>
      </c>
      <c r="R69" s="595">
        <v>7.5</v>
      </c>
      <c r="S69" s="590">
        <v>1</v>
      </c>
      <c r="T69" s="593">
        <v>0.5</v>
      </c>
      <c r="U69" s="590">
        <v>28.1</v>
      </c>
      <c r="V69" s="590">
        <v>30.3</v>
      </c>
      <c r="W69" s="594">
        <v>0.33</v>
      </c>
      <c r="X69" s="594">
        <v>2.2999999999999998</v>
      </c>
      <c r="Y69" s="589">
        <v>5.7</v>
      </c>
      <c r="Z69" s="589">
        <v>5.2</v>
      </c>
      <c r="AA69" s="589">
        <v>4.8</v>
      </c>
      <c r="AB69" s="591">
        <v>0.95</v>
      </c>
    </row>
    <row r="70" spans="1:28" s="176" customFormat="1" ht="15" x14ac:dyDescent="0.2">
      <c r="A70" s="599" t="s">
        <v>568</v>
      </c>
      <c r="B70" s="210" t="s">
        <v>528</v>
      </c>
      <c r="C70" s="210"/>
      <c r="D70" s="597">
        <v>19.399999999999999</v>
      </c>
      <c r="E70" s="591">
        <v>0.48</v>
      </c>
      <c r="F70" s="598">
        <v>59.6</v>
      </c>
      <c r="G70" s="591">
        <v>2.8</v>
      </c>
      <c r="H70" s="598">
        <v>55.6</v>
      </c>
      <c r="I70" s="598">
        <v>72.5</v>
      </c>
      <c r="J70" s="591">
        <v>7.4</v>
      </c>
      <c r="K70" s="589">
        <v>25.8</v>
      </c>
      <c r="L70" s="595">
        <v>2.5</v>
      </c>
      <c r="M70" s="589">
        <v>26.2</v>
      </c>
      <c r="N70" s="595">
        <v>0.5</v>
      </c>
      <c r="O70" s="589">
        <v>71.5</v>
      </c>
      <c r="P70" s="597">
        <v>26.1</v>
      </c>
      <c r="Q70" s="592">
        <v>2.1299999999999999E-2</v>
      </c>
      <c r="R70" s="595">
        <v>7.4</v>
      </c>
      <c r="S70" s="590">
        <v>1</v>
      </c>
      <c r="T70" s="593">
        <v>0.5</v>
      </c>
      <c r="U70" s="590">
        <v>27.8</v>
      </c>
      <c r="V70" s="590">
        <v>28.3</v>
      </c>
      <c r="W70" s="594">
        <v>0.33</v>
      </c>
      <c r="X70" s="594">
        <v>2.2999999999999998</v>
      </c>
      <c r="Y70" s="589">
        <v>5.6</v>
      </c>
      <c r="Z70" s="589">
        <v>5.0999999999999996</v>
      </c>
      <c r="AA70" s="589">
        <v>4.7</v>
      </c>
      <c r="AB70" s="591">
        <v>0.95</v>
      </c>
    </row>
    <row r="71" spans="1:28" s="176" customFormat="1" ht="15" x14ac:dyDescent="0.2">
      <c r="A71" s="599" t="s">
        <v>568</v>
      </c>
      <c r="B71" s="210" t="s">
        <v>527</v>
      </c>
      <c r="C71" s="210"/>
      <c r="D71" s="597">
        <v>19</v>
      </c>
      <c r="E71" s="591">
        <v>0.47</v>
      </c>
      <c r="F71" s="598">
        <v>59.5</v>
      </c>
      <c r="G71" s="591">
        <v>2.8</v>
      </c>
      <c r="H71" s="598">
        <v>55.3</v>
      </c>
      <c r="I71" s="598">
        <v>72.3</v>
      </c>
      <c r="J71" s="591">
        <v>7.4</v>
      </c>
      <c r="K71" s="589">
        <v>25.7</v>
      </c>
      <c r="L71" s="595">
        <v>2.5</v>
      </c>
      <c r="M71" s="589">
        <v>26.1</v>
      </c>
      <c r="N71" s="595">
        <v>0.5</v>
      </c>
      <c r="O71" s="589">
        <v>70.900000000000006</v>
      </c>
      <c r="P71" s="597">
        <v>26</v>
      </c>
      <c r="Q71" s="592">
        <v>1.9800000000000002E-2</v>
      </c>
      <c r="R71" s="595">
        <v>7.4</v>
      </c>
      <c r="S71" s="590">
        <v>1</v>
      </c>
      <c r="T71" s="593">
        <v>0.5</v>
      </c>
      <c r="U71" s="590">
        <v>27.6</v>
      </c>
      <c r="V71" s="590">
        <v>28.1</v>
      </c>
      <c r="W71" s="594">
        <v>0.33</v>
      </c>
      <c r="X71" s="594">
        <v>2.2999999999999998</v>
      </c>
      <c r="Y71" s="589">
        <v>5.5</v>
      </c>
      <c r="Z71" s="589">
        <v>5</v>
      </c>
      <c r="AA71" s="589">
        <v>4.5999999999999996</v>
      </c>
      <c r="AB71" s="591">
        <v>0.94</v>
      </c>
    </row>
    <row r="72" spans="1:28" s="176" customFormat="1" ht="15" x14ac:dyDescent="0.2">
      <c r="A72" s="620" t="s">
        <v>569</v>
      </c>
      <c r="B72" s="210" t="s">
        <v>564</v>
      </c>
      <c r="C72" s="210"/>
      <c r="D72" s="618">
        <v>19</v>
      </c>
      <c r="E72" s="613">
        <v>0.46</v>
      </c>
      <c r="F72" s="619">
        <v>60.4</v>
      </c>
      <c r="G72" s="613">
        <v>2.8</v>
      </c>
      <c r="H72" s="619">
        <v>56.3</v>
      </c>
      <c r="I72" s="619">
        <v>72.099999999999994</v>
      </c>
      <c r="J72" s="613">
        <v>7.4</v>
      </c>
      <c r="K72" s="611">
        <v>26.7</v>
      </c>
      <c r="L72" s="617">
        <v>2.5</v>
      </c>
      <c r="M72" s="611">
        <v>27.1</v>
      </c>
      <c r="N72" s="617">
        <v>0.5</v>
      </c>
      <c r="O72" s="611">
        <v>70.599999999999994</v>
      </c>
      <c r="P72" s="618">
        <v>26.8</v>
      </c>
      <c r="Q72" s="614">
        <v>2.12E-2</v>
      </c>
      <c r="R72" s="617">
        <v>7.4</v>
      </c>
      <c r="S72" s="612">
        <v>1</v>
      </c>
      <c r="T72" s="615">
        <v>0.5</v>
      </c>
      <c r="U72" s="612">
        <v>27.3</v>
      </c>
      <c r="V72" s="612">
        <v>28.8</v>
      </c>
      <c r="W72" s="616">
        <v>0.33</v>
      </c>
      <c r="X72" s="616">
        <v>2.2999999999999998</v>
      </c>
      <c r="Y72" s="611">
        <v>5.4</v>
      </c>
      <c r="Z72" s="611">
        <v>5</v>
      </c>
      <c r="AA72" s="611">
        <v>4.5999999999999996</v>
      </c>
      <c r="AB72" s="613">
        <v>0.93</v>
      </c>
    </row>
    <row r="73" spans="1:28" s="176" customFormat="1" ht="15" x14ac:dyDescent="0.2">
      <c r="A73" s="620" t="s">
        <v>569</v>
      </c>
      <c r="B73" s="210" t="s">
        <v>541</v>
      </c>
      <c r="C73" s="210"/>
      <c r="D73" s="618">
        <v>18.7</v>
      </c>
      <c r="E73" s="613">
        <v>0.45</v>
      </c>
      <c r="F73" s="619">
        <v>59.6</v>
      </c>
      <c r="G73" s="613">
        <v>2.8</v>
      </c>
      <c r="H73" s="619">
        <v>55.9</v>
      </c>
      <c r="I73" s="619">
        <v>72</v>
      </c>
      <c r="J73" s="613">
        <v>7.4</v>
      </c>
      <c r="K73" s="611">
        <v>25.3</v>
      </c>
      <c r="L73" s="617">
        <v>2.5</v>
      </c>
      <c r="M73" s="611">
        <v>25.7</v>
      </c>
      <c r="N73" s="617">
        <v>0.5</v>
      </c>
      <c r="O73" s="611">
        <v>70.5</v>
      </c>
      <c r="P73" s="618">
        <v>25.7</v>
      </c>
      <c r="Q73" s="614">
        <v>2.1299999999999999E-2</v>
      </c>
      <c r="R73" s="617">
        <v>7.4</v>
      </c>
      <c r="S73" s="612">
        <v>0</v>
      </c>
      <c r="T73" s="615">
        <v>0.5</v>
      </c>
      <c r="U73" s="612">
        <v>27.1</v>
      </c>
      <c r="V73" s="612">
        <v>29.3</v>
      </c>
      <c r="W73" s="616">
        <v>0.33</v>
      </c>
      <c r="X73" s="616">
        <v>2.2999999999999998</v>
      </c>
      <c r="Y73" s="611">
        <v>5.3</v>
      </c>
      <c r="Z73" s="611">
        <v>4.8</v>
      </c>
      <c r="AA73" s="611">
        <v>4.4000000000000004</v>
      </c>
      <c r="AB73" s="613">
        <v>0.93</v>
      </c>
    </row>
    <row r="74" spans="1:28" s="176" customFormat="1" ht="15" x14ac:dyDescent="0.2">
      <c r="A74" s="620" t="s">
        <v>569</v>
      </c>
      <c r="B74" s="210" t="s">
        <v>542</v>
      </c>
      <c r="C74" s="210"/>
      <c r="D74" s="618">
        <v>18.600000000000001</v>
      </c>
      <c r="E74" s="613">
        <v>0.44</v>
      </c>
      <c r="F74" s="619">
        <v>57.8</v>
      </c>
      <c r="G74" s="613">
        <v>2.8</v>
      </c>
      <c r="H74" s="619">
        <v>55.8</v>
      </c>
      <c r="I74" s="619">
        <v>71.900000000000006</v>
      </c>
      <c r="J74" s="613">
        <v>7.4</v>
      </c>
      <c r="K74" s="611">
        <v>25.1</v>
      </c>
      <c r="L74" s="617">
        <v>2.5</v>
      </c>
      <c r="M74" s="611">
        <v>25.6</v>
      </c>
      <c r="N74" s="617">
        <v>0.5</v>
      </c>
      <c r="O74" s="611">
        <v>70.3</v>
      </c>
      <c r="P74" s="618">
        <v>25.5</v>
      </c>
      <c r="Q74" s="614">
        <v>2.0799999999999999E-2</v>
      </c>
      <c r="R74" s="617">
        <v>7.3</v>
      </c>
      <c r="S74" s="612">
        <v>0</v>
      </c>
      <c r="T74" s="615">
        <v>0.5</v>
      </c>
      <c r="U74" s="612">
        <v>26.5</v>
      </c>
      <c r="V74" s="612">
        <v>29.1</v>
      </c>
      <c r="W74" s="616">
        <v>0.33</v>
      </c>
      <c r="X74" s="616">
        <v>2.2999999999999998</v>
      </c>
      <c r="Y74" s="611">
        <v>5.2</v>
      </c>
      <c r="Z74" s="611">
        <v>4.7</v>
      </c>
      <c r="AA74" s="611">
        <v>4.4000000000000004</v>
      </c>
      <c r="AB74" s="613">
        <v>0.93</v>
      </c>
    </row>
    <row r="75" spans="1:28" s="176" customFormat="1" ht="15" x14ac:dyDescent="0.2">
      <c r="A75" s="620" t="s">
        <v>569</v>
      </c>
      <c r="B75" s="210" t="s">
        <v>543</v>
      </c>
      <c r="C75" s="210"/>
      <c r="D75" s="618">
        <v>18.5</v>
      </c>
      <c r="E75" s="613">
        <v>0.5</v>
      </c>
      <c r="F75" s="619">
        <v>56.3</v>
      </c>
      <c r="G75" s="613">
        <v>2.9</v>
      </c>
      <c r="H75" s="619">
        <v>55.8</v>
      </c>
      <c r="I75" s="619">
        <v>71.7</v>
      </c>
      <c r="J75" s="613">
        <v>7.5</v>
      </c>
      <c r="K75" s="611">
        <v>25.1</v>
      </c>
      <c r="L75" s="617">
        <v>2.5</v>
      </c>
      <c r="M75" s="611">
        <v>25.6</v>
      </c>
      <c r="N75" s="617">
        <v>0.5</v>
      </c>
      <c r="O75" s="611">
        <v>70.5</v>
      </c>
      <c r="P75" s="618">
        <v>25.6</v>
      </c>
      <c r="Q75" s="614">
        <v>2.2200000000000001E-2</v>
      </c>
      <c r="R75" s="617">
        <v>7.5</v>
      </c>
      <c r="S75" s="612">
        <v>0</v>
      </c>
      <c r="T75" s="615">
        <v>0.5</v>
      </c>
      <c r="U75" s="612">
        <v>26.1</v>
      </c>
      <c r="V75" s="612">
        <v>28.1</v>
      </c>
      <c r="W75" s="616">
        <v>0.33</v>
      </c>
      <c r="X75" s="616">
        <v>2.2999999999999998</v>
      </c>
      <c r="Y75" s="611">
        <v>5.0999999999999996</v>
      </c>
      <c r="Z75" s="611">
        <v>4.5999999999999996</v>
      </c>
      <c r="AA75" s="611">
        <v>4.3</v>
      </c>
      <c r="AB75" s="613">
        <v>0.92</v>
      </c>
    </row>
    <row r="76" spans="1:28" s="176" customFormat="1" ht="15" x14ac:dyDescent="0.2">
      <c r="A76" s="620" t="s">
        <v>569</v>
      </c>
      <c r="B76" s="210" t="s">
        <v>544</v>
      </c>
      <c r="C76" s="210"/>
      <c r="D76" s="618">
        <v>18.600000000000001</v>
      </c>
      <c r="E76" s="613">
        <v>0.49</v>
      </c>
      <c r="F76" s="619">
        <v>58.8</v>
      </c>
      <c r="G76" s="613">
        <v>2.9</v>
      </c>
      <c r="H76" s="619">
        <v>57.5</v>
      </c>
      <c r="I76" s="619">
        <v>74.599999999999994</v>
      </c>
      <c r="J76" s="613">
        <v>7.5</v>
      </c>
      <c r="K76" s="611">
        <v>25.6</v>
      </c>
      <c r="L76" s="617">
        <v>2.5</v>
      </c>
      <c r="M76" s="611">
        <v>26.1</v>
      </c>
      <c r="N76" s="617">
        <v>0.5</v>
      </c>
      <c r="O76" s="611">
        <v>72.400000000000006</v>
      </c>
      <c r="P76" s="618">
        <v>25.8</v>
      </c>
      <c r="Q76" s="614">
        <v>2.1000000000000001E-2</v>
      </c>
      <c r="R76" s="617">
        <v>7.5</v>
      </c>
      <c r="S76" s="612">
        <v>0</v>
      </c>
      <c r="T76" s="615">
        <v>0.5</v>
      </c>
      <c r="U76" s="612">
        <v>26.8</v>
      </c>
      <c r="V76" s="612">
        <v>28.4</v>
      </c>
      <c r="W76" s="616">
        <v>0.33</v>
      </c>
      <c r="X76" s="616">
        <v>2.2999999999999998</v>
      </c>
      <c r="Y76" s="611">
        <v>5</v>
      </c>
      <c r="Z76" s="611">
        <v>4.5</v>
      </c>
      <c r="AA76" s="611">
        <v>4.2</v>
      </c>
      <c r="AB76" s="613">
        <v>0.91</v>
      </c>
    </row>
    <row r="77" spans="1:28" s="176" customFormat="1" x14ac:dyDescent="0.2"/>
    <row r="78" spans="1:28" s="176" customFormat="1" x14ac:dyDescent="0.2"/>
    <row r="79" spans="1:28" s="176" customFormat="1" x14ac:dyDescent="0.2"/>
    <row r="80" spans="1:28" s="176" customFormat="1" x14ac:dyDescent="0.2"/>
    <row r="81" s="176" customFormat="1" x14ac:dyDescent="0.2"/>
    <row r="82" s="176" customFormat="1" x14ac:dyDescent="0.2"/>
    <row r="83" s="176" customFormat="1" x14ac:dyDescent="0.2"/>
    <row r="84" s="176" customFormat="1" x14ac:dyDescent="0.2"/>
    <row r="85" s="176" customFormat="1" x14ac:dyDescent="0.2"/>
    <row r="86" s="176" customFormat="1" x14ac:dyDescent="0.2"/>
    <row r="87" s="176" customFormat="1" x14ac:dyDescent="0.2"/>
    <row r="88" s="176" customFormat="1" x14ac:dyDescent="0.2"/>
    <row r="89" s="176" customFormat="1" x14ac:dyDescent="0.2"/>
    <row r="90" s="176" customFormat="1" x14ac:dyDescent="0.2"/>
    <row r="91" s="176" customFormat="1" x14ac:dyDescent="0.2"/>
    <row r="92" s="176" customFormat="1" x14ac:dyDescent="0.2"/>
    <row r="93" s="176" customFormat="1" x14ac:dyDescent="0.2"/>
    <row r="94" s="176" customFormat="1" x14ac:dyDescent="0.2"/>
    <row r="95" s="176" customFormat="1" x14ac:dyDescent="0.2"/>
    <row r="96" s="176" customFormat="1" x14ac:dyDescent="0.2"/>
    <row r="97" s="176" customFormat="1" x14ac:dyDescent="0.2"/>
    <row r="98" s="176" customFormat="1" x14ac:dyDescent="0.2"/>
    <row r="99" s="176" customFormat="1" x14ac:dyDescent="0.2"/>
    <row r="100" s="176" customFormat="1" x14ac:dyDescent="0.2"/>
    <row r="101" s="176" customFormat="1" x14ac:dyDescent="0.2"/>
    <row r="102" s="176" customFormat="1" x14ac:dyDescent="0.2"/>
    <row r="103" s="176" customFormat="1" x14ac:dyDescent="0.2"/>
    <row r="104" s="176" customFormat="1" x14ac:dyDescent="0.2"/>
    <row r="105" s="176" customFormat="1" x14ac:dyDescent="0.2"/>
    <row r="106" s="176" customFormat="1" x14ac:dyDescent="0.2"/>
    <row r="107" s="176" customFormat="1" x14ac:dyDescent="0.2"/>
    <row r="108" s="176" customFormat="1" x14ac:dyDescent="0.2"/>
    <row r="109" s="176" customFormat="1" x14ac:dyDescent="0.2"/>
    <row r="110" s="176" customFormat="1" x14ac:dyDescent="0.2"/>
    <row r="111" s="176" customFormat="1" x14ac:dyDescent="0.2"/>
    <row r="112" s="176" customFormat="1" x14ac:dyDescent="0.2"/>
    <row r="113" s="176" customFormat="1" x14ac:dyDescent="0.2"/>
    <row r="114" s="176" customFormat="1" x14ac:dyDescent="0.2"/>
    <row r="115" s="176" customFormat="1" x14ac:dyDescent="0.2"/>
    <row r="116" s="176" customFormat="1" x14ac:dyDescent="0.2"/>
    <row r="117" s="176" customFormat="1" x14ac:dyDescent="0.2"/>
    <row r="118" s="176" customFormat="1" x14ac:dyDescent="0.2"/>
    <row r="119" s="176" customFormat="1" x14ac:dyDescent="0.2"/>
    <row r="120" s="176" customFormat="1" x14ac:dyDescent="0.2"/>
    <row r="121" s="176" customFormat="1" x14ac:dyDescent="0.2"/>
    <row r="122" s="176" customFormat="1" x14ac:dyDescent="0.2"/>
    <row r="123" s="176" customFormat="1" x14ac:dyDescent="0.2"/>
    <row r="124" s="176" customFormat="1" x14ac:dyDescent="0.2"/>
    <row r="125" s="176" customFormat="1" x14ac:dyDescent="0.2"/>
    <row r="1047992" spans="28:28" ht="15" x14ac:dyDescent="0.2">
      <c r="AB1047992" s="325"/>
    </row>
  </sheetData>
  <mergeCells count="84">
    <mergeCell ref="B72:C72"/>
    <mergeCell ref="B73:C73"/>
    <mergeCell ref="B74:C74"/>
    <mergeCell ref="B75:C75"/>
    <mergeCell ref="B76:C76"/>
    <mergeCell ref="B71:C71"/>
    <mergeCell ref="B65:C65"/>
    <mergeCell ref="B62:C62"/>
    <mergeCell ref="B63:C63"/>
    <mergeCell ref="B64:C64"/>
    <mergeCell ref="B66:C66"/>
    <mergeCell ref="B67:C67"/>
    <mergeCell ref="B68:C68"/>
    <mergeCell ref="B69:C69"/>
    <mergeCell ref="B59:C59"/>
    <mergeCell ref="B57:C57"/>
    <mergeCell ref="B60:C60"/>
    <mergeCell ref="B61:C61"/>
    <mergeCell ref="B70:C70"/>
    <mergeCell ref="B53:C53"/>
    <mergeCell ref="B54:C54"/>
    <mergeCell ref="B55:C55"/>
    <mergeCell ref="B56:C56"/>
    <mergeCell ref="B58:C58"/>
    <mergeCell ref="B48:C48"/>
    <mergeCell ref="B49:C49"/>
    <mergeCell ref="B50:C50"/>
    <mergeCell ref="B51:C51"/>
    <mergeCell ref="B52:C52"/>
    <mergeCell ref="B42:C42"/>
    <mergeCell ref="B43:C43"/>
    <mergeCell ref="B44:C44"/>
    <mergeCell ref="B47:C47"/>
    <mergeCell ref="B45:C45"/>
    <mergeCell ref="B46:C46"/>
    <mergeCell ref="B36:C36"/>
    <mergeCell ref="B37:C37"/>
    <mergeCell ref="B41:C41"/>
    <mergeCell ref="B38:C38"/>
    <mergeCell ref="B39:C39"/>
    <mergeCell ref="B40:C40"/>
    <mergeCell ref="B30:C30"/>
    <mergeCell ref="B31:C31"/>
    <mergeCell ref="B32:C32"/>
    <mergeCell ref="B35:C35"/>
    <mergeCell ref="B34:C34"/>
    <mergeCell ref="B33:C33"/>
    <mergeCell ref="B25:C25"/>
    <mergeCell ref="B26:C26"/>
    <mergeCell ref="B28:C28"/>
    <mergeCell ref="B27:C27"/>
    <mergeCell ref="B29:C29"/>
    <mergeCell ref="B20:C20"/>
    <mergeCell ref="B21:C21"/>
    <mergeCell ref="B22:C22"/>
    <mergeCell ref="B23:C23"/>
    <mergeCell ref="B24:C24"/>
    <mergeCell ref="B10:C10"/>
    <mergeCell ref="B11:C11"/>
    <mergeCell ref="B15:C15"/>
    <mergeCell ref="B12:C12"/>
    <mergeCell ref="B13:C13"/>
    <mergeCell ref="B14:C14"/>
    <mergeCell ref="B16:C16"/>
    <mergeCell ref="B17:C17"/>
    <mergeCell ref="B18:C18"/>
    <mergeCell ref="B19:C19"/>
    <mergeCell ref="B7:C7"/>
    <mergeCell ref="B8:C8"/>
    <mergeCell ref="B9:C9"/>
    <mergeCell ref="T2:V3"/>
    <mergeCell ref="W2:X3"/>
    <mergeCell ref="B1:AB1"/>
    <mergeCell ref="I2:J3"/>
    <mergeCell ref="K2:P3"/>
    <mergeCell ref="Q2:S3"/>
    <mergeCell ref="Y2:AB3"/>
    <mergeCell ref="B5:C5"/>
    <mergeCell ref="B6:C6"/>
    <mergeCell ref="A2:A4"/>
    <mergeCell ref="B2:C4"/>
    <mergeCell ref="D2:E3"/>
    <mergeCell ref="F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U10"/>
  <sheetViews>
    <sheetView workbookViewId="0">
      <selection activeCell="Y34" sqref="W34:Y39"/>
    </sheetView>
  </sheetViews>
  <sheetFormatPr baseColWidth="10" defaultColWidth="8.6640625" defaultRowHeight="12.75" x14ac:dyDescent="0.2"/>
  <cols>
    <col min="2" max="2" width="16.5" customWidth="1"/>
    <col min="3" max="3" width="10.1640625" customWidth="1"/>
    <col min="4" max="4" width="11.6640625" customWidth="1"/>
    <col min="5" max="5" width="10.33203125" customWidth="1"/>
    <col min="6" max="6" width="12" customWidth="1"/>
    <col min="7" max="7" width="11" customWidth="1"/>
    <col min="8" max="8" width="12" customWidth="1"/>
    <col min="9" max="9" width="11.6640625" customWidth="1"/>
    <col min="10" max="10" width="11.83203125" customWidth="1"/>
    <col min="11" max="11" width="2.83203125" customWidth="1"/>
    <col min="12" max="12" width="3.1640625" customWidth="1"/>
    <col min="13" max="13" width="12.83203125" customWidth="1"/>
    <col min="14" max="15" width="11.6640625" customWidth="1"/>
    <col min="16" max="16" width="11.1640625" customWidth="1"/>
    <col min="17" max="17" width="10.83203125" customWidth="1"/>
    <col min="18" max="18" width="11.1640625" customWidth="1"/>
    <col min="19" max="19" width="10.6640625" customWidth="1"/>
    <col min="20" max="20" width="11.1640625" customWidth="1"/>
    <col min="21" max="21" width="10.5" customWidth="1"/>
  </cols>
  <sheetData>
    <row r="1" spans="1:21" x14ac:dyDescent="0.2">
      <c r="C1" s="153"/>
      <c r="D1" s="138"/>
      <c r="E1" s="138"/>
      <c r="F1" s="138"/>
      <c r="G1" s="153"/>
      <c r="H1" s="138"/>
      <c r="I1" s="138"/>
      <c r="J1" s="138"/>
    </row>
    <row r="2" spans="1:21" ht="25.5" x14ac:dyDescent="0.2">
      <c r="B2" s="173" t="s">
        <v>515</v>
      </c>
      <c r="C2" s="161" t="s">
        <v>511</v>
      </c>
      <c r="D2" s="161" t="s">
        <v>512</v>
      </c>
      <c r="E2" s="161" t="s">
        <v>513</v>
      </c>
      <c r="F2" s="161" t="s">
        <v>514</v>
      </c>
      <c r="G2" s="161" t="s">
        <v>516</v>
      </c>
      <c r="H2" s="161" t="s">
        <v>517</v>
      </c>
      <c r="I2" s="161" t="s">
        <v>518</v>
      </c>
      <c r="J2" s="161" t="s">
        <v>519</v>
      </c>
      <c r="M2" s="173" t="s">
        <v>515</v>
      </c>
      <c r="N2" s="161" t="s">
        <v>511</v>
      </c>
      <c r="O2" s="161" t="s">
        <v>512</v>
      </c>
      <c r="P2" s="161" t="s">
        <v>513</v>
      </c>
      <c r="Q2" s="161" t="s">
        <v>514</v>
      </c>
      <c r="R2" s="161" t="s">
        <v>516</v>
      </c>
      <c r="S2" s="161" t="s">
        <v>517</v>
      </c>
      <c r="T2" s="161" t="s">
        <v>518</v>
      </c>
      <c r="U2" s="161" t="s">
        <v>519</v>
      </c>
    </row>
    <row r="3" spans="1:21" x14ac:dyDescent="0.2">
      <c r="A3" s="176">
        <v>1</v>
      </c>
      <c r="B3" s="1" t="s">
        <v>5</v>
      </c>
      <c r="C3" s="152" t="e">
        <f>VCM!AA14</f>
        <v>#REF!</v>
      </c>
      <c r="D3" s="152" t="e">
        <f>VCM!AA18</f>
        <v>#REF!</v>
      </c>
      <c r="E3" s="152" t="e">
        <f>VCM!AA22</f>
        <v>#REF!</v>
      </c>
      <c r="F3" s="152" t="e">
        <f>VCM!AA26</f>
        <v>#REF!</v>
      </c>
      <c r="G3" s="152" t="e">
        <f>VCM!AA32</f>
        <v>#REF!</v>
      </c>
      <c r="H3" s="152" t="e">
        <f>VCM!AA36</f>
        <v>#REF!</v>
      </c>
      <c r="I3" s="152" t="e">
        <f>VCM!AA40</f>
        <v>#REF!</v>
      </c>
      <c r="J3" s="152" t="e">
        <f>VCM!AA44</f>
        <v>#REF!</v>
      </c>
      <c r="M3" s="174" t="e">
        <f>#REF!</f>
        <v>#REF!</v>
      </c>
      <c r="N3" s="172" t="e">
        <f>VLOOKUP(M3,$B$2:$J$10,2,0)</f>
        <v>#REF!</v>
      </c>
      <c r="O3" s="172" t="e">
        <f>VLOOKUP(M3,$B$2:$J$10,3,0)</f>
        <v>#REF!</v>
      </c>
      <c r="P3" s="172" t="e">
        <f>VLOOKUP(M3,$B$2:$J$10,4,0)</f>
        <v>#REF!</v>
      </c>
      <c r="Q3" s="172" t="e">
        <f>VLOOKUP(M3,$B$2:$J$10,5,0)</f>
        <v>#REF!</v>
      </c>
      <c r="R3" s="172" t="e">
        <f>VLOOKUP(M3,$B$2:$J$10,6,0)</f>
        <v>#REF!</v>
      </c>
      <c r="S3" s="172" t="e">
        <f>VLOOKUP(M3,$B$2:$J$10,7,0)</f>
        <v>#REF!</v>
      </c>
      <c r="T3" s="172" t="e">
        <f>VLOOKUP(M3,$B$2:$J$10,8,0)</f>
        <v>#REF!</v>
      </c>
      <c r="U3" s="172" t="e">
        <f>VLOOKUP(M3,$B$2:$J$10,9,0)</f>
        <v>#REF!</v>
      </c>
    </row>
    <row r="4" spans="1:21" x14ac:dyDescent="0.2">
      <c r="A4" s="176">
        <v>2</v>
      </c>
      <c r="B4" s="1" t="s">
        <v>503</v>
      </c>
      <c r="C4" s="152" t="e">
        <f>PROPANE!AA15</f>
        <v>#REF!</v>
      </c>
      <c r="D4" s="152" t="e">
        <f>PROPANE!AA19</f>
        <v>#REF!</v>
      </c>
      <c r="E4" s="152" t="e">
        <f>PROPANE!AA23</f>
        <v>#REF!</v>
      </c>
      <c r="F4" s="152" t="e">
        <f>PROPANE!AA27</f>
        <v>#REF!</v>
      </c>
      <c r="G4" s="152" t="e">
        <f>PROPANE!AA33</f>
        <v>#REF!</v>
      </c>
      <c r="H4" s="152" t="e">
        <f>PROPANE!AA37</f>
        <v>#REF!</v>
      </c>
      <c r="I4" s="152" t="e">
        <f>PROPANE!AA41</f>
        <v>#REF!</v>
      </c>
      <c r="J4" s="152" t="e">
        <f>PROPANE!AA45</f>
        <v>#REF!</v>
      </c>
    </row>
    <row r="5" spans="1:21" x14ac:dyDescent="0.2">
      <c r="A5" s="176">
        <v>3</v>
      </c>
      <c r="B5" s="1" t="s">
        <v>504</v>
      </c>
      <c r="C5" s="152" t="e">
        <f>'N-BUTANE'!AB16</f>
        <v>#REF!</v>
      </c>
      <c r="D5" s="152" t="e">
        <f>'N-BUTANE'!AB20</f>
        <v>#REF!</v>
      </c>
      <c r="E5" s="152" t="e">
        <f>'N-BUTANE'!AB24</f>
        <v>#REF!</v>
      </c>
      <c r="F5" s="152" t="e">
        <f>'N-BUTANE'!AB28</f>
        <v>#REF!</v>
      </c>
      <c r="G5" s="152" t="e">
        <f>'N-BUTANE'!AB34</f>
        <v>#REF!</v>
      </c>
      <c r="H5" s="152" t="e">
        <f>'N-BUTANE'!AB38</f>
        <v>#REF!</v>
      </c>
      <c r="I5" s="152" t="e">
        <f>'N-BUTANE'!AB42</f>
        <v>#REF!</v>
      </c>
      <c r="J5" s="152" t="e">
        <f>'N-BUTANE'!AB46</f>
        <v>#REF!</v>
      </c>
      <c r="M5">
        <v>1</v>
      </c>
    </row>
    <row r="6" spans="1:21" x14ac:dyDescent="0.2">
      <c r="A6" s="176">
        <v>4</v>
      </c>
      <c r="B6" s="1" t="s">
        <v>505</v>
      </c>
      <c r="C6" s="152" t="e">
        <f>AMMONIA!AB16</f>
        <v>#REF!</v>
      </c>
      <c r="D6" s="152" t="e">
        <f>AMMONIA!AB20</f>
        <v>#REF!</v>
      </c>
      <c r="E6" s="152" t="e">
        <f>AMMONIA!AB24</f>
        <v>#REF!</v>
      </c>
      <c r="F6" s="152" t="e">
        <f>AMMONIA!AB28</f>
        <v>#REF!</v>
      </c>
      <c r="G6" s="152" t="e">
        <f>AMMONIA!AB34</f>
        <v>#REF!</v>
      </c>
      <c r="H6" s="152" t="e">
        <f>AMMONIA!AB38</f>
        <v>#REF!</v>
      </c>
      <c r="I6" s="152" t="e">
        <f>AMMONIA!AB42</f>
        <v>#REF!</v>
      </c>
      <c r="J6" s="152" t="e">
        <f>AMMONIA!AB46</f>
        <v>#REF!</v>
      </c>
      <c r="M6">
        <v>8</v>
      </c>
    </row>
    <row r="7" spans="1:21" x14ac:dyDescent="0.2">
      <c r="A7" s="176">
        <v>5</v>
      </c>
      <c r="B7" s="1" t="s">
        <v>506</v>
      </c>
      <c r="C7" s="152" t="e">
        <f>PROPYLENE!AB16</f>
        <v>#REF!</v>
      </c>
      <c r="D7" s="152" t="e">
        <f>PROPYLENE!AB20</f>
        <v>#REF!</v>
      </c>
      <c r="E7" s="152" t="e">
        <f>PROPYLENE!AB24</f>
        <v>#REF!</v>
      </c>
      <c r="F7" s="152" t="e">
        <f>PROPYLENE!AB28</f>
        <v>#REF!</v>
      </c>
      <c r="G7" s="152" t="e">
        <f>PROPYLENE!AB34</f>
        <v>#REF!</v>
      </c>
      <c r="H7" s="152" t="e">
        <f>PROPYLENE!AB38</f>
        <v>#REF!</v>
      </c>
      <c r="I7" s="152" t="e">
        <f>PROPYLENE!AB42</f>
        <v>#REF!</v>
      </c>
      <c r="J7" s="152" t="e">
        <f>PROPYLENE!AB46</f>
        <v>#REF!</v>
      </c>
    </row>
    <row r="8" spans="1:21" ht="25.5" x14ac:dyDescent="0.2">
      <c r="A8" s="176">
        <v>6</v>
      </c>
      <c r="B8" s="1" t="s">
        <v>508</v>
      </c>
      <c r="C8" s="152" t="e">
        <f>BUTADIENE!AB16</f>
        <v>#REF!</v>
      </c>
      <c r="D8" s="152" t="e">
        <f>BUTADIENE!AB20</f>
        <v>#REF!</v>
      </c>
      <c r="E8" s="152" t="e">
        <f>BUTADIENE!AB24</f>
        <v>#REF!</v>
      </c>
      <c r="F8" s="152" t="e">
        <f>BUTADIENE!AB28</f>
        <v>#REF!</v>
      </c>
      <c r="G8" s="152" t="e">
        <f>BUTADIENE!AB34</f>
        <v>#REF!</v>
      </c>
      <c r="H8" s="152" t="e">
        <f>BUTADIENE!AB38</f>
        <v>#REF!</v>
      </c>
      <c r="I8" s="152" t="e">
        <f>BUTADIENE!AB42</f>
        <v>#REF!</v>
      </c>
      <c r="J8" s="152" t="e">
        <f>BUTADIENE!AB46</f>
        <v>#REF!</v>
      </c>
      <c r="M8" s="173" t="s">
        <v>515</v>
      </c>
      <c r="N8" s="161" t="s">
        <v>511</v>
      </c>
      <c r="O8" s="161" t="s">
        <v>512</v>
      </c>
      <c r="P8" s="161" t="s">
        <v>513</v>
      </c>
      <c r="Q8" s="161" t="s">
        <v>514</v>
      </c>
      <c r="R8" s="161" t="s">
        <v>516</v>
      </c>
      <c r="S8" s="161" t="s">
        <v>517</v>
      </c>
      <c r="T8" s="161" t="s">
        <v>518</v>
      </c>
      <c r="U8" s="161" t="s">
        <v>519</v>
      </c>
    </row>
    <row r="9" spans="1:21" x14ac:dyDescent="0.2">
      <c r="A9" s="176">
        <v>7</v>
      </c>
      <c r="B9" s="1" t="s">
        <v>509</v>
      </c>
      <c r="C9" s="152" t="e">
        <f>ETHANE!AB17</f>
        <v>#REF!</v>
      </c>
      <c r="D9" s="152" t="e">
        <f>ETHANE!AB21</f>
        <v>#REF!</v>
      </c>
      <c r="E9" s="152" t="e">
        <f>ETHANE!AB25</f>
        <v>#REF!</v>
      </c>
      <c r="F9" s="152" t="e">
        <f>ETHANE!AB29</f>
        <v>#REF!</v>
      </c>
      <c r="G9" s="152" t="e">
        <f>ETHANE!AB35</f>
        <v>#REF!</v>
      </c>
      <c r="H9" s="152" t="e">
        <f>ETHANE!AB39</f>
        <v>#REF!</v>
      </c>
      <c r="I9" s="152" t="e">
        <f>ETHANE!AB43</f>
        <v>#REF!</v>
      </c>
      <c r="J9" s="152" t="e">
        <f>ETHANE!AB47</f>
        <v>#REF!</v>
      </c>
      <c r="M9" s="174" t="e">
        <f>#REF!</f>
        <v>#REF!</v>
      </c>
      <c r="N9" s="172" t="e">
        <f>VLOOKUP(M9,$B$2:$J$10,2,0)</f>
        <v>#REF!</v>
      </c>
      <c r="O9" s="172" t="e">
        <f>VLOOKUP(M9,$B$2:$J$10,3,0)</f>
        <v>#REF!</v>
      </c>
      <c r="P9" s="172" t="e">
        <f>VLOOKUP(M9,$B$2:$J$10,4,0)</f>
        <v>#REF!</v>
      </c>
      <c r="Q9" s="172" t="e">
        <f>VLOOKUP(M9,$B$2:$J$10,5,0)</f>
        <v>#REF!</v>
      </c>
      <c r="R9" s="172" t="e">
        <f>VLOOKUP(M9,$B$2:$J$10,6,0)</f>
        <v>#REF!</v>
      </c>
      <c r="S9" s="172" t="e">
        <f>VLOOKUP(M9,$B$2:$J$10,7,0)</f>
        <v>#REF!</v>
      </c>
      <c r="T9" s="172" t="e">
        <f>VLOOKUP(M9,$B$2:$J$10,8,0)</f>
        <v>#REF!</v>
      </c>
      <c r="U9" s="172" t="e">
        <f>VLOOKUP(M9,$B$2:$J$10,9,0)</f>
        <v>#REF!</v>
      </c>
    </row>
    <row r="10" spans="1:21" x14ac:dyDescent="0.2">
      <c r="A10" s="176">
        <v>8</v>
      </c>
      <c r="B10" s="1" t="s">
        <v>510</v>
      </c>
      <c r="C10" s="152" t="e">
        <f>ETHYLENE!AB17</f>
        <v>#REF!</v>
      </c>
      <c r="D10" s="152" t="e">
        <f>ETHYLENE!AB21</f>
        <v>#REF!</v>
      </c>
      <c r="E10" s="152" t="e">
        <f>ETHYLENE!AB25</f>
        <v>#REF!</v>
      </c>
      <c r="F10" s="152" t="e">
        <f>ETHYLENE!AB29</f>
        <v>#REF!</v>
      </c>
      <c r="G10" s="152" t="e">
        <f>ETHYLENE!AB35</f>
        <v>#REF!</v>
      </c>
      <c r="H10" s="152" t="e">
        <f>ETHYLENE!AB39</f>
        <v>#REF!</v>
      </c>
      <c r="I10" s="152" t="e">
        <f>ETHYLENE!AB43</f>
        <v>#REF!</v>
      </c>
      <c r="J10" s="152" t="e">
        <f>ETHYLENE!AB47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FF00"/>
  </sheetPr>
  <dimension ref="A1:AO139"/>
  <sheetViews>
    <sheetView topLeftCell="E1" workbookViewId="0">
      <pane ySplit="9" topLeftCell="A10" activePane="bottomLeft" state="frozen"/>
      <selection pane="bottomLeft" activeCell="Z12" sqref="Z12:Z13"/>
    </sheetView>
  </sheetViews>
  <sheetFormatPr baseColWidth="10" defaultColWidth="9.6640625" defaultRowHeight="11.25" x14ac:dyDescent="0.2"/>
  <cols>
    <col min="1" max="1" width="6.1640625" style="5" customWidth="1"/>
    <col min="2" max="2" width="9.5" style="5" customWidth="1"/>
    <col min="3" max="3" width="7" style="5" customWidth="1"/>
    <col min="4" max="4" width="11.83203125" style="5" customWidth="1"/>
    <col min="5" max="5" width="6.6640625" style="5" customWidth="1"/>
    <col min="6" max="6" width="6.33203125" style="5" customWidth="1"/>
    <col min="7" max="8" width="7.1640625" style="5" customWidth="1"/>
    <col min="9" max="9" width="10.33203125" style="5" customWidth="1"/>
    <col min="10" max="10" width="7.6640625" style="5" customWidth="1"/>
    <col min="11" max="11" width="6.1640625" style="5" customWidth="1"/>
    <col min="12" max="12" width="9.6640625" style="5" customWidth="1"/>
    <col min="13" max="13" width="7.1640625" style="5" customWidth="1"/>
    <col min="14" max="14" width="12" style="5" customWidth="1"/>
    <col min="15" max="15" width="6.5" style="5" customWidth="1"/>
    <col min="16" max="16" width="6.33203125" style="5" customWidth="1"/>
    <col min="17" max="18" width="7.1640625" style="5" customWidth="1"/>
    <col min="19" max="19" width="10.5" style="5" customWidth="1"/>
    <col min="20" max="23" width="9.6640625" style="5"/>
    <col min="24" max="24" width="10.83203125" style="5" customWidth="1"/>
    <col min="25" max="25" width="16.6640625" style="5" customWidth="1"/>
    <col min="26" max="26" width="10.1640625" style="5" customWidth="1"/>
    <col min="27" max="256" width="9.6640625" style="5"/>
    <col min="257" max="257" width="6.1640625" style="5" customWidth="1"/>
    <col min="258" max="258" width="9.5" style="5" customWidth="1"/>
    <col min="259" max="259" width="7" style="5" customWidth="1"/>
    <col min="260" max="260" width="11.83203125" style="5" customWidth="1"/>
    <col min="261" max="261" width="6.6640625" style="5" customWidth="1"/>
    <col min="262" max="262" width="6.33203125" style="5" customWidth="1"/>
    <col min="263" max="264" width="7.1640625" style="5" customWidth="1"/>
    <col min="265" max="265" width="10.33203125" style="5" customWidth="1"/>
    <col min="266" max="266" width="7.6640625" style="5" customWidth="1"/>
    <col min="267" max="267" width="6.1640625" style="5" customWidth="1"/>
    <col min="268" max="268" width="9.6640625" style="5" customWidth="1"/>
    <col min="269" max="269" width="7.1640625" style="5" customWidth="1"/>
    <col min="270" max="270" width="12" style="5" customWidth="1"/>
    <col min="271" max="271" width="6.5" style="5" customWidth="1"/>
    <col min="272" max="272" width="6.33203125" style="5" customWidth="1"/>
    <col min="273" max="274" width="7.1640625" style="5" customWidth="1"/>
    <col min="275" max="275" width="10.5" style="5" customWidth="1"/>
    <col min="276" max="512" width="9.6640625" style="5"/>
    <col min="513" max="513" width="6.1640625" style="5" customWidth="1"/>
    <col min="514" max="514" width="9.5" style="5" customWidth="1"/>
    <col min="515" max="515" width="7" style="5" customWidth="1"/>
    <col min="516" max="516" width="11.83203125" style="5" customWidth="1"/>
    <col min="517" max="517" width="6.6640625" style="5" customWidth="1"/>
    <col min="518" max="518" width="6.33203125" style="5" customWidth="1"/>
    <col min="519" max="520" width="7.1640625" style="5" customWidth="1"/>
    <col min="521" max="521" width="10.33203125" style="5" customWidth="1"/>
    <col min="522" max="522" width="7.6640625" style="5" customWidth="1"/>
    <col min="523" max="523" width="6.1640625" style="5" customWidth="1"/>
    <col min="524" max="524" width="9.6640625" style="5" customWidth="1"/>
    <col min="525" max="525" width="7.1640625" style="5" customWidth="1"/>
    <col min="526" max="526" width="12" style="5" customWidth="1"/>
    <col min="527" max="527" width="6.5" style="5" customWidth="1"/>
    <col min="528" max="528" width="6.33203125" style="5" customWidth="1"/>
    <col min="529" max="530" width="7.1640625" style="5" customWidth="1"/>
    <col min="531" max="531" width="10.5" style="5" customWidth="1"/>
    <col min="532" max="768" width="9.6640625" style="5"/>
    <col min="769" max="769" width="6.1640625" style="5" customWidth="1"/>
    <col min="770" max="770" width="9.5" style="5" customWidth="1"/>
    <col min="771" max="771" width="7" style="5" customWidth="1"/>
    <col min="772" max="772" width="11.83203125" style="5" customWidth="1"/>
    <col min="773" max="773" width="6.6640625" style="5" customWidth="1"/>
    <col min="774" max="774" width="6.33203125" style="5" customWidth="1"/>
    <col min="775" max="776" width="7.1640625" style="5" customWidth="1"/>
    <col min="777" max="777" width="10.33203125" style="5" customWidth="1"/>
    <col min="778" max="778" width="7.6640625" style="5" customWidth="1"/>
    <col min="779" max="779" width="6.1640625" style="5" customWidth="1"/>
    <col min="780" max="780" width="9.6640625" style="5" customWidth="1"/>
    <col min="781" max="781" width="7.1640625" style="5" customWidth="1"/>
    <col min="782" max="782" width="12" style="5" customWidth="1"/>
    <col min="783" max="783" width="6.5" style="5" customWidth="1"/>
    <col min="784" max="784" width="6.33203125" style="5" customWidth="1"/>
    <col min="785" max="786" width="7.1640625" style="5" customWidth="1"/>
    <col min="787" max="787" width="10.5" style="5" customWidth="1"/>
    <col min="788" max="1024" width="9.6640625" style="5"/>
    <col min="1025" max="1025" width="6.1640625" style="5" customWidth="1"/>
    <col min="1026" max="1026" width="9.5" style="5" customWidth="1"/>
    <col min="1027" max="1027" width="7" style="5" customWidth="1"/>
    <col min="1028" max="1028" width="11.83203125" style="5" customWidth="1"/>
    <col min="1029" max="1029" width="6.6640625" style="5" customWidth="1"/>
    <col min="1030" max="1030" width="6.33203125" style="5" customWidth="1"/>
    <col min="1031" max="1032" width="7.1640625" style="5" customWidth="1"/>
    <col min="1033" max="1033" width="10.33203125" style="5" customWidth="1"/>
    <col min="1034" max="1034" width="7.6640625" style="5" customWidth="1"/>
    <col min="1035" max="1035" width="6.1640625" style="5" customWidth="1"/>
    <col min="1036" max="1036" width="9.6640625" style="5" customWidth="1"/>
    <col min="1037" max="1037" width="7.1640625" style="5" customWidth="1"/>
    <col min="1038" max="1038" width="12" style="5" customWidth="1"/>
    <col min="1039" max="1039" width="6.5" style="5" customWidth="1"/>
    <col min="1040" max="1040" width="6.33203125" style="5" customWidth="1"/>
    <col min="1041" max="1042" width="7.1640625" style="5" customWidth="1"/>
    <col min="1043" max="1043" width="10.5" style="5" customWidth="1"/>
    <col min="1044" max="1280" width="9.6640625" style="5"/>
    <col min="1281" max="1281" width="6.1640625" style="5" customWidth="1"/>
    <col min="1282" max="1282" width="9.5" style="5" customWidth="1"/>
    <col min="1283" max="1283" width="7" style="5" customWidth="1"/>
    <col min="1284" max="1284" width="11.83203125" style="5" customWidth="1"/>
    <col min="1285" max="1285" width="6.6640625" style="5" customWidth="1"/>
    <col min="1286" max="1286" width="6.33203125" style="5" customWidth="1"/>
    <col min="1287" max="1288" width="7.1640625" style="5" customWidth="1"/>
    <col min="1289" max="1289" width="10.33203125" style="5" customWidth="1"/>
    <col min="1290" max="1290" width="7.6640625" style="5" customWidth="1"/>
    <col min="1291" max="1291" width="6.1640625" style="5" customWidth="1"/>
    <col min="1292" max="1292" width="9.6640625" style="5" customWidth="1"/>
    <col min="1293" max="1293" width="7.1640625" style="5" customWidth="1"/>
    <col min="1294" max="1294" width="12" style="5" customWidth="1"/>
    <col min="1295" max="1295" width="6.5" style="5" customWidth="1"/>
    <col min="1296" max="1296" width="6.33203125" style="5" customWidth="1"/>
    <col min="1297" max="1298" width="7.1640625" style="5" customWidth="1"/>
    <col min="1299" max="1299" width="10.5" style="5" customWidth="1"/>
    <col min="1300" max="1536" width="9.6640625" style="5"/>
    <col min="1537" max="1537" width="6.1640625" style="5" customWidth="1"/>
    <col min="1538" max="1538" width="9.5" style="5" customWidth="1"/>
    <col min="1539" max="1539" width="7" style="5" customWidth="1"/>
    <col min="1540" max="1540" width="11.83203125" style="5" customWidth="1"/>
    <col min="1541" max="1541" width="6.6640625" style="5" customWidth="1"/>
    <col min="1542" max="1542" width="6.33203125" style="5" customWidth="1"/>
    <col min="1543" max="1544" width="7.1640625" style="5" customWidth="1"/>
    <col min="1545" max="1545" width="10.33203125" style="5" customWidth="1"/>
    <col min="1546" max="1546" width="7.6640625" style="5" customWidth="1"/>
    <col min="1547" max="1547" width="6.1640625" style="5" customWidth="1"/>
    <col min="1548" max="1548" width="9.6640625" style="5" customWidth="1"/>
    <col min="1549" max="1549" width="7.1640625" style="5" customWidth="1"/>
    <col min="1550" max="1550" width="12" style="5" customWidth="1"/>
    <col min="1551" max="1551" width="6.5" style="5" customWidth="1"/>
    <col min="1552" max="1552" width="6.33203125" style="5" customWidth="1"/>
    <col min="1553" max="1554" width="7.1640625" style="5" customWidth="1"/>
    <col min="1555" max="1555" width="10.5" style="5" customWidth="1"/>
    <col min="1556" max="1792" width="9.6640625" style="5"/>
    <col min="1793" max="1793" width="6.1640625" style="5" customWidth="1"/>
    <col min="1794" max="1794" width="9.5" style="5" customWidth="1"/>
    <col min="1795" max="1795" width="7" style="5" customWidth="1"/>
    <col min="1796" max="1796" width="11.83203125" style="5" customWidth="1"/>
    <col min="1797" max="1797" width="6.6640625" style="5" customWidth="1"/>
    <col min="1798" max="1798" width="6.33203125" style="5" customWidth="1"/>
    <col min="1799" max="1800" width="7.1640625" style="5" customWidth="1"/>
    <col min="1801" max="1801" width="10.33203125" style="5" customWidth="1"/>
    <col min="1802" max="1802" width="7.6640625" style="5" customWidth="1"/>
    <col min="1803" max="1803" width="6.1640625" style="5" customWidth="1"/>
    <col min="1804" max="1804" width="9.6640625" style="5" customWidth="1"/>
    <col min="1805" max="1805" width="7.1640625" style="5" customWidth="1"/>
    <col min="1806" max="1806" width="12" style="5" customWidth="1"/>
    <col min="1807" max="1807" width="6.5" style="5" customWidth="1"/>
    <col min="1808" max="1808" width="6.33203125" style="5" customWidth="1"/>
    <col min="1809" max="1810" width="7.1640625" style="5" customWidth="1"/>
    <col min="1811" max="1811" width="10.5" style="5" customWidth="1"/>
    <col min="1812" max="2048" width="9.6640625" style="5"/>
    <col min="2049" max="2049" width="6.1640625" style="5" customWidth="1"/>
    <col min="2050" max="2050" width="9.5" style="5" customWidth="1"/>
    <col min="2051" max="2051" width="7" style="5" customWidth="1"/>
    <col min="2052" max="2052" width="11.83203125" style="5" customWidth="1"/>
    <col min="2053" max="2053" width="6.6640625" style="5" customWidth="1"/>
    <col min="2054" max="2054" width="6.33203125" style="5" customWidth="1"/>
    <col min="2055" max="2056" width="7.1640625" style="5" customWidth="1"/>
    <col min="2057" max="2057" width="10.33203125" style="5" customWidth="1"/>
    <col min="2058" max="2058" width="7.6640625" style="5" customWidth="1"/>
    <col min="2059" max="2059" width="6.1640625" style="5" customWidth="1"/>
    <col min="2060" max="2060" width="9.6640625" style="5" customWidth="1"/>
    <col min="2061" max="2061" width="7.1640625" style="5" customWidth="1"/>
    <col min="2062" max="2062" width="12" style="5" customWidth="1"/>
    <col min="2063" max="2063" width="6.5" style="5" customWidth="1"/>
    <col min="2064" max="2064" width="6.33203125" style="5" customWidth="1"/>
    <col min="2065" max="2066" width="7.1640625" style="5" customWidth="1"/>
    <col min="2067" max="2067" width="10.5" style="5" customWidth="1"/>
    <col min="2068" max="2304" width="9.6640625" style="5"/>
    <col min="2305" max="2305" width="6.1640625" style="5" customWidth="1"/>
    <col min="2306" max="2306" width="9.5" style="5" customWidth="1"/>
    <col min="2307" max="2307" width="7" style="5" customWidth="1"/>
    <col min="2308" max="2308" width="11.83203125" style="5" customWidth="1"/>
    <col min="2309" max="2309" width="6.6640625" style="5" customWidth="1"/>
    <col min="2310" max="2310" width="6.33203125" style="5" customWidth="1"/>
    <col min="2311" max="2312" width="7.1640625" style="5" customWidth="1"/>
    <col min="2313" max="2313" width="10.33203125" style="5" customWidth="1"/>
    <col min="2314" max="2314" width="7.6640625" style="5" customWidth="1"/>
    <col min="2315" max="2315" width="6.1640625" style="5" customWidth="1"/>
    <col min="2316" max="2316" width="9.6640625" style="5" customWidth="1"/>
    <col min="2317" max="2317" width="7.1640625" style="5" customWidth="1"/>
    <col min="2318" max="2318" width="12" style="5" customWidth="1"/>
    <col min="2319" max="2319" width="6.5" style="5" customWidth="1"/>
    <col min="2320" max="2320" width="6.33203125" style="5" customWidth="1"/>
    <col min="2321" max="2322" width="7.1640625" style="5" customWidth="1"/>
    <col min="2323" max="2323" width="10.5" style="5" customWidth="1"/>
    <col min="2324" max="2560" width="9.6640625" style="5"/>
    <col min="2561" max="2561" width="6.1640625" style="5" customWidth="1"/>
    <col min="2562" max="2562" width="9.5" style="5" customWidth="1"/>
    <col min="2563" max="2563" width="7" style="5" customWidth="1"/>
    <col min="2564" max="2564" width="11.83203125" style="5" customWidth="1"/>
    <col min="2565" max="2565" width="6.6640625" style="5" customWidth="1"/>
    <col min="2566" max="2566" width="6.33203125" style="5" customWidth="1"/>
    <col min="2567" max="2568" width="7.1640625" style="5" customWidth="1"/>
    <col min="2569" max="2569" width="10.33203125" style="5" customWidth="1"/>
    <col min="2570" max="2570" width="7.6640625" style="5" customWidth="1"/>
    <col min="2571" max="2571" width="6.1640625" style="5" customWidth="1"/>
    <col min="2572" max="2572" width="9.6640625" style="5" customWidth="1"/>
    <col min="2573" max="2573" width="7.1640625" style="5" customWidth="1"/>
    <col min="2574" max="2574" width="12" style="5" customWidth="1"/>
    <col min="2575" max="2575" width="6.5" style="5" customWidth="1"/>
    <col min="2576" max="2576" width="6.33203125" style="5" customWidth="1"/>
    <col min="2577" max="2578" width="7.1640625" style="5" customWidth="1"/>
    <col min="2579" max="2579" width="10.5" style="5" customWidth="1"/>
    <col min="2580" max="2816" width="9.6640625" style="5"/>
    <col min="2817" max="2817" width="6.1640625" style="5" customWidth="1"/>
    <col min="2818" max="2818" width="9.5" style="5" customWidth="1"/>
    <col min="2819" max="2819" width="7" style="5" customWidth="1"/>
    <col min="2820" max="2820" width="11.83203125" style="5" customWidth="1"/>
    <col min="2821" max="2821" width="6.6640625" style="5" customWidth="1"/>
    <col min="2822" max="2822" width="6.33203125" style="5" customWidth="1"/>
    <col min="2823" max="2824" width="7.1640625" style="5" customWidth="1"/>
    <col min="2825" max="2825" width="10.33203125" style="5" customWidth="1"/>
    <col min="2826" max="2826" width="7.6640625" style="5" customWidth="1"/>
    <col min="2827" max="2827" width="6.1640625" style="5" customWidth="1"/>
    <col min="2828" max="2828" width="9.6640625" style="5" customWidth="1"/>
    <col min="2829" max="2829" width="7.1640625" style="5" customWidth="1"/>
    <col min="2830" max="2830" width="12" style="5" customWidth="1"/>
    <col min="2831" max="2831" width="6.5" style="5" customWidth="1"/>
    <col min="2832" max="2832" width="6.33203125" style="5" customWidth="1"/>
    <col min="2833" max="2834" width="7.1640625" style="5" customWidth="1"/>
    <col min="2835" max="2835" width="10.5" style="5" customWidth="1"/>
    <col min="2836" max="3072" width="9.6640625" style="5"/>
    <col min="3073" max="3073" width="6.1640625" style="5" customWidth="1"/>
    <col min="3074" max="3074" width="9.5" style="5" customWidth="1"/>
    <col min="3075" max="3075" width="7" style="5" customWidth="1"/>
    <col min="3076" max="3076" width="11.83203125" style="5" customWidth="1"/>
    <col min="3077" max="3077" width="6.6640625" style="5" customWidth="1"/>
    <col min="3078" max="3078" width="6.33203125" style="5" customWidth="1"/>
    <col min="3079" max="3080" width="7.1640625" style="5" customWidth="1"/>
    <col min="3081" max="3081" width="10.33203125" style="5" customWidth="1"/>
    <col min="3082" max="3082" width="7.6640625" style="5" customWidth="1"/>
    <col min="3083" max="3083" width="6.1640625" style="5" customWidth="1"/>
    <col min="3084" max="3084" width="9.6640625" style="5" customWidth="1"/>
    <col min="3085" max="3085" width="7.1640625" style="5" customWidth="1"/>
    <col min="3086" max="3086" width="12" style="5" customWidth="1"/>
    <col min="3087" max="3087" width="6.5" style="5" customWidth="1"/>
    <col min="3088" max="3088" width="6.33203125" style="5" customWidth="1"/>
    <col min="3089" max="3090" width="7.1640625" style="5" customWidth="1"/>
    <col min="3091" max="3091" width="10.5" style="5" customWidth="1"/>
    <col min="3092" max="3328" width="9.6640625" style="5"/>
    <col min="3329" max="3329" width="6.1640625" style="5" customWidth="1"/>
    <col min="3330" max="3330" width="9.5" style="5" customWidth="1"/>
    <col min="3331" max="3331" width="7" style="5" customWidth="1"/>
    <col min="3332" max="3332" width="11.83203125" style="5" customWidth="1"/>
    <col min="3333" max="3333" width="6.6640625" style="5" customWidth="1"/>
    <col min="3334" max="3334" width="6.33203125" style="5" customWidth="1"/>
    <col min="3335" max="3336" width="7.1640625" style="5" customWidth="1"/>
    <col min="3337" max="3337" width="10.33203125" style="5" customWidth="1"/>
    <col min="3338" max="3338" width="7.6640625" style="5" customWidth="1"/>
    <col min="3339" max="3339" width="6.1640625" style="5" customWidth="1"/>
    <col min="3340" max="3340" width="9.6640625" style="5" customWidth="1"/>
    <col min="3341" max="3341" width="7.1640625" style="5" customWidth="1"/>
    <col min="3342" max="3342" width="12" style="5" customWidth="1"/>
    <col min="3343" max="3343" width="6.5" style="5" customWidth="1"/>
    <col min="3344" max="3344" width="6.33203125" style="5" customWidth="1"/>
    <col min="3345" max="3346" width="7.1640625" style="5" customWidth="1"/>
    <col min="3347" max="3347" width="10.5" style="5" customWidth="1"/>
    <col min="3348" max="3584" width="9.6640625" style="5"/>
    <col min="3585" max="3585" width="6.1640625" style="5" customWidth="1"/>
    <col min="3586" max="3586" width="9.5" style="5" customWidth="1"/>
    <col min="3587" max="3587" width="7" style="5" customWidth="1"/>
    <col min="3588" max="3588" width="11.83203125" style="5" customWidth="1"/>
    <col min="3589" max="3589" width="6.6640625" style="5" customWidth="1"/>
    <col min="3590" max="3590" width="6.33203125" style="5" customWidth="1"/>
    <col min="3591" max="3592" width="7.1640625" style="5" customWidth="1"/>
    <col min="3593" max="3593" width="10.33203125" style="5" customWidth="1"/>
    <col min="3594" max="3594" width="7.6640625" style="5" customWidth="1"/>
    <col min="3595" max="3595" width="6.1640625" style="5" customWidth="1"/>
    <col min="3596" max="3596" width="9.6640625" style="5" customWidth="1"/>
    <col min="3597" max="3597" width="7.1640625" style="5" customWidth="1"/>
    <col min="3598" max="3598" width="12" style="5" customWidth="1"/>
    <col min="3599" max="3599" width="6.5" style="5" customWidth="1"/>
    <col min="3600" max="3600" width="6.33203125" style="5" customWidth="1"/>
    <col min="3601" max="3602" width="7.1640625" style="5" customWidth="1"/>
    <col min="3603" max="3603" width="10.5" style="5" customWidth="1"/>
    <col min="3604" max="3840" width="9.6640625" style="5"/>
    <col min="3841" max="3841" width="6.1640625" style="5" customWidth="1"/>
    <col min="3842" max="3842" width="9.5" style="5" customWidth="1"/>
    <col min="3843" max="3843" width="7" style="5" customWidth="1"/>
    <col min="3844" max="3844" width="11.83203125" style="5" customWidth="1"/>
    <col min="3845" max="3845" width="6.6640625" style="5" customWidth="1"/>
    <col min="3846" max="3846" width="6.33203125" style="5" customWidth="1"/>
    <col min="3847" max="3848" width="7.1640625" style="5" customWidth="1"/>
    <col min="3849" max="3849" width="10.33203125" style="5" customWidth="1"/>
    <col min="3850" max="3850" width="7.6640625" style="5" customWidth="1"/>
    <col min="3851" max="3851" width="6.1640625" style="5" customWidth="1"/>
    <col min="3852" max="3852" width="9.6640625" style="5" customWidth="1"/>
    <col min="3853" max="3853" width="7.1640625" style="5" customWidth="1"/>
    <col min="3854" max="3854" width="12" style="5" customWidth="1"/>
    <col min="3855" max="3855" width="6.5" style="5" customWidth="1"/>
    <col min="3856" max="3856" width="6.33203125" style="5" customWidth="1"/>
    <col min="3857" max="3858" width="7.1640625" style="5" customWidth="1"/>
    <col min="3859" max="3859" width="10.5" style="5" customWidth="1"/>
    <col min="3860" max="4096" width="9.6640625" style="5"/>
    <col min="4097" max="4097" width="6.1640625" style="5" customWidth="1"/>
    <col min="4098" max="4098" width="9.5" style="5" customWidth="1"/>
    <col min="4099" max="4099" width="7" style="5" customWidth="1"/>
    <col min="4100" max="4100" width="11.83203125" style="5" customWidth="1"/>
    <col min="4101" max="4101" width="6.6640625" style="5" customWidth="1"/>
    <col min="4102" max="4102" width="6.33203125" style="5" customWidth="1"/>
    <col min="4103" max="4104" width="7.1640625" style="5" customWidth="1"/>
    <col min="4105" max="4105" width="10.33203125" style="5" customWidth="1"/>
    <col min="4106" max="4106" width="7.6640625" style="5" customWidth="1"/>
    <col min="4107" max="4107" width="6.1640625" style="5" customWidth="1"/>
    <col min="4108" max="4108" width="9.6640625" style="5" customWidth="1"/>
    <col min="4109" max="4109" width="7.1640625" style="5" customWidth="1"/>
    <col min="4110" max="4110" width="12" style="5" customWidth="1"/>
    <col min="4111" max="4111" width="6.5" style="5" customWidth="1"/>
    <col min="4112" max="4112" width="6.33203125" style="5" customWidth="1"/>
    <col min="4113" max="4114" width="7.1640625" style="5" customWidth="1"/>
    <col min="4115" max="4115" width="10.5" style="5" customWidth="1"/>
    <col min="4116" max="4352" width="9.6640625" style="5"/>
    <col min="4353" max="4353" width="6.1640625" style="5" customWidth="1"/>
    <col min="4354" max="4354" width="9.5" style="5" customWidth="1"/>
    <col min="4355" max="4355" width="7" style="5" customWidth="1"/>
    <col min="4356" max="4356" width="11.83203125" style="5" customWidth="1"/>
    <col min="4357" max="4357" width="6.6640625" style="5" customWidth="1"/>
    <col min="4358" max="4358" width="6.33203125" style="5" customWidth="1"/>
    <col min="4359" max="4360" width="7.1640625" style="5" customWidth="1"/>
    <col min="4361" max="4361" width="10.33203125" style="5" customWidth="1"/>
    <col min="4362" max="4362" width="7.6640625" style="5" customWidth="1"/>
    <col min="4363" max="4363" width="6.1640625" style="5" customWidth="1"/>
    <col min="4364" max="4364" width="9.6640625" style="5" customWidth="1"/>
    <col min="4365" max="4365" width="7.1640625" style="5" customWidth="1"/>
    <col min="4366" max="4366" width="12" style="5" customWidth="1"/>
    <col min="4367" max="4367" width="6.5" style="5" customWidth="1"/>
    <col min="4368" max="4368" width="6.33203125" style="5" customWidth="1"/>
    <col min="4369" max="4370" width="7.1640625" style="5" customWidth="1"/>
    <col min="4371" max="4371" width="10.5" style="5" customWidth="1"/>
    <col min="4372" max="4608" width="9.6640625" style="5"/>
    <col min="4609" max="4609" width="6.1640625" style="5" customWidth="1"/>
    <col min="4610" max="4610" width="9.5" style="5" customWidth="1"/>
    <col min="4611" max="4611" width="7" style="5" customWidth="1"/>
    <col min="4612" max="4612" width="11.83203125" style="5" customWidth="1"/>
    <col min="4613" max="4613" width="6.6640625" style="5" customWidth="1"/>
    <col min="4614" max="4614" width="6.33203125" style="5" customWidth="1"/>
    <col min="4615" max="4616" width="7.1640625" style="5" customWidth="1"/>
    <col min="4617" max="4617" width="10.33203125" style="5" customWidth="1"/>
    <col min="4618" max="4618" width="7.6640625" style="5" customWidth="1"/>
    <col min="4619" max="4619" width="6.1640625" style="5" customWidth="1"/>
    <col min="4620" max="4620" width="9.6640625" style="5" customWidth="1"/>
    <col min="4621" max="4621" width="7.1640625" style="5" customWidth="1"/>
    <col min="4622" max="4622" width="12" style="5" customWidth="1"/>
    <col min="4623" max="4623" width="6.5" style="5" customWidth="1"/>
    <col min="4624" max="4624" width="6.33203125" style="5" customWidth="1"/>
    <col min="4625" max="4626" width="7.1640625" style="5" customWidth="1"/>
    <col min="4627" max="4627" width="10.5" style="5" customWidth="1"/>
    <col min="4628" max="4864" width="9.6640625" style="5"/>
    <col min="4865" max="4865" width="6.1640625" style="5" customWidth="1"/>
    <col min="4866" max="4866" width="9.5" style="5" customWidth="1"/>
    <col min="4867" max="4867" width="7" style="5" customWidth="1"/>
    <col min="4868" max="4868" width="11.83203125" style="5" customWidth="1"/>
    <col min="4869" max="4869" width="6.6640625" style="5" customWidth="1"/>
    <col min="4870" max="4870" width="6.33203125" style="5" customWidth="1"/>
    <col min="4871" max="4872" width="7.1640625" style="5" customWidth="1"/>
    <col min="4873" max="4873" width="10.33203125" style="5" customWidth="1"/>
    <col min="4874" max="4874" width="7.6640625" style="5" customWidth="1"/>
    <col min="4875" max="4875" width="6.1640625" style="5" customWidth="1"/>
    <col min="4876" max="4876" width="9.6640625" style="5" customWidth="1"/>
    <col min="4877" max="4877" width="7.1640625" style="5" customWidth="1"/>
    <col min="4878" max="4878" width="12" style="5" customWidth="1"/>
    <col min="4879" max="4879" width="6.5" style="5" customWidth="1"/>
    <col min="4880" max="4880" width="6.33203125" style="5" customWidth="1"/>
    <col min="4881" max="4882" width="7.1640625" style="5" customWidth="1"/>
    <col min="4883" max="4883" width="10.5" style="5" customWidth="1"/>
    <col min="4884" max="5120" width="9.6640625" style="5"/>
    <col min="5121" max="5121" width="6.1640625" style="5" customWidth="1"/>
    <col min="5122" max="5122" width="9.5" style="5" customWidth="1"/>
    <col min="5123" max="5123" width="7" style="5" customWidth="1"/>
    <col min="5124" max="5124" width="11.83203125" style="5" customWidth="1"/>
    <col min="5125" max="5125" width="6.6640625" style="5" customWidth="1"/>
    <col min="5126" max="5126" width="6.33203125" style="5" customWidth="1"/>
    <col min="5127" max="5128" width="7.1640625" style="5" customWidth="1"/>
    <col min="5129" max="5129" width="10.33203125" style="5" customWidth="1"/>
    <col min="5130" max="5130" width="7.6640625" style="5" customWidth="1"/>
    <col min="5131" max="5131" width="6.1640625" style="5" customWidth="1"/>
    <col min="5132" max="5132" width="9.6640625" style="5" customWidth="1"/>
    <col min="5133" max="5133" width="7.1640625" style="5" customWidth="1"/>
    <col min="5134" max="5134" width="12" style="5" customWidth="1"/>
    <col min="5135" max="5135" width="6.5" style="5" customWidth="1"/>
    <col min="5136" max="5136" width="6.33203125" style="5" customWidth="1"/>
    <col min="5137" max="5138" width="7.1640625" style="5" customWidth="1"/>
    <col min="5139" max="5139" width="10.5" style="5" customWidth="1"/>
    <col min="5140" max="5376" width="9.6640625" style="5"/>
    <col min="5377" max="5377" width="6.1640625" style="5" customWidth="1"/>
    <col min="5378" max="5378" width="9.5" style="5" customWidth="1"/>
    <col min="5379" max="5379" width="7" style="5" customWidth="1"/>
    <col min="5380" max="5380" width="11.83203125" style="5" customWidth="1"/>
    <col min="5381" max="5381" width="6.6640625" style="5" customWidth="1"/>
    <col min="5382" max="5382" width="6.33203125" style="5" customWidth="1"/>
    <col min="5383" max="5384" width="7.1640625" style="5" customWidth="1"/>
    <col min="5385" max="5385" width="10.33203125" style="5" customWidth="1"/>
    <col min="5386" max="5386" width="7.6640625" style="5" customWidth="1"/>
    <col min="5387" max="5387" width="6.1640625" style="5" customWidth="1"/>
    <col min="5388" max="5388" width="9.6640625" style="5" customWidth="1"/>
    <col min="5389" max="5389" width="7.1640625" style="5" customWidth="1"/>
    <col min="5390" max="5390" width="12" style="5" customWidth="1"/>
    <col min="5391" max="5391" width="6.5" style="5" customWidth="1"/>
    <col min="5392" max="5392" width="6.33203125" style="5" customWidth="1"/>
    <col min="5393" max="5394" width="7.1640625" style="5" customWidth="1"/>
    <col min="5395" max="5395" width="10.5" style="5" customWidth="1"/>
    <col min="5396" max="5632" width="9.6640625" style="5"/>
    <col min="5633" max="5633" width="6.1640625" style="5" customWidth="1"/>
    <col min="5634" max="5634" width="9.5" style="5" customWidth="1"/>
    <col min="5635" max="5635" width="7" style="5" customWidth="1"/>
    <col min="5636" max="5636" width="11.83203125" style="5" customWidth="1"/>
    <col min="5637" max="5637" width="6.6640625" style="5" customWidth="1"/>
    <col min="5638" max="5638" width="6.33203125" style="5" customWidth="1"/>
    <col min="5639" max="5640" width="7.1640625" style="5" customWidth="1"/>
    <col min="5641" max="5641" width="10.33203125" style="5" customWidth="1"/>
    <col min="5642" max="5642" width="7.6640625" style="5" customWidth="1"/>
    <col min="5643" max="5643" width="6.1640625" style="5" customWidth="1"/>
    <col min="5644" max="5644" width="9.6640625" style="5" customWidth="1"/>
    <col min="5645" max="5645" width="7.1640625" style="5" customWidth="1"/>
    <col min="5646" max="5646" width="12" style="5" customWidth="1"/>
    <col min="5647" max="5647" width="6.5" style="5" customWidth="1"/>
    <col min="5648" max="5648" width="6.33203125" style="5" customWidth="1"/>
    <col min="5649" max="5650" width="7.1640625" style="5" customWidth="1"/>
    <col min="5651" max="5651" width="10.5" style="5" customWidth="1"/>
    <col min="5652" max="5888" width="9.6640625" style="5"/>
    <col min="5889" max="5889" width="6.1640625" style="5" customWidth="1"/>
    <col min="5890" max="5890" width="9.5" style="5" customWidth="1"/>
    <col min="5891" max="5891" width="7" style="5" customWidth="1"/>
    <col min="5892" max="5892" width="11.83203125" style="5" customWidth="1"/>
    <col min="5893" max="5893" width="6.6640625" style="5" customWidth="1"/>
    <col min="5894" max="5894" width="6.33203125" style="5" customWidth="1"/>
    <col min="5895" max="5896" width="7.1640625" style="5" customWidth="1"/>
    <col min="5897" max="5897" width="10.33203125" style="5" customWidth="1"/>
    <col min="5898" max="5898" width="7.6640625" style="5" customWidth="1"/>
    <col min="5899" max="5899" width="6.1640625" style="5" customWidth="1"/>
    <col min="5900" max="5900" width="9.6640625" style="5" customWidth="1"/>
    <col min="5901" max="5901" width="7.1640625" style="5" customWidth="1"/>
    <col min="5902" max="5902" width="12" style="5" customWidth="1"/>
    <col min="5903" max="5903" width="6.5" style="5" customWidth="1"/>
    <col min="5904" max="5904" width="6.33203125" style="5" customWidth="1"/>
    <col min="5905" max="5906" width="7.1640625" style="5" customWidth="1"/>
    <col min="5907" max="5907" width="10.5" style="5" customWidth="1"/>
    <col min="5908" max="6144" width="9.6640625" style="5"/>
    <col min="6145" max="6145" width="6.1640625" style="5" customWidth="1"/>
    <col min="6146" max="6146" width="9.5" style="5" customWidth="1"/>
    <col min="6147" max="6147" width="7" style="5" customWidth="1"/>
    <col min="6148" max="6148" width="11.83203125" style="5" customWidth="1"/>
    <col min="6149" max="6149" width="6.6640625" style="5" customWidth="1"/>
    <col min="6150" max="6150" width="6.33203125" style="5" customWidth="1"/>
    <col min="6151" max="6152" width="7.1640625" style="5" customWidth="1"/>
    <col min="6153" max="6153" width="10.33203125" style="5" customWidth="1"/>
    <col min="6154" max="6154" width="7.6640625" style="5" customWidth="1"/>
    <col min="6155" max="6155" width="6.1640625" style="5" customWidth="1"/>
    <col min="6156" max="6156" width="9.6640625" style="5" customWidth="1"/>
    <col min="6157" max="6157" width="7.1640625" style="5" customWidth="1"/>
    <col min="6158" max="6158" width="12" style="5" customWidth="1"/>
    <col min="6159" max="6159" width="6.5" style="5" customWidth="1"/>
    <col min="6160" max="6160" width="6.33203125" style="5" customWidth="1"/>
    <col min="6161" max="6162" width="7.1640625" style="5" customWidth="1"/>
    <col min="6163" max="6163" width="10.5" style="5" customWidth="1"/>
    <col min="6164" max="6400" width="9.6640625" style="5"/>
    <col min="6401" max="6401" width="6.1640625" style="5" customWidth="1"/>
    <col min="6402" max="6402" width="9.5" style="5" customWidth="1"/>
    <col min="6403" max="6403" width="7" style="5" customWidth="1"/>
    <col min="6404" max="6404" width="11.83203125" style="5" customWidth="1"/>
    <col min="6405" max="6405" width="6.6640625" style="5" customWidth="1"/>
    <col min="6406" max="6406" width="6.33203125" style="5" customWidth="1"/>
    <col min="6407" max="6408" width="7.1640625" style="5" customWidth="1"/>
    <col min="6409" max="6409" width="10.33203125" style="5" customWidth="1"/>
    <col min="6410" max="6410" width="7.6640625" style="5" customWidth="1"/>
    <col min="6411" max="6411" width="6.1640625" style="5" customWidth="1"/>
    <col min="6412" max="6412" width="9.6640625" style="5" customWidth="1"/>
    <col min="6413" max="6413" width="7.1640625" style="5" customWidth="1"/>
    <col min="6414" max="6414" width="12" style="5" customWidth="1"/>
    <col min="6415" max="6415" width="6.5" style="5" customWidth="1"/>
    <col min="6416" max="6416" width="6.33203125" style="5" customWidth="1"/>
    <col min="6417" max="6418" width="7.1640625" style="5" customWidth="1"/>
    <col min="6419" max="6419" width="10.5" style="5" customWidth="1"/>
    <col min="6420" max="6656" width="9.6640625" style="5"/>
    <col min="6657" max="6657" width="6.1640625" style="5" customWidth="1"/>
    <col min="6658" max="6658" width="9.5" style="5" customWidth="1"/>
    <col min="6659" max="6659" width="7" style="5" customWidth="1"/>
    <col min="6660" max="6660" width="11.83203125" style="5" customWidth="1"/>
    <col min="6661" max="6661" width="6.6640625" style="5" customWidth="1"/>
    <col min="6662" max="6662" width="6.33203125" style="5" customWidth="1"/>
    <col min="6663" max="6664" width="7.1640625" style="5" customWidth="1"/>
    <col min="6665" max="6665" width="10.33203125" style="5" customWidth="1"/>
    <col min="6666" max="6666" width="7.6640625" style="5" customWidth="1"/>
    <col min="6667" max="6667" width="6.1640625" style="5" customWidth="1"/>
    <col min="6668" max="6668" width="9.6640625" style="5" customWidth="1"/>
    <col min="6669" max="6669" width="7.1640625" style="5" customWidth="1"/>
    <col min="6670" max="6670" width="12" style="5" customWidth="1"/>
    <col min="6671" max="6671" width="6.5" style="5" customWidth="1"/>
    <col min="6672" max="6672" width="6.33203125" style="5" customWidth="1"/>
    <col min="6673" max="6674" width="7.1640625" style="5" customWidth="1"/>
    <col min="6675" max="6675" width="10.5" style="5" customWidth="1"/>
    <col min="6676" max="6912" width="9.6640625" style="5"/>
    <col min="6913" max="6913" width="6.1640625" style="5" customWidth="1"/>
    <col min="6914" max="6914" width="9.5" style="5" customWidth="1"/>
    <col min="6915" max="6915" width="7" style="5" customWidth="1"/>
    <col min="6916" max="6916" width="11.83203125" style="5" customWidth="1"/>
    <col min="6917" max="6917" width="6.6640625" style="5" customWidth="1"/>
    <col min="6918" max="6918" width="6.33203125" style="5" customWidth="1"/>
    <col min="6919" max="6920" width="7.1640625" style="5" customWidth="1"/>
    <col min="6921" max="6921" width="10.33203125" style="5" customWidth="1"/>
    <col min="6922" max="6922" width="7.6640625" style="5" customWidth="1"/>
    <col min="6923" max="6923" width="6.1640625" style="5" customWidth="1"/>
    <col min="6924" max="6924" width="9.6640625" style="5" customWidth="1"/>
    <col min="6925" max="6925" width="7.1640625" style="5" customWidth="1"/>
    <col min="6926" max="6926" width="12" style="5" customWidth="1"/>
    <col min="6927" max="6927" width="6.5" style="5" customWidth="1"/>
    <col min="6928" max="6928" width="6.33203125" style="5" customWidth="1"/>
    <col min="6929" max="6930" width="7.1640625" style="5" customWidth="1"/>
    <col min="6931" max="6931" width="10.5" style="5" customWidth="1"/>
    <col min="6932" max="7168" width="9.6640625" style="5"/>
    <col min="7169" max="7169" width="6.1640625" style="5" customWidth="1"/>
    <col min="7170" max="7170" width="9.5" style="5" customWidth="1"/>
    <col min="7171" max="7171" width="7" style="5" customWidth="1"/>
    <col min="7172" max="7172" width="11.83203125" style="5" customWidth="1"/>
    <col min="7173" max="7173" width="6.6640625" style="5" customWidth="1"/>
    <col min="7174" max="7174" width="6.33203125" style="5" customWidth="1"/>
    <col min="7175" max="7176" width="7.1640625" style="5" customWidth="1"/>
    <col min="7177" max="7177" width="10.33203125" style="5" customWidth="1"/>
    <col min="7178" max="7178" width="7.6640625" style="5" customWidth="1"/>
    <col min="7179" max="7179" width="6.1640625" style="5" customWidth="1"/>
    <col min="7180" max="7180" width="9.6640625" style="5" customWidth="1"/>
    <col min="7181" max="7181" width="7.1640625" style="5" customWidth="1"/>
    <col min="7182" max="7182" width="12" style="5" customWidth="1"/>
    <col min="7183" max="7183" width="6.5" style="5" customWidth="1"/>
    <col min="7184" max="7184" width="6.33203125" style="5" customWidth="1"/>
    <col min="7185" max="7186" width="7.1640625" style="5" customWidth="1"/>
    <col min="7187" max="7187" width="10.5" style="5" customWidth="1"/>
    <col min="7188" max="7424" width="9.6640625" style="5"/>
    <col min="7425" max="7425" width="6.1640625" style="5" customWidth="1"/>
    <col min="7426" max="7426" width="9.5" style="5" customWidth="1"/>
    <col min="7427" max="7427" width="7" style="5" customWidth="1"/>
    <col min="7428" max="7428" width="11.83203125" style="5" customWidth="1"/>
    <col min="7429" max="7429" width="6.6640625" style="5" customWidth="1"/>
    <col min="7430" max="7430" width="6.33203125" style="5" customWidth="1"/>
    <col min="7431" max="7432" width="7.1640625" style="5" customWidth="1"/>
    <col min="7433" max="7433" width="10.33203125" style="5" customWidth="1"/>
    <col min="7434" max="7434" width="7.6640625" style="5" customWidth="1"/>
    <col min="7435" max="7435" width="6.1640625" style="5" customWidth="1"/>
    <col min="7436" max="7436" width="9.6640625" style="5" customWidth="1"/>
    <col min="7437" max="7437" width="7.1640625" style="5" customWidth="1"/>
    <col min="7438" max="7438" width="12" style="5" customWidth="1"/>
    <col min="7439" max="7439" width="6.5" style="5" customWidth="1"/>
    <col min="7440" max="7440" width="6.33203125" style="5" customWidth="1"/>
    <col min="7441" max="7442" width="7.1640625" style="5" customWidth="1"/>
    <col min="7443" max="7443" width="10.5" style="5" customWidth="1"/>
    <col min="7444" max="7680" width="9.6640625" style="5"/>
    <col min="7681" max="7681" width="6.1640625" style="5" customWidth="1"/>
    <col min="7682" max="7682" width="9.5" style="5" customWidth="1"/>
    <col min="7683" max="7683" width="7" style="5" customWidth="1"/>
    <col min="7684" max="7684" width="11.83203125" style="5" customWidth="1"/>
    <col min="7685" max="7685" width="6.6640625" style="5" customWidth="1"/>
    <col min="7686" max="7686" width="6.33203125" style="5" customWidth="1"/>
    <col min="7687" max="7688" width="7.1640625" style="5" customWidth="1"/>
    <col min="7689" max="7689" width="10.33203125" style="5" customWidth="1"/>
    <col min="7690" max="7690" width="7.6640625" style="5" customWidth="1"/>
    <col min="7691" max="7691" width="6.1640625" style="5" customWidth="1"/>
    <col min="7692" max="7692" width="9.6640625" style="5" customWidth="1"/>
    <col min="7693" max="7693" width="7.1640625" style="5" customWidth="1"/>
    <col min="7694" max="7694" width="12" style="5" customWidth="1"/>
    <col min="7695" max="7695" width="6.5" style="5" customWidth="1"/>
    <col min="7696" max="7696" width="6.33203125" style="5" customWidth="1"/>
    <col min="7697" max="7698" width="7.1640625" style="5" customWidth="1"/>
    <col min="7699" max="7699" width="10.5" style="5" customWidth="1"/>
    <col min="7700" max="7936" width="9.6640625" style="5"/>
    <col min="7937" max="7937" width="6.1640625" style="5" customWidth="1"/>
    <col min="7938" max="7938" width="9.5" style="5" customWidth="1"/>
    <col min="7939" max="7939" width="7" style="5" customWidth="1"/>
    <col min="7940" max="7940" width="11.83203125" style="5" customWidth="1"/>
    <col min="7941" max="7941" width="6.6640625" style="5" customWidth="1"/>
    <col min="7942" max="7942" width="6.33203125" style="5" customWidth="1"/>
    <col min="7943" max="7944" width="7.1640625" style="5" customWidth="1"/>
    <col min="7945" max="7945" width="10.33203125" style="5" customWidth="1"/>
    <col min="7946" max="7946" width="7.6640625" style="5" customWidth="1"/>
    <col min="7947" max="7947" width="6.1640625" style="5" customWidth="1"/>
    <col min="7948" max="7948" width="9.6640625" style="5" customWidth="1"/>
    <col min="7949" max="7949" width="7.1640625" style="5" customWidth="1"/>
    <col min="7950" max="7950" width="12" style="5" customWidth="1"/>
    <col min="7951" max="7951" width="6.5" style="5" customWidth="1"/>
    <col min="7952" max="7952" width="6.33203125" style="5" customWidth="1"/>
    <col min="7953" max="7954" width="7.1640625" style="5" customWidth="1"/>
    <col min="7955" max="7955" width="10.5" style="5" customWidth="1"/>
    <col min="7956" max="8192" width="9.6640625" style="5"/>
    <col min="8193" max="8193" width="6.1640625" style="5" customWidth="1"/>
    <col min="8194" max="8194" width="9.5" style="5" customWidth="1"/>
    <col min="8195" max="8195" width="7" style="5" customWidth="1"/>
    <col min="8196" max="8196" width="11.83203125" style="5" customWidth="1"/>
    <col min="8197" max="8197" width="6.6640625" style="5" customWidth="1"/>
    <col min="8198" max="8198" width="6.33203125" style="5" customWidth="1"/>
    <col min="8199" max="8200" width="7.1640625" style="5" customWidth="1"/>
    <col min="8201" max="8201" width="10.33203125" style="5" customWidth="1"/>
    <col min="8202" max="8202" width="7.6640625" style="5" customWidth="1"/>
    <col min="8203" max="8203" width="6.1640625" style="5" customWidth="1"/>
    <col min="8204" max="8204" width="9.6640625" style="5" customWidth="1"/>
    <col min="8205" max="8205" width="7.1640625" style="5" customWidth="1"/>
    <col min="8206" max="8206" width="12" style="5" customWidth="1"/>
    <col min="8207" max="8207" width="6.5" style="5" customWidth="1"/>
    <col min="8208" max="8208" width="6.33203125" style="5" customWidth="1"/>
    <col min="8209" max="8210" width="7.1640625" style="5" customWidth="1"/>
    <col min="8211" max="8211" width="10.5" style="5" customWidth="1"/>
    <col min="8212" max="8448" width="9.6640625" style="5"/>
    <col min="8449" max="8449" width="6.1640625" style="5" customWidth="1"/>
    <col min="8450" max="8450" width="9.5" style="5" customWidth="1"/>
    <col min="8451" max="8451" width="7" style="5" customWidth="1"/>
    <col min="8452" max="8452" width="11.83203125" style="5" customWidth="1"/>
    <col min="8453" max="8453" width="6.6640625" style="5" customWidth="1"/>
    <col min="8454" max="8454" width="6.33203125" style="5" customWidth="1"/>
    <col min="8455" max="8456" width="7.1640625" style="5" customWidth="1"/>
    <col min="8457" max="8457" width="10.33203125" style="5" customWidth="1"/>
    <col min="8458" max="8458" width="7.6640625" style="5" customWidth="1"/>
    <col min="8459" max="8459" width="6.1640625" style="5" customWidth="1"/>
    <col min="8460" max="8460" width="9.6640625" style="5" customWidth="1"/>
    <col min="8461" max="8461" width="7.1640625" style="5" customWidth="1"/>
    <col min="8462" max="8462" width="12" style="5" customWidth="1"/>
    <col min="8463" max="8463" width="6.5" style="5" customWidth="1"/>
    <col min="8464" max="8464" width="6.33203125" style="5" customWidth="1"/>
    <col min="8465" max="8466" width="7.1640625" style="5" customWidth="1"/>
    <col min="8467" max="8467" width="10.5" style="5" customWidth="1"/>
    <col min="8468" max="8704" width="9.6640625" style="5"/>
    <col min="8705" max="8705" width="6.1640625" style="5" customWidth="1"/>
    <col min="8706" max="8706" width="9.5" style="5" customWidth="1"/>
    <col min="8707" max="8707" width="7" style="5" customWidth="1"/>
    <col min="8708" max="8708" width="11.83203125" style="5" customWidth="1"/>
    <col min="8709" max="8709" width="6.6640625" style="5" customWidth="1"/>
    <col min="8710" max="8710" width="6.33203125" style="5" customWidth="1"/>
    <col min="8711" max="8712" width="7.1640625" style="5" customWidth="1"/>
    <col min="8713" max="8713" width="10.33203125" style="5" customWidth="1"/>
    <col min="8714" max="8714" width="7.6640625" style="5" customWidth="1"/>
    <col min="8715" max="8715" width="6.1640625" style="5" customWidth="1"/>
    <col min="8716" max="8716" width="9.6640625" style="5" customWidth="1"/>
    <col min="8717" max="8717" width="7.1640625" style="5" customWidth="1"/>
    <col min="8718" max="8718" width="12" style="5" customWidth="1"/>
    <col min="8719" max="8719" width="6.5" style="5" customWidth="1"/>
    <col min="8720" max="8720" width="6.33203125" style="5" customWidth="1"/>
    <col min="8721" max="8722" width="7.1640625" style="5" customWidth="1"/>
    <col min="8723" max="8723" width="10.5" style="5" customWidth="1"/>
    <col min="8724" max="8960" width="9.6640625" style="5"/>
    <col min="8961" max="8961" width="6.1640625" style="5" customWidth="1"/>
    <col min="8962" max="8962" width="9.5" style="5" customWidth="1"/>
    <col min="8963" max="8963" width="7" style="5" customWidth="1"/>
    <col min="8964" max="8964" width="11.83203125" style="5" customWidth="1"/>
    <col min="8965" max="8965" width="6.6640625" style="5" customWidth="1"/>
    <col min="8966" max="8966" width="6.33203125" style="5" customWidth="1"/>
    <col min="8967" max="8968" width="7.1640625" style="5" customWidth="1"/>
    <col min="8969" max="8969" width="10.33203125" style="5" customWidth="1"/>
    <col min="8970" max="8970" width="7.6640625" style="5" customWidth="1"/>
    <col min="8971" max="8971" width="6.1640625" style="5" customWidth="1"/>
    <col min="8972" max="8972" width="9.6640625" style="5" customWidth="1"/>
    <col min="8973" max="8973" width="7.1640625" style="5" customWidth="1"/>
    <col min="8974" max="8974" width="12" style="5" customWidth="1"/>
    <col min="8975" max="8975" width="6.5" style="5" customWidth="1"/>
    <col min="8976" max="8976" width="6.33203125" style="5" customWidth="1"/>
    <col min="8977" max="8978" width="7.1640625" style="5" customWidth="1"/>
    <col min="8979" max="8979" width="10.5" style="5" customWidth="1"/>
    <col min="8980" max="9216" width="9.6640625" style="5"/>
    <col min="9217" max="9217" width="6.1640625" style="5" customWidth="1"/>
    <col min="9218" max="9218" width="9.5" style="5" customWidth="1"/>
    <col min="9219" max="9219" width="7" style="5" customWidth="1"/>
    <col min="9220" max="9220" width="11.83203125" style="5" customWidth="1"/>
    <col min="9221" max="9221" width="6.6640625" style="5" customWidth="1"/>
    <col min="9222" max="9222" width="6.33203125" style="5" customWidth="1"/>
    <col min="9223" max="9224" width="7.1640625" style="5" customWidth="1"/>
    <col min="9225" max="9225" width="10.33203125" style="5" customWidth="1"/>
    <col min="9226" max="9226" width="7.6640625" style="5" customWidth="1"/>
    <col min="9227" max="9227" width="6.1640625" style="5" customWidth="1"/>
    <col min="9228" max="9228" width="9.6640625" style="5" customWidth="1"/>
    <col min="9229" max="9229" width="7.1640625" style="5" customWidth="1"/>
    <col min="9230" max="9230" width="12" style="5" customWidth="1"/>
    <col min="9231" max="9231" width="6.5" style="5" customWidth="1"/>
    <col min="9232" max="9232" width="6.33203125" style="5" customWidth="1"/>
    <col min="9233" max="9234" width="7.1640625" style="5" customWidth="1"/>
    <col min="9235" max="9235" width="10.5" style="5" customWidth="1"/>
    <col min="9236" max="9472" width="9.6640625" style="5"/>
    <col min="9473" max="9473" width="6.1640625" style="5" customWidth="1"/>
    <col min="9474" max="9474" width="9.5" style="5" customWidth="1"/>
    <col min="9475" max="9475" width="7" style="5" customWidth="1"/>
    <col min="9476" max="9476" width="11.83203125" style="5" customWidth="1"/>
    <col min="9477" max="9477" width="6.6640625" style="5" customWidth="1"/>
    <col min="9478" max="9478" width="6.33203125" style="5" customWidth="1"/>
    <col min="9479" max="9480" width="7.1640625" style="5" customWidth="1"/>
    <col min="9481" max="9481" width="10.33203125" style="5" customWidth="1"/>
    <col min="9482" max="9482" width="7.6640625" style="5" customWidth="1"/>
    <col min="9483" max="9483" width="6.1640625" style="5" customWidth="1"/>
    <col min="9484" max="9484" width="9.6640625" style="5" customWidth="1"/>
    <col min="9485" max="9485" width="7.1640625" style="5" customWidth="1"/>
    <col min="9486" max="9486" width="12" style="5" customWidth="1"/>
    <col min="9487" max="9487" width="6.5" style="5" customWidth="1"/>
    <col min="9488" max="9488" width="6.33203125" style="5" customWidth="1"/>
    <col min="9489" max="9490" width="7.1640625" style="5" customWidth="1"/>
    <col min="9491" max="9491" width="10.5" style="5" customWidth="1"/>
    <col min="9492" max="9728" width="9.6640625" style="5"/>
    <col min="9729" max="9729" width="6.1640625" style="5" customWidth="1"/>
    <col min="9730" max="9730" width="9.5" style="5" customWidth="1"/>
    <col min="9731" max="9731" width="7" style="5" customWidth="1"/>
    <col min="9732" max="9732" width="11.83203125" style="5" customWidth="1"/>
    <col min="9733" max="9733" width="6.6640625" style="5" customWidth="1"/>
    <col min="9734" max="9734" width="6.33203125" style="5" customWidth="1"/>
    <col min="9735" max="9736" width="7.1640625" style="5" customWidth="1"/>
    <col min="9737" max="9737" width="10.33203125" style="5" customWidth="1"/>
    <col min="9738" max="9738" width="7.6640625" style="5" customWidth="1"/>
    <col min="9739" max="9739" width="6.1640625" style="5" customWidth="1"/>
    <col min="9740" max="9740" width="9.6640625" style="5" customWidth="1"/>
    <col min="9741" max="9741" width="7.1640625" style="5" customWidth="1"/>
    <col min="9742" max="9742" width="12" style="5" customWidth="1"/>
    <col min="9743" max="9743" width="6.5" style="5" customWidth="1"/>
    <col min="9744" max="9744" width="6.33203125" style="5" customWidth="1"/>
    <col min="9745" max="9746" width="7.1640625" style="5" customWidth="1"/>
    <col min="9747" max="9747" width="10.5" style="5" customWidth="1"/>
    <col min="9748" max="9984" width="9.6640625" style="5"/>
    <col min="9985" max="9985" width="6.1640625" style="5" customWidth="1"/>
    <col min="9986" max="9986" width="9.5" style="5" customWidth="1"/>
    <col min="9987" max="9987" width="7" style="5" customWidth="1"/>
    <col min="9988" max="9988" width="11.83203125" style="5" customWidth="1"/>
    <col min="9989" max="9989" width="6.6640625" style="5" customWidth="1"/>
    <col min="9990" max="9990" width="6.33203125" style="5" customWidth="1"/>
    <col min="9991" max="9992" width="7.1640625" style="5" customWidth="1"/>
    <col min="9993" max="9993" width="10.33203125" style="5" customWidth="1"/>
    <col min="9994" max="9994" width="7.6640625" style="5" customWidth="1"/>
    <col min="9995" max="9995" width="6.1640625" style="5" customWidth="1"/>
    <col min="9996" max="9996" width="9.6640625" style="5" customWidth="1"/>
    <col min="9997" max="9997" width="7.1640625" style="5" customWidth="1"/>
    <col min="9998" max="9998" width="12" style="5" customWidth="1"/>
    <col min="9999" max="9999" width="6.5" style="5" customWidth="1"/>
    <col min="10000" max="10000" width="6.33203125" style="5" customWidth="1"/>
    <col min="10001" max="10002" width="7.1640625" style="5" customWidth="1"/>
    <col min="10003" max="10003" width="10.5" style="5" customWidth="1"/>
    <col min="10004" max="10240" width="9.6640625" style="5"/>
    <col min="10241" max="10241" width="6.1640625" style="5" customWidth="1"/>
    <col min="10242" max="10242" width="9.5" style="5" customWidth="1"/>
    <col min="10243" max="10243" width="7" style="5" customWidth="1"/>
    <col min="10244" max="10244" width="11.83203125" style="5" customWidth="1"/>
    <col min="10245" max="10245" width="6.6640625" style="5" customWidth="1"/>
    <col min="10246" max="10246" width="6.33203125" style="5" customWidth="1"/>
    <col min="10247" max="10248" width="7.1640625" style="5" customWidth="1"/>
    <col min="10249" max="10249" width="10.33203125" style="5" customWidth="1"/>
    <col min="10250" max="10250" width="7.6640625" style="5" customWidth="1"/>
    <col min="10251" max="10251" width="6.1640625" style="5" customWidth="1"/>
    <col min="10252" max="10252" width="9.6640625" style="5" customWidth="1"/>
    <col min="10253" max="10253" width="7.1640625" style="5" customWidth="1"/>
    <col min="10254" max="10254" width="12" style="5" customWidth="1"/>
    <col min="10255" max="10255" width="6.5" style="5" customWidth="1"/>
    <col min="10256" max="10256" width="6.33203125" style="5" customWidth="1"/>
    <col min="10257" max="10258" width="7.1640625" style="5" customWidth="1"/>
    <col min="10259" max="10259" width="10.5" style="5" customWidth="1"/>
    <col min="10260" max="10496" width="9.6640625" style="5"/>
    <col min="10497" max="10497" width="6.1640625" style="5" customWidth="1"/>
    <col min="10498" max="10498" width="9.5" style="5" customWidth="1"/>
    <col min="10499" max="10499" width="7" style="5" customWidth="1"/>
    <col min="10500" max="10500" width="11.83203125" style="5" customWidth="1"/>
    <col min="10501" max="10501" width="6.6640625" style="5" customWidth="1"/>
    <col min="10502" max="10502" width="6.33203125" style="5" customWidth="1"/>
    <col min="10503" max="10504" width="7.1640625" style="5" customWidth="1"/>
    <col min="10505" max="10505" width="10.33203125" style="5" customWidth="1"/>
    <col min="10506" max="10506" width="7.6640625" style="5" customWidth="1"/>
    <col min="10507" max="10507" width="6.1640625" style="5" customWidth="1"/>
    <col min="10508" max="10508" width="9.6640625" style="5" customWidth="1"/>
    <col min="10509" max="10509" width="7.1640625" style="5" customWidth="1"/>
    <col min="10510" max="10510" width="12" style="5" customWidth="1"/>
    <col min="10511" max="10511" width="6.5" style="5" customWidth="1"/>
    <col min="10512" max="10512" width="6.33203125" style="5" customWidth="1"/>
    <col min="10513" max="10514" width="7.1640625" style="5" customWidth="1"/>
    <col min="10515" max="10515" width="10.5" style="5" customWidth="1"/>
    <col min="10516" max="10752" width="9.6640625" style="5"/>
    <col min="10753" max="10753" width="6.1640625" style="5" customWidth="1"/>
    <col min="10754" max="10754" width="9.5" style="5" customWidth="1"/>
    <col min="10755" max="10755" width="7" style="5" customWidth="1"/>
    <col min="10756" max="10756" width="11.83203125" style="5" customWidth="1"/>
    <col min="10757" max="10757" width="6.6640625" style="5" customWidth="1"/>
    <col min="10758" max="10758" width="6.33203125" style="5" customWidth="1"/>
    <col min="10759" max="10760" width="7.1640625" style="5" customWidth="1"/>
    <col min="10761" max="10761" width="10.33203125" style="5" customWidth="1"/>
    <col min="10762" max="10762" width="7.6640625" style="5" customWidth="1"/>
    <col min="10763" max="10763" width="6.1640625" style="5" customWidth="1"/>
    <col min="10764" max="10764" width="9.6640625" style="5" customWidth="1"/>
    <col min="10765" max="10765" width="7.1640625" style="5" customWidth="1"/>
    <col min="10766" max="10766" width="12" style="5" customWidth="1"/>
    <col min="10767" max="10767" width="6.5" style="5" customWidth="1"/>
    <col min="10768" max="10768" width="6.33203125" style="5" customWidth="1"/>
    <col min="10769" max="10770" width="7.1640625" style="5" customWidth="1"/>
    <col min="10771" max="10771" width="10.5" style="5" customWidth="1"/>
    <col min="10772" max="11008" width="9.6640625" style="5"/>
    <col min="11009" max="11009" width="6.1640625" style="5" customWidth="1"/>
    <col min="11010" max="11010" width="9.5" style="5" customWidth="1"/>
    <col min="11011" max="11011" width="7" style="5" customWidth="1"/>
    <col min="11012" max="11012" width="11.83203125" style="5" customWidth="1"/>
    <col min="11013" max="11013" width="6.6640625" style="5" customWidth="1"/>
    <col min="11014" max="11014" width="6.33203125" style="5" customWidth="1"/>
    <col min="11015" max="11016" width="7.1640625" style="5" customWidth="1"/>
    <col min="11017" max="11017" width="10.33203125" style="5" customWidth="1"/>
    <col min="11018" max="11018" width="7.6640625" style="5" customWidth="1"/>
    <col min="11019" max="11019" width="6.1640625" style="5" customWidth="1"/>
    <col min="11020" max="11020" width="9.6640625" style="5" customWidth="1"/>
    <col min="11021" max="11021" width="7.1640625" style="5" customWidth="1"/>
    <col min="11022" max="11022" width="12" style="5" customWidth="1"/>
    <col min="11023" max="11023" width="6.5" style="5" customWidth="1"/>
    <col min="11024" max="11024" width="6.33203125" style="5" customWidth="1"/>
    <col min="11025" max="11026" width="7.1640625" style="5" customWidth="1"/>
    <col min="11027" max="11027" width="10.5" style="5" customWidth="1"/>
    <col min="11028" max="11264" width="9.6640625" style="5"/>
    <col min="11265" max="11265" width="6.1640625" style="5" customWidth="1"/>
    <col min="11266" max="11266" width="9.5" style="5" customWidth="1"/>
    <col min="11267" max="11267" width="7" style="5" customWidth="1"/>
    <col min="11268" max="11268" width="11.83203125" style="5" customWidth="1"/>
    <col min="11269" max="11269" width="6.6640625" style="5" customWidth="1"/>
    <col min="11270" max="11270" width="6.33203125" style="5" customWidth="1"/>
    <col min="11271" max="11272" width="7.1640625" style="5" customWidth="1"/>
    <col min="11273" max="11273" width="10.33203125" style="5" customWidth="1"/>
    <col min="11274" max="11274" width="7.6640625" style="5" customWidth="1"/>
    <col min="11275" max="11275" width="6.1640625" style="5" customWidth="1"/>
    <col min="11276" max="11276" width="9.6640625" style="5" customWidth="1"/>
    <col min="11277" max="11277" width="7.1640625" style="5" customWidth="1"/>
    <col min="11278" max="11278" width="12" style="5" customWidth="1"/>
    <col min="11279" max="11279" width="6.5" style="5" customWidth="1"/>
    <col min="11280" max="11280" width="6.33203125" style="5" customWidth="1"/>
    <col min="11281" max="11282" width="7.1640625" style="5" customWidth="1"/>
    <col min="11283" max="11283" width="10.5" style="5" customWidth="1"/>
    <col min="11284" max="11520" width="9.6640625" style="5"/>
    <col min="11521" max="11521" width="6.1640625" style="5" customWidth="1"/>
    <col min="11522" max="11522" width="9.5" style="5" customWidth="1"/>
    <col min="11523" max="11523" width="7" style="5" customWidth="1"/>
    <col min="11524" max="11524" width="11.83203125" style="5" customWidth="1"/>
    <col min="11525" max="11525" width="6.6640625" style="5" customWidth="1"/>
    <col min="11526" max="11526" width="6.33203125" style="5" customWidth="1"/>
    <col min="11527" max="11528" width="7.1640625" style="5" customWidth="1"/>
    <col min="11529" max="11529" width="10.33203125" style="5" customWidth="1"/>
    <col min="11530" max="11530" width="7.6640625" style="5" customWidth="1"/>
    <col min="11531" max="11531" width="6.1640625" style="5" customWidth="1"/>
    <col min="11532" max="11532" width="9.6640625" style="5" customWidth="1"/>
    <col min="11533" max="11533" width="7.1640625" style="5" customWidth="1"/>
    <col min="11534" max="11534" width="12" style="5" customWidth="1"/>
    <col min="11535" max="11535" width="6.5" style="5" customWidth="1"/>
    <col min="11536" max="11536" width="6.33203125" style="5" customWidth="1"/>
    <col min="11537" max="11538" width="7.1640625" style="5" customWidth="1"/>
    <col min="11539" max="11539" width="10.5" style="5" customWidth="1"/>
    <col min="11540" max="11776" width="9.6640625" style="5"/>
    <col min="11777" max="11777" width="6.1640625" style="5" customWidth="1"/>
    <col min="11778" max="11778" width="9.5" style="5" customWidth="1"/>
    <col min="11779" max="11779" width="7" style="5" customWidth="1"/>
    <col min="11780" max="11780" width="11.83203125" style="5" customWidth="1"/>
    <col min="11781" max="11781" width="6.6640625" style="5" customWidth="1"/>
    <col min="11782" max="11782" width="6.33203125" style="5" customWidth="1"/>
    <col min="11783" max="11784" width="7.1640625" style="5" customWidth="1"/>
    <col min="11785" max="11785" width="10.33203125" style="5" customWidth="1"/>
    <col min="11786" max="11786" width="7.6640625" style="5" customWidth="1"/>
    <col min="11787" max="11787" width="6.1640625" style="5" customWidth="1"/>
    <col min="11788" max="11788" width="9.6640625" style="5" customWidth="1"/>
    <col min="11789" max="11789" width="7.1640625" style="5" customWidth="1"/>
    <col min="11790" max="11790" width="12" style="5" customWidth="1"/>
    <col min="11791" max="11791" width="6.5" style="5" customWidth="1"/>
    <col min="11792" max="11792" width="6.33203125" style="5" customWidth="1"/>
    <col min="11793" max="11794" width="7.1640625" style="5" customWidth="1"/>
    <col min="11795" max="11795" width="10.5" style="5" customWidth="1"/>
    <col min="11796" max="12032" width="9.6640625" style="5"/>
    <col min="12033" max="12033" width="6.1640625" style="5" customWidth="1"/>
    <col min="12034" max="12034" width="9.5" style="5" customWidth="1"/>
    <col min="12035" max="12035" width="7" style="5" customWidth="1"/>
    <col min="12036" max="12036" width="11.83203125" style="5" customWidth="1"/>
    <col min="12037" max="12037" width="6.6640625" style="5" customWidth="1"/>
    <col min="12038" max="12038" width="6.33203125" style="5" customWidth="1"/>
    <col min="12039" max="12040" width="7.1640625" style="5" customWidth="1"/>
    <col min="12041" max="12041" width="10.33203125" style="5" customWidth="1"/>
    <col min="12042" max="12042" width="7.6640625" style="5" customWidth="1"/>
    <col min="12043" max="12043" width="6.1640625" style="5" customWidth="1"/>
    <col min="12044" max="12044" width="9.6640625" style="5" customWidth="1"/>
    <col min="12045" max="12045" width="7.1640625" style="5" customWidth="1"/>
    <col min="12046" max="12046" width="12" style="5" customWidth="1"/>
    <col min="12047" max="12047" width="6.5" style="5" customWidth="1"/>
    <col min="12048" max="12048" width="6.33203125" style="5" customWidth="1"/>
    <col min="12049" max="12050" width="7.1640625" style="5" customWidth="1"/>
    <col min="12051" max="12051" width="10.5" style="5" customWidth="1"/>
    <col min="12052" max="12288" width="9.6640625" style="5"/>
    <col min="12289" max="12289" width="6.1640625" style="5" customWidth="1"/>
    <col min="12290" max="12290" width="9.5" style="5" customWidth="1"/>
    <col min="12291" max="12291" width="7" style="5" customWidth="1"/>
    <col min="12292" max="12292" width="11.83203125" style="5" customWidth="1"/>
    <col min="12293" max="12293" width="6.6640625" style="5" customWidth="1"/>
    <col min="12294" max="12294" width="6.33203125" style="5" customWidth="1"/>
    <col min="12295" max="12296" width="7.1640625" style="5" customWidth="1"/>
    <col min="12297" max="12297" width="10.33203125" style="5" customWidth="1"/>
    <col min="12298" max="12298" width="7.6640625" style="5" customWidth="1"/>
    <col min="12299" max="12299" width="6.1640625" style="5" customWidth="1"/>
    <col min="12300" max="12300" width="9.6640625" style="5" customWidth="1"/>
    <col min="12301" max="12301" width="7.1640625" style="5" customWidth="1"/>
    <col min="12302" max="12302" width="12" style="5" customWidth="1"/>
    <col min="12303" max="12303" width="6.5" style="5" customWidth="1"/>
    <col min="12304" max="12304" width="6.33203125" style="5" customWidth="1"/>
    <col min="12305" max="12306" width="7.1640625" style="5" customWidth="1"/>
    <col min="12307" max="12307" width="10.5" style="5" customWidth="1"/>
    <col min="12308" max="12544" width="9.6640625" style="5"/>
    <col min="12545" max="12545" width="6.1640625" style="5" customWidth="1"/>
    <col min="12546" max="12546" width="9.5" style="5" customWidth="1"/>
    <col min="12547" max="12547" width="7" style="5" customWidth="1"/>
    <col min="12548" max="12548" width="11.83203125" style="5" customWidth="1"/>
    <col min="12549" max="12549" width="6.6640625" style="5" customWidth="1"/>
    <col min="12550" max="12550" width="6.33203125" style="5" customWidth="1"/>
    <col min="12551" max="12552" width="7.1640625" style="5" customWidth="1"/>
    <col min="12553" max="12553" width="10.33203125" style="5" customWidth="1"/>
    <col min="12554" max="12554" width="7.6640625" style="5" customWidth="1"/>
    <col min="12555" max="12555" width="6.1640625" style="5" customWidth="1"/>
    <col min="12556" max="12556" width="9.6640625" style="5" customWidth="1"/>
    <col min="12557" max="12557" width="7.1640625" style="5" customWidth="1"/>
    <col min="12558" max="12558" width="12" style="5" customWidth="1"/>
    <col min="12559" max="12559" width="6.5" style="5" customWidth="1"/>
    <col min="12560" max="12560" width="6.33203125" style="5" customWidth="1"/>
    <col min="12561" max="12562" width="7.1640625" style="5" customWidth="1"/>
    <col min="12563" max="12563" width="10.5" style="5" customWidth="1"/>
    <col min="12564" max="12800" width="9.6640625" style="5"/>
    <col min="12801" max="12801" width="6.1640625" style="5" customWidth="1"/>
    <col min="12802" max="12802" width="9.5" style="5" customWidth="1"/>
    <col min="12803" max="12803" width="7" style="5" customWidth="1"/>
    <col min="12804" max="12804" width="11.83203125" style="5" customWidth="1"/>
    <col min="12805" max="12805" width="6.6640625" style="5" customWidth="1"/>
    <col min="12806" max="12806" width="6.33203125" style="5" customWidth="1"/>
    <col min="12807" max="12808" width="7.1640625" style="5" customWidth="1"/>
    <col min="12809" max="12809" width="10.33203125" style="5" customWidth="1"/>
    <col min="12810" max="12810" width="7.6640625" style="5" customWidth="1"/>
    <col min="12811" max="12811" width="6.1640625" style="5" customWidth="1"/>
    <col min="12812" max="12812" width="9.6640625" style="5" customWidth="1"/>
    <col min="12813" max="12813" width="7.1640625" style="5" customWidth="1"/>
    <col min="12814" max="12814" width="12" style="5" customWidth="1"/>
    <col min="12815" max="12815" width="6.5" style="5" customWidth="1"/>
    <col min="12816" max="12816" width="6.33203125" style="5" customWidth="1"/>
    <col min="12817" max="12818" width="7.1640625" style="5" customWidth="1"/>
    <col min="12819" max="12819" width="10.5" style="5" customWidth="1"/>
    <col min="12820" max="13056" width="9.6640625" style="5"/>
    <col min="13057" max="13057" width="6.1640625" style="5" customWidth="1"/>
    <col min="13058" max="13058" width="9.5" style="5" customWidth="1"/>
    <col min="13059" max="13059" width="7" style="5" customWidth="1"/>
    <col min="13060" max="13060" width="11.83203125" style="5" customWidth="1"/>
    <col min="13061" max="13061" width="6.6640625" style="5" customWidth="1"/>
    <col min="13062" max="13062" width="6.33203125" style="5" customWidth="1"/>
    <col min="13063" max="13064" width="7.1640625" style="5" customWidth="1"/>
    <col min="13065" max="13065" width="10.33203125" style="5" customWidth="1"/>
    <col min="13066" max="13066" width="7.6640625" style="5" customWidth="1"/>
    <col min="13067" max="13067" width="6.1640625" style="5" customWidth="1"/>
    <col min="13068" max="13068" width="9.6640625" style="5" customWidth="1"/>
    <col min="13069" max="13069" width="7.1640625" style="5" customWidth="1"/>
    <col min="13070" max="13070" width="12" style="5" customWidth="1"/>
    <col min="13071" max="13071" width="6.5" style="5" customWidth="1"/>
    <col min="13072" max="13072" width="6.33203125" style="5" customWidth="1"/>
    <col min="13073" max="13074" width="7.1640625" style="5" customWidth="1"/>
    <col min="13075" max="13075" width="10.5" style="5" customWidth="1"/>
    <col min="13076" max="13312" width="9.6640625" style="5"/>
    <col min="13313" max="13313" width="6.1640625" style="5" customWidth="1"/>
    <col min="13314" max="13314" width="9.5" style="5" customWidth="1"/>
    <col min="13315" max="13315" width="7" style="5" customWidth="1"/>
    <col min="13316" max="13316" width="11.83203125" style="5" customWidth="1"/>
    <col min="13317" max="13317" width="6.6640625" style="5" customWidth="1"/>
    <col min="13318" max="13318" width="6.33203125" style="5" customWidth="1"/>
    <col min="13319" max="13320" width="7.1640625" style="5" customWidth="1"/>
    <col min="13321" max="13321" width="10.33203125" style="5" customWidth="1"/>
    <col min="13322" max="13322" width="7.6640625" style="5" customWidth="1"/>
    <col min="13323" max="13323" width="6.1640625" style="5" customWidth="1"/>
    <col min="13324" max="13324" width="9.6640625" style="5" customWidth="1"/>
    <col min="13325" max="13325" width="7.1640625" style="5" customWidth="1"/>
    <col min="13326" max="13326" width="12" style="5" customWidth="1"/>
    <col min="13327" max="13327" width="6.5" style="5" customWidth="1"/>
    <col min="13328" max="13328" width="6.33203125" style="5" customWidth="1"/>
    <col min="13329" max="13330" width="7.1640625" style="5" customWidth="1"/>
    <col min="13331" max="13331" width="10.5" style="5" customWidth="1"/>
    <col min="13332" max="13568" width="9.6640625" style="5"/>
    <col min="13569" max="13569" width="6.1640625" style="5" customWidth="1"/>
    <col min="13570" max="13570" width="9.5" style="5" customWidth="1"/>
    <col min="13571" max="13571" width="7" style="5" customWidth="1"/>
    <col min="13572" max="13572" width="11.83203125" style="5" customWidth="1"/>
    <col min="13573" max="13573" width="6.6640625" style="5" customWidth="1"/>
    <col min="13574" max="13574" width="6.33203125" style="5" customWidth="1"/>
    <col min="13575" max="13576" width="7.1640625" style="5" customWidth="1"/>
    <col min="13577" max="13577" width="10.33203125" style="5" customWidth="1"/>
    <col min="13578" max="13578" width="7.6640625" style="5" customWidth="1"/>
    <col min="13579" max="13579" width="6.1640625" style="5" customWidth="1"/>
    <col min="13580" max="13580" width="9.6640625" style="5" customWidth="1"/>
    <col min="13581" max="13581" width="7.1640625" style="5" customWidth="1"/>
    <col min="13582" max="13582" width="12" style="5" customWidth="1"/>
    <col min="13583" max="13583" width="6.5" style="5" customWidth="1"/>
    <col min="13584" max="13584" width="6.33203125" style="5" customWidth="1"/>
    <col min="13585" max="13586" width="7.1640625" style="5" customWidth="1"/>
    <col min="13587" max="13587" width="10.5" style="5" customWidth="1"/>
    <col min="13588" max="13824" width="9.6640625" style="5"/>
    <col min="13825" max="13825" width="6.1640625" style="5" customWidth="1"/>
    <col min="13826" max="13826" width="9.5" style="5" customWidth="1"/>
    <col min="13827" max="13827" width="7" style="5" customWidth="1"/>
    <col min="13828" max="13828" width="11.83203125" style="5" customWidth="1"/>
    <col min="13829" max="13829" width="6.6640625" style="5" customWidth="1"/>
    <col min="13830" max="13830" width="6.33203125" style="5" customWidth="1"/>
    <col min="13831" max="13832" width="7.1640625" style="5" customWidth="1"/>
    <col min="13833" max="13833" width="10.33203125" style="5" customWidth="1"/>
    <col min="13834" max="13834" width="7.6640625" style="5" customWidth="1"/>
    <col min="13835" max="13835" width="6.1640625" style="5" customWidth="1"/>
    <col min="13836" max="13836" width="9.6640625" style="5" customWidth="1"/>
    <col min="13837" max="13837" width="7.1640625" style="5" customWidth="1"/>
    <col min="13838" max="13838" width="12" style="5" customWidth="1"/>
    <col min="13839" max="13839" width="6.5" style="5" customWidth="1"/>
    <col min="13840" max="13840" width="6.33203125" style="5" customWidth="1"/>
    <col min="13841" max="13842" width="7.1640625" style="5" customWidth="1"/>
    <col min="13843" max="13843" width="10.5" style="5" customWidth="1"/>
    <col min="13844" max="14080" width="9.6640625" style="5"/>
    <col min="14081" max="14081" width="6.1640625" style="5" customWidth="1"/>
    <col min="14082" max="14082" width="9.5" style="5" customWidth="1"/>
    <col min="14083" max="14083" width="7" style="5" customWidth="1"/>
    <col min="14084" max="14084" width="11.83203125" style="5" customWidth="1"/>
    <col min="14085" max="14085" width="6.6640625" style="5" customWidth="1"/>
    <col min="14086" max="14086" width="6.33203125" style="5" customWidth="1"/>
    <col min="14087" max="14088" width="7.1640625" style="5" customWidth="1"/>
    <col min="14089" max="14089" width="10.33203125" style="5" customWidth="1"/>
    <col min="14090" max="14090" width="7.6640625" style="5" customWidth="1"/>
    <col min="14091" max="14091" width="6.1640625" style="5" customWidth="1"/>
    <col min="14092" max="14092" width="9.6640625" style="5" customWidth="1"/>
    <col min="14093" max="14093" width="7.1640625" style="5" customWidth="1"/>
    <col min="14094" max="14094" width="12" style="5" customWidth="1"/>
    <col min="14095" max="14095" width="6.5" style="5" customWidth="1"/>
    <col min="14096" max="14096" width="6.33203125" style="5" customWidth="1"/>
    <col min="14097" max="14098" width="7.1640625" style="5" customWidth="1"/>
    <col min="14099" max="14099" width="10.5" style="5" customWidth="1"/>
    <col min="14100" max="14336" width="9.6640625" style="5"/>
    <col min="14337" max="14337" width="6.1640625" style="5" customWidth="1"/>
    <col min="14338" max="14338" width="9.5" style="5" customWidth="1"/>
    <col min="14339" max="14339" width="7" style="5" customWidth="1"/>
    <col min="14340" max="14340" width="11.83203125" style="5" customWidth="1"/>
    <col min="14341" max="14341" width="6.6640625" style="5" customWidth="1"/>
    <col min="14342" max="14342" width="6.33203125" style="5" customWidth="1"/>
    <col min="14343" max="14344" width="7.1640625" style="5" customWidth="1"/>
    <col min="14345" max="14345" width="10.33203125" style="5" customWidth="1"/>
    <col min="14346" max="14346" width="7.6640625" style="5" customWidth="1"/>
    <col min="14347" max="14347" width="6.1640625" style="5" customWidth="1"/>
    <col min="14348" max="14348" width="9.6640625" style="5" customWidth="1"/>
    <col min="14349" max="14349" width="7.1640625" style="5" customWidth="1"/>
    <col min="14350" max="14350" width="12" style="5" customWidth="1"/>
    <col min="14351" max="14351" width="6.5" style="5" customWidth="1"/>
    <col min="14352" max="14352" width="6.33203125" style="5" customWidth="1"/>
    <col min="14353" max="14354" width="7.1640625" style="5" customWidth="1"/>
    <col min="14355" max="14355" width="10.5" style="5" customWidth="1"/>
    <col min="14356" max="14592" width="9.6640625" style="5"/>
    <col min="14593" max="14593" width="6.1640625" style="5" customWidth="1"/>
    <col min="14594" max="14594" width="9.5" style="5" customWidth="1"/>
    <col min="14595" max="14595" width="7" style="5" customWidth="1"/>
    <col min="14596" max="14596" width="11.83203125" style="5" customWidth="1"/>
    <col min="14597" max="14597" width="6.6640625" style="5" customWidth="1"/>
    <col min="14598" max="14598" width="6.33203125" style="5" customWidth="1"/>
    <col min="14599" max="14600" width="7.1640625" style="5" customWidth="1"/>
    <col min="14601" max="14601" width="10.33203125" style="5" customWidth="1"/>
    <col min="14602" max="14602" width="7.6640625" style="5" customWidth="1"/>
    <col min="14603" max="14603" width="6.1640625" style="5" customWidth="1"/>
    <col min="14604" max="14604" width="9.6640625" style="5" customWidth="1"/>
    <col min="14605" max="14605" width="7.1640625" style="5" customWidth="1"/>
    <col min="14606" max="14606" width="12" style="5" customWidth="1"/>
    <col min="14607" max="14607" width="6.5" style="5" customWidth="1"/>
    <col min="14608" max="14608" width="6.33203125" style="5" customWidth="1"/>
    <col min="14609" max="14610" width="7.1640625" style="5" customWidth="1"/>
    <col min="14611" max="14611" width="10.5" style="5" customWidth="1"/>
    <col min="14612" max="14848" width="9.6640625" style="5"/>
    <col min="14849" max="14849" width="6.1640625" style="5" customWidth="1"/>
    <col min="14850" max="14850" width="9.5" style="5" customWidth="1"/>
    <col min="14851" max="14851" width="7" style="5" customWidth="1"/>
    <col min="14852" max="14852" width="11.83203125" style="5" customWidth="1"/>
    <col min="14853" max="14853" width="6.6640625" style="5" customWidth="1"/>
    <col min="14854" max="14854" width="6.33203125" style="5" customWidth="1"/>
    <col min="14855" max="14856" width="7.1640625" style="5" customWidth="1"/>
    <col min="14857" max="14857" width="10.33203125" style="5" customWidth="1"/>
    <col min="14858" max="14858" width="7.6640625" style="5" customWidth="1"/>
    <col min="14859" max="14859" width="6.1640625" style="5" customWidth="1"/>
    <col min="14860" max="14860" width="9.6640625" style="5" customWidth="1"/>
    <col min="14861" max="14861" width="7.1640625" style="5" customWidth="1"/>
    <col min="14862" max="14862" width="12" style="5" customWidth="1"/>
    <col min="14863" max="14863" width="6.5" style="5" customWidth="1"/>
    <col min="14864" max="14864" width="6.33203125" style="5" customWidth="1"/>
    <col min="14865" max="14866" width="7.1640625" style="5" customWidth="1"/>
    <col min="14867" max="14867" width="10.5" style="5" customWidth="1"/>
    <col min="14868" max="15104" width="9.6640625" style="5"/>
    <col min="15105" max="15105" width="6.1640625" style="5" customWidth="1"/>
    <col min="15106" max="15106" width="9.5" style="5" customWidth="1"/>
    <col min="15107" max="15107" width="7" style="5" customWidth="1"/>
    <col min="15108" max="15108" width="11.83203125" style="5" customWidth="1"/>
    <col min="15109" max="15109" width="6.6640625" style="5" customWidth="1"/>
    <col min="15110" max="15110" width="6.33203125" style="5" customWidth="1"/>
    <col min="15111" max="15112" width="7.1640625" style="5" customWidth="1"/>
    <col min="15113" max="15113" width="10.33203125" style="5" customWidth="1"/>
    <col min="15114" max="15114" width="7.6640625" style="5" customWidth="1"/>
    <col min="15115" max="15115" width="6.1640625" style="5" customWidth="1"/>
    <col min="15116" max="15116" width="9.6640625" style="5" customWidth="1"/>
    <col min="15117" max="15117" width="7.1640625" style="5" customWidth="1"/>
    <col min="15118" max="15118" width="12" style="5" customWidth="1"/>
    <col min="15119" max="15119" width="6.5" style="5" customWidth="1"/>
    <col min="15120" max="15120" width="6.33203125" style="5" customWidth="1"/>
    <col min="15121" max="15122" width="7.1640625" style="5" customWidth="1"/>
    <col min="15123" max="15123" width="10.5" style="5" customWidth="1"/>
    <col min="15124" max="15360" width="9.6640625" style="5"/>
    <col min="15361" max="15361" width="6.1640625" style="5" customWidth="1"/>
    <col min="15362" max="15362" width="9.5" style="5" customWidth="1"/>
    <col min="15363" max="15363" width="7" style="5" customWidth="1"/>
    <col min="15364" max="15364" width="11.83203125" style="5" customWidth="1"/>
    <col min="15365" max="15365" width="6.6640625" style="5" customWidth="1"/>
    <col min="15366" max="15366" width="6.33203125" style="5" customWidth="1"/>
    <col min="15367" max="15368" width="7.1640625" style="5" customWidth="1"/>
    <col min="15369" max="15369" width="10.33203125" style="5" customWidth="1"/>
    <col min="15370" max="15370" width="7.6640625" style="5" customWidth="1"/>
    <col min="15371" max="15371" width="6.1640625" style="5" customWidth="1"/>
    <col min="15372" max="15372" width="9.6640625" style="5" customWidth="1"/>
    <col min="15373" max="15373" width="7.1640625" style="5" customWidth="1"/>
    <col min="15374" max="15374" width="12" style="5" customWidth="1"/>
    <col min="15375" max="15375" width="6.5" style="5" customWidth="1"/>
    <col min="15376" max="15376" width="6.33203125" style="5" customWidth="1"/>
    <col min="15377" max="15378" width="7.1640625" style="5" customWidth="1"/>
    <col min="15379" max="15379" width="10.5" style="5" customWidth="1"/>
    <col min="15380" max="15616" width="9.6640625" style="5"/>
    <col min="15617" max="15617" width="6.1640625" style="5" customWidth="1"/>
    <col min="15618" max="15618" width="9.5" style="5" customWidth="1"/>
    <col min="15619" max="15619" width="7" style="5" customWidth="1"/>
    <col min="15620" max="15620" width="11.83203125" style="5" customWidth="1"/>
    <col min="15621" max="15621" width="6.6640625" style="5" customWidth="1"/>
    <col min="15622" max="15622" width="6.33203125" style="5" customWidth="1"/>
    <col min="15623" max="15624" width="7.1640625" style="5" customWidth="1"/>
    <col min="15625" max="15625" width="10.33203125" style="5" customWidth="1"/>
    <col min="15626" max="15626" width="7.6640625" style="5" customWidth="1"/>
    <col min="15627" max="15627" width="6.1640625" style="5" customWidth="1"/>
    <col min="15628" max="15628" width="9.6640625" style="5" customWidth="1"/>
    <col min="15629" max="15629" width="7.1640625" style="5" customWidth="1"/>
    <col min="15630" max="15630" width="12" style="5" customWidth="1"/>
    <col min="15631" max="15631" width="6.5" style="5" customWidth="1"/>
    <col min="15632" max="15632" width="6.33203125" style="5" customWidth="1"/>
    <col min="15633" max="15634" width="7.1640625" style="5" customWidth="1"/>
    <col min="15635" max="15635" width="10.5" style="5" customWidth="1"/>
    <col min="15636" max="15872" width="9.6640625" style="5"/>
    <col min="15873" max="15873" width="6.1640625" style="5" customWidth="1"/>
    <col min="15874" max="15874" width="9.5" style="5" customWidth="1"/>
    <col min="15875" max="15875" width="7" style="5" customWidth="1"/>
    <col min="15876" max="15876" width="11.83203125" style="5" customWidth="1"/>
    <col min="15877" max="15877" width="6.6640625" style="5" customWidth="1"/>
    <col min="15878" max="15878" width="6.33203125" style="5" customWidth="1"/>
    <col min="15879" max="15880" width="7.1640625" style="5" customWidth="1"/>
    <col min="15881" max="15881" width="10.33203125" style="5" customWidth="1"/>
    <col min="15882" max="15882" width="7.6640625" style="5" customWidth="1"/>
    <col min="15883" max="15883" width="6.1640625" style="5" customWidth="1"/>
    <col min="15884" max="15884" width="9.6640625" style="5" customWidth="1"/>
    <col min="15885" max="15885" width="7.1640625" style="5" customWidth="1"/>
    <col min="15886" max="15886" width="12" style="5" customWidth="1"/>
    <col min="15887" max="15887" width="6.5" style="5" customWidth="1"/>
    <col min="15888" max="15888" width="6.33203125" style="5" customWidth="1"/>
    <col min="15889" max="15890" width="7.1640625" style="5" customWidth="1"/>
    <col min="15891" max="15891" width="10.5" style="5" customWidth="1"/>
    <col min="15892" max="16128" width="9.6640625" style="5"/>
    <col min="16129" max="16129" width="6.1640625" style="5" customWidth="1"/>
    <col min="16130" max="16130" width="9.5" style="5" customWidth="1"/>
    <col min="16131" max="16131" width="7" style="5" customWidth="1"/>
    <col min="16132" max="16132" width="11.83203125" style="5" customWidth="1"/>
    <col min="16133" max="16133" width="6.6640625" style="5" customWidth="1"/>
    <col min="16134" max="16134" width="6.33203125" style="5" customWidth="1"/>
    <col min="16135" max="16136" width="7.1640625" style="5" customWidth="1"/>
    <col min="16137" max="16137" width="10.33203125" style="5" customWidth="1"/>
    <col min="16138" max="16138" width="7.6640625" style="5" customWidth="1"/>
    <col min="16139" max="16139" width="6.1640625" style="5" customWidth="1"/>
    <col min="16140" max="16140" width="9.6640625" style="5" customWidth="1"/>
    <col min="16141" max="16141" width="7.1640625" style="5" customWidth="1"/>
    <col min="16142" max="16142" width="12" style="5" customWidth="1"/>
    <col min="16143" max="16143" width="6.5" style="5" customWidth="1"/>
    <col min="16144" max="16144" width="6.33203125" style="5" customWidth="1"/>
    <col min="16145" max="16146" width="7.1640625" style="5" customWidth="1"/>
    <col min="16147" max="16147" width="10.5" style="5" customWidth="1"/>
    <col min="16148" max="16384" width="9.6640625" style="5"/>
  </cols>
  <sheetData>
    <row r="1" spans="1:41" x14ac:dyDescent="0.2">
      <c r="A1" s="4" t="s">
        <v>8</v>
      </c>
      <c r="F1" s="264" t="s">
        <v>9</v>
      </c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41" x14ac:dyDescent="0.2">
      <c r="A2" s="4" t="s">
        <v>10</v>
      </c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41" x14ac:dyDescent="0.2">
      <c r="A3" s="4" t="s">
        <v>11</v>
      </c>
    </row>
    <row r="4" spans="1:41" x14ac:dyDescent="0.2">
      <c r="A4" s="4" t="s">
        <v>12</v>
      </c>
      <c r="W4" s="5" t="s">
        <v>500</v>
      </c>
    </row>
    <row r="5" spans="1:41" x14ac:dyDescent="0.2">
      <c r="A5" s="4" t="s">
        <v>13</v>
      </c>
      <c r="H5" s="258" t="s">
        <v>14</v>
      </c>
      <c r="I5" s="258"/>
      <c r="J5" s="258"/>
      <c r="K5" s="258"/>
      <c r="L5" s="258"/>
      <c r="M5" s="258"/>
      <c r="N5" s="258"/>
      <c r="O5" s="258"/>
    </row>
    <row r="6" spans="1:41" x14ac:dyDescent="0.2">
      <c r="A6" s="4" t="s">
        <v>15</v>
      </c>
      <c r="H6" s="258"/>
      <c r="I6" s="258"/>
      <c r="J6" s="258"/>
      <c r="K6" s="258"/>
      <c r="L6" s="258"/>
      <c r="M6" s="258"/>
      <c r="N6" s="258"/>
      <c r="O6" s="258"/>
    </row>
    <row r="7" spans="1:41" ht="13.5" customHeight="1" thickBot="1" x14ac:dyDescent="0.25">
      <c r="W7" s="263" t="s">
        <v>507</v>
      </c>
      <c r="X7" s="263"/>
      <c r="Y7" s="263"/>
      <c r="Z7" s="263"/>
      <c r="AA7" s="263"/>
    </row>
    <row r="8" spans="1:41" ht="13.5" customHeight="1" thickBot="1" x14ac:dyDescent="0.25">
      <c r="A8" s="6" t="s">
        <v>16</v>
      </c>
      <c r="B8" s="6" t="s">
        <v>17</v>
      </c>
      <c r="C8" s="260" t="s">
        <v>18</v>
      </c>
      <c r="D8" s="260"/>
      <c r="E8" s="260" t="s">
        <v>19</v>
      </c>
      <c r="F8" s="260"/>
      <c r="G8" s="260" t="s">
        <v>20</v>
      </c>
      <c r="H8" s="260"/>
      <c r="I8" s="6" t="s">
        <v>21</v>
      </c>
      <c r="K8" s="6" t="s">
        <v>16</v>
      </c>
      <c r="L8" s="6" t="s">
        <v>17</v>
      </c>
      <c r="M8" s="260" t="s">
        <v>18</v>
      </c>
      <c r="N8" s="260"/>
      <c r="O8" s="260" t="s">
        <v>19</v>
      </c>
      <c r="P8" s="260"/>
      <c r="Q8" s="260" t="s">
        <v>20</v>
      </c>
      <c r="R8" s="260"/>
      <c r="S8" s="6" t="s">
        <v>21</v>
      </c>
      <c r="W8" s="263"/>
      <c r="X8" s="263"/>
      <c r="Y8" s="263"/>
      <c r="Z8" s="263"/>
      <c r="AA8" s="263"/>
      <c r="AL8" s="6" t="s">
        <v>16</v>
      </c>
      <c r="AM8" s="267" t="s">
        <v>20</v>
      </c>
      <c r="AN8" s="268"/>
      <c r="AO8" s="268"/>
    </row>
    <row r="9" spans="1:41" ht="12" customHeight="1" thickBot="1" x14ac:dyDescent="0.25">
      <c r="A9" s="6" t="s">
        <v>22</v>
      </c>
      <c r="B9" s="6" t="s">
        <v>23</v>
      </c>
      <c r="C9" s="6" t="s">
        <v>24</v>
      </c>
      <c r="D9" s="6" t="s">
        <v>25</v>
      </c>
      <c r="E9" s="6" t="s">
        <v>26</v>
      </c>
      <c r="F9" s="6" t="s">
        <v>25</v>
      </c>
      <c r="G9" s="6" t="s">
        <v>26</v>
      </c>
      <c r="H9" s="6" t="s">
        <v>25</v>
      </c>
      <c r="I9" s="6" t="s">
        <v>27</v>
      </c>
      <c r="J9" s="5" t="s">
        <v>4</v>
      </c>
      <c r="K9" s="6" t="s">
        <v>22</v>
      </c>
      <c r="L9" s="6" t="s">
        <v>23</v>
      </c>
      <c r="M9" s="6" t="s">
        <v>24</v>
      </c>
      <c r="N9" s="6" t="s">
        <v>25</v>
      </c>
      <c r="O9" s="6" t="s">
        <v>26</v>
      </c>
      <c r="P9" s="6" t="s">
        <v>25</v>
      </c>
      <c r="Q9" s="6" t="s">
        <v>26</v>
      </c>
      <c r="R9" s="6" t="s">
        <v>25</v>
      </c>
      <c r="S9" s="6" t="s">
        <v>27</v>
      </c>
      <c r="W9" s="263"/>
      <c r="X9" s="263"/>
      <c r="Y9" s="263"/>
      <c r="Z9" s="263"/>
      <c r="AA9" s="263"/>
      <c r="AL9" s="6" t="s">
        <v>22</v>
      </c>
      <c r="AM9" s="6" t="s">
        <v>25</v>
      </c>
      <c r="AN9" s="6" t="s">
        <v>22</v>
      </c>
      <c r="AO9" s="6" t="s">
        <v>26</v>
      </c>
    </row>
    <row r="10" spans="1:41" x14ac:dyDescent="0.2">
      <c r="A10" s="7" t="s">
        <v>28</v>
      </c>
      <c r="B10" s="8">
        <v>0.16</v>
      </c>
      <c r="C10" s="8">
        <v>1.8</v>
      </c>
      <c r="D10" s="9">
        <v>9.6900000000000003E-4</v>
      </c>
      <c r="E10" s="8">
        <v>0.55500000000000005</v>
      </c>
      <c r="F10" s="10">
        <v>1031.7</v>
      </c>
      <c r="G10" s="11">
        <v>88.54</v>
      </c>
      <c r="H10" s="11">
        <v>-3.6</v>
      </c>
      <c r="I10" s="12">
        <v>92.14</v>
      </c>
      <c r="K10" s="7" t="s">
        <v>29</v>
      </c>
      <c r="L10" s="8">
        <v>1.76</v>
      </c>
      <c r="M10" s="8">
        <v>0.19800000000000001</v>
      </c>
      <c r="N10" s="9">
        <v>1.0560000000000001E-3</v>
      </c>
      <c r="O10" s="8">
        <v>5.05</v>
      </c>
      <c r="P10" s="10">
        <v>947</v>
      </c>
      <c r="Q10" s="11">
        <v>97.7</v>
      </c>
      <c r="R10" s="11">
        <v>14.5</v>
      </c>
      <c r="S10" s="12">
        <v>83.2</v>
      </c>
      <c r="AL10" s="7">
        <v>-50</v>
      </c>
      <c r="AM10" s="11">
        <v>-3.6</v>
      </c>
      <c r="AN10" s="7">
        <v>-50</v>
      </c>
      <c r="AO10" s="11">
        <v>88.54</v>
      </c>
    </row>
    <row r="11" spans="1:41" x14ac:dyDescent="0.2">
      <c r="A11" s="13" t="s">
        <v>30</v>
      </c>
      <c r="B11" s="14">
        <v>0.16500000000000001</v>
      </c>
      <c r="C11" s="14">
        <v>1.74</v>
      </c>
      <c r="D11" s="15">
        <v>9.7099999999999997E-4</v>
      </c>
      <c r="E11" s="14">
        <v>0.57499999999999996</v>
      </c>
      <c r="F11" s="16">
        <v>1030.0999999999999</v>
      </c>
      <c r="G11" s="17">
        <v>88.71</v>
      </c>
      <c r="H11" s="17">
        <v>-3.24</v>
      </c>
      <c r="I11" s="18">
        <v>91.97</v>
      </c>
      <c r="K11" s="13" t="s">
        <v>31</v>
      </c>
      <c r="L11" s="14">
        <v>1.825</v>
      </c>
      <c r="M11" s="14">
        <v>0.191</v>
      </c>
      <c r="N11" s="15">
        <v>1.0579999999999999E-3</v>
      </c>
      <c r="O11" s="14">
        <v>5.2359999999999998</v>
      </c>
      <c r="P11" s="16">
        <v>945</v>
      </c>
      <c r="Q11" s="17">
        <v>97.9</v>
      </c>
      <c r="R11" s="17">
        <v>14.9</v>
      </c>
      <c r="S11" s="18">
        <v>83</v>
      </c>
      <c r="W11" s="124" t="s">
        <v>493</v>
      </c>
      <c r="X11" s="125"/>
      <c r="Y11" s="125"/>
      <c r="Z11" s="125"/>
      <c r="AA11" s="125"/>
      <c r="AL11" s="13">
        <v>-49</v>
      </c>
      <c r="AM11" s="17">
        <v>-3.24</v>
      </c>
      <c r="AN11" s="13">
        <v>-49</v>
      </c>
      <c r="AO11" s="17">
        <v>88.71</v>
      </c>
    </row>
    <row r="12" spans="1:41" ht="12.75" x14ac:dyDescent="0.2">
      <c r="A12" s="13" t="s">
        <v>32</v>
      </c>
      <c r="B12" s="14">
        <v>0.17</v>
      </c>
      <c r="C12" s="14">
        <v>1.68</v>
      </c>
      <c r="D12" s="15">
        <v>9.7199999999999999E-4</v>
      </c>
      <c r="E12" s="14">
        <v>0.59499999999999997</v>
      </c>
      <c r="F12" s="16">
        <v>1028.7</v>
      </c>
      <c r="G12" s="17">
        <v>88.92</v>
      </c>
      <c r="H12" s="17">
        <v>-2.88</v>
      </c>
      <c r="I12" s="18">
        <v>91.8</v>
      </c>
      <c r="K12" s="13" t="s">
        <v>33</v>
      </c>
      <c r="L12" s="14">
        <v>1.89</v>
      </c>
      <c r="M12" s="14">
        <v>0.184</v>
      </c>
      <c r="N12" s="15">
        <v>1.06E-3</v>
      </c>
      <c r="O12" s="14">
        <v>5.4349999999999996</v>
      </c>
      <c r="P12" s="16">
        <v>943.2</v>
      </c>
      <c r="Q12" s="17">
        <v>98.1</v>
      </c>
      <c r="R12" s="17">
        <v>15.3</v>
      </c>
      <c r="S12" s="18">
        <v>82.8</v>
      </c>
      <c r="W12" s="126" t="s">
        <v>496</v>
      </c>
      <c r="X12" s="127"/>
      <c r="Y12" s="265" t="e">
        <f>INDEX(AL10:AL110,MATCH(Y14,AL10:AL110,1)+1)</f>
        <v>#REF!</v>
      </c>
      <c r="Z12" s="261" t="e">
        <f>VLOOKUP(Y12,AL10:AM110,2)</f>
        <v>#REF!</v>
      </c>
      <c r="AA12" s="116"/>
      <c r="AC12" s="4" t="s">
        <v>501</v>
      </c>
      <c r="AD12" s="4"/>
      <c r="AL12" s="13">
        <v>-48</v>
      </c>
      <c r="AM12" s="17">
        <v>-2.88</v>
      </c>
      <c r="AN12" s="13">
        <v>-48</v>
      </c>
      <c r="AO12" s="17">
        <v>88.92</v>
      </c>
    </row>
    <row r="13" spans="1:41" ht="12.75" x14ac:dyDescent="0.2">
      <c r="A13" s="13" t="s">
        <v>34</v>
      </c>
      <c r="B13" s="14">
        <v>0.18</v>
      </c>
      <c r="C13" s="14">
        <v>1.62</v>
      </c>
      <c r="D13" s="15">
        <v>9.7400000000000004E-4</v>
      </c>
      <c r="E13" s="14">
        <v>0.61699999999999999</v>
      </c>
      <c r="F13" s="16">
        <v>1027</v>
      </c>
      <c r="G13" s="17">
        <v>89.12</v>
      </c>
      <c r="H13" s="17">
        <v>-2.52</v>
      </c>
      <c r="I13" s="18">
        <v>91.64</v>
      </c>
      <c r="K13" s="13" t="s">
        <v>35</v>
      </c>
      <c r="L13" s="14">
        <v>1.96</v>
      </c>
      <c r="M13" s="14">
        <v>0.17699999999999999</v>
      </c>
      <c r="N13" s="15">
        <v>1.062E-3</v>
      </c>
      <c r="O13" s="14">
        <v>5.65</v>
      </c>
      <c r="P13" s="16">
        <v>941.5</v>
      </c>
      <c r="Q13" s="17">
        <v>98.3</v>
      </c>
      <c r="R13" s="17">
        <v>15.7</v>
      </c>
      <c r="S13" s="18">
        <v>82.6</v>
      </c>
      <c r="W13" s="128" t="s">
        <v>491</v>
      </c>
      <c r="X13" s="129"/>
      <c r="Y13" s="266"/>
      <c r="Z13" s="262"/>
      <c r="AA13" s="116"/>
      <c r="AL13" s="13">
        <v>-47</v>
      </c>
      <c r="AM13" s="17">
        <v>-2.52</v>
      </c>
      <c r="AN13" s="13">
        <v>-47</v>
      </c>
      <c r="AO13" s="17">
        <v>89.12</v>
      </c>
    </row>
    <row r="14" spans="1:41" ht="12.75" x14ac:dyDescent="0.2">
      <c r="A14" s="13" t="s">
        <v>36</v>
      </c>
      <c r="B14" s="14">
        <v>0.19</v>
      </c>
      <c r="C14" s="14">
        <v>1.56</v>
      </c>
      <c r="D14" s="15">
        <v>9.7499999999999996E-4</v>
      </c>
      <c r="E14" s="14">
        <v>0.64100000000000001</v>
      </c>
      <c r="F14" s="16">
        <v>1025.2</v>
      </c>
      <c r="G14" s="17">
        <v>89.31</v>
      </c>
      <c r="H14" s="17">
        <v>-2.16</v>
      </c>
      <c r="I14" s="18">
        <v>91.47</v>
      </c>
      <c r="K14" s="13" t="s">
        <v>37</v>
      </c>
      <c r="L14" s="14">
        <v>2.0299999999999998</v>
      </c>
      <c r="M14" s="14">
        <v>0.17</v>
      </c>
      <c r="N14" s="15">
        <v>1.0640000000000001E-3</v>
      </c>
      <c r="O14" s="14">
        <v>5.8819999999999997</v>
      </c>
      <c r="P14" s="16">
        <v>939.8</v>
      </c>
      <c r="Q14" s="17">
        <v>98.5</v>
      </c>
      <c r="R14" s="17">
        <v>16.100000000000001</v>
      </c>
      <c r="S14" s="18">
        <v>82.4</v>
      </c>
      <c r="W14" s="128" t="s">
        <v>492</v>
      </c>
      <c r="X14" s="129"/>
      <c r="Y14" s="130" t="e">
        <f>#REF!</f>
        <v>#REF!</v>
      </c>
      <c r="Z14" s="117" t="e">
        <f>(Y14-Y12)*(Z15-Z12)/(Y15-Y12)</f>
        <v>#REF!</v>
      </c>
      <c r="AA14" s="118" t="e">
        <f>IF(AND(Z15&gt;Z12,Z15&lt;Z12),(Z15-Z14),(Z12+Z14))</f>
        <v>#REF!</v>
      </c>
      <c r="AC14" s="4" t="s">
        <v>502</v>
      </c>
      <c r="AL14" s="13">
        <v>-46</v>
      </c>
      <c r="AM14" s="17">
        <v>-2.16</v>
      </c>
      <c r="AN14" s="13">
        <v>-46</v>
      </c>
      <c r="AO14" s="17">
        <v>89.31</v>
      </c>
    </row>
    <row r="15" spans="1:41" ht="12.75" x14ac:dyDescent="0.2">
      <c r="A15" s="13" t="s">
        <v>38</v>
      </c>
      <c r="B15" s="14">
        <v>0.2</v>
      </c>
      <c r="C15" s="14">
        <v>1.5</v>
      </c>
      <c r="D15" s="15">
        <v>9.77E-4</v>
      </c>
      <c r="E15" s="14">
        <v>0.66700000000000004</v>
      </c>
      <c r="F15" s="16">
        <v>1023.8</v>
      </c>
      <c r="G15" s="17">
        <v>89.51</v>
      </c>
      <c r="H15" s="17">
        <v>-1.8</v>
      </c>
      <c r="I15" s="18">
        <v>91.31</v>
      </c>
      <c r="K15" s="13" t="s">
        <v>39</v>
      </c>
      <c r="L15" s="14">
        <v>2.1</v>
      </c>
      <c r="M15" s="14">
        <v>0.16400000000000001</v>
      </c>
      <c r="N15" s="15">
        <v>1.0660000000000001E-3</v>
      </c>
      <c r="O15" s="14">
        <v>6.0970000000000004</v>
      </c>
      <c r="P15" s="16">
        <v>938</v>
      </c>
      <c r="Q15" s="17">
        <v>98.7</v>
      </c>
      <c r="R15" s="17">
        <v>16.5</v>
      </c>
      <c r="S15" s="18">
        <v>82.2</v>
      </c>
      <c r="W15" s="131" t="s">
        <v>491</v>
      </c>
      <c r="X15" s="132"/>
      <c r="Y15" s="137" t="e">
        <f>INDEX(AL10:AL110,MATCH(Y14,AL10:AL110,1))</f>
        <v>#REF!</v>
      </c>
      <c r="Z15" s="134" t="e">
        <f>VLOOKUP(Y15,AL10:AM110,2)</f>
        <v>#REF!</v>
      </c>
      <c r="AA15" s="116"/>
      <c r="AL15" s="13">
        <v>-45</v>
      </c>
      <c r="AM15" s="17">
        <v>-1.8</v>
      </c>
      <c r="AN15" s="13">
        <v>-45</v>
      </c>
      <c r="AO15" s="17">
        <v>89.51</v>
      </c>
    </row>
    <row r="16" spans="1:41" ht="12.75" x14ac:dyDescent="0.2">
      <c r="A16" s="13" t="s">
        <v>40</v>
      </c>
      <c r="B16" s="14">
        <v>0.21</v>
      </c>
      <c r="C16" s="14">
        <v>1.44</v>
      </c>
      <c r="D16" s="15">
        <v>9.7799999999999992E-4</v>
      </c>
      <c r="E16" s="14">
        <v>0.69399999999999995</v>
      </c>
      <c r="F16" s="16">
        <v>1022</v>
      </c>
      <c r="G16" s="17">
        <v>89.7</v>
      </c>
      <c r="H16" s="17">
        <v>-1.44</v>
      </c>
      <c r="I16" s="18">
        <v>91.14</v>
      </c>
      <c r="K16" s="13" t="s">
        <v>41</v>
      </c>
      <c r="L16" s="14">
        <v>2.1800000000000002</v>
      </c>
      <c r="M16" s="14">
        <v>0.159</v>
      </c>
      <c r="N16" s="15">
        <v>1.0679999999999999E-3</v>
      </c>
      <c r="O16" s="14">
        <v>6.2889999999999997</v>
      </c>
      <c r="P16" s="16">
        <v>936.2</v>
      </c>
      <c r="Q16" s="17">
        <v>98.9</v>
      </c>
      <c r="R16" s="17">
        <v>16.899999999999999</v>
      </c>
      <c r="S16" s="18">
        <v>82</v>
      </c>
      <c r="W16" s="126" t="s">
        <v>497</v>
      </c>
      <c r="X16" s="127"/>
      <c r="Y16" s="265" t="e">
        <f>INDEX(AL14:AL114,MATCH(Y18,AL14:AL114,1)+1)</f>
        <v>#REF!</v>
      </c>
      <c r="Z16" s="261" t="e">
        <f>VLOOKUP(Y16,AL14:AM114,2)</f>
        <v>#REF!</v>
      </c>
      <c r="AA16" s="116"/>
      <c r="AL16" s="13">
        <v>-44</v>
      </c>
      <c r="AM16" s="17">
        <v>-1.44</v>
      </c>
      <c r="AN16" s="13">
        <v>-44</v>
      </c>
      <c r="AO16" s="17">
        <v>89.7</v>
      </c>
    </row>
    <row r="17" spans="1:41" ht="12.75" x14ac:dyDescent="0.2">
      <c r="A17" s="13" t="s">
        <v>42</v>
      </c>
      <c r="B17" s="14">
        <v>0.22</v>
      </c>
      <c r="C17" s="14">
        <v>1.38</v>
      </c>
      <c r="D17" s="15">
        <v>9.7999999999999997E-4</v>
      </c>
      <c r="E17" s="14">
        <v>0.72499999999999998</v>
      </c>
      <c r="F17" s="16">
        <v>1020.4</v>
      </c>
      <c r="G17" s="17">
        <v>89.89</v>
      </c>
      <c r="H17" s="17">
        <v>-1.08</v>
      </c>
      <c r="I17" s="18">
        <v>90.97</v>
      </c>
      <c r="K17" s="13" t="s">
        <v>43</v>
      </c>
      <c r="L17" s="14">
        <v>2.2599999999999998</v>
      </c>
      <c r="M17" s="14">
        <v>0.154</v>
      </c>
      <c r="N17" s="15">
        <v>1.07E-3</v>
      </c>
      <c r="O17" s="14">
        <v>6.4930000000000003</v>
      </c>
      <c r="P17" s="16">
        <v>934.7</v>
      </c>
      <c r="Q17" s="17">
        <v>99.1</v>
      </c>
      <c r="R17" s="17">
        <v>17.3</v>
      </c>
      <c r="S17" s="18">
        <v>81.8</v>
      </c>
      <c r="W17" s="128" t="s">
        <v>491</v>
      </c>
      <c r="X17" s="129"/>
      <c r="Y17" s="266"/>
      <c r="Z17" s="262"/>
      <c r="AA17" s="116"/>
      <c r="AL17" s="13">
        <v>-43</v>
      </c>
      <c r="AM17" s="17">
        <v>-1.08</v>
      </c>
      <c r="AN17" s="13">
        <v>-43</v>
      </c>
      <c r="AO17" s="17">
        <v>89.89</v>
      </c>
    </row>
    <row r="18" spans="1:41" ht="12.75" x14ac:dyDescent="0.2">
      <c r="A18" s="13" t="s">
        <v>44</v>
      </c>
      <c r="B18" s="14">
        <v>0.23</v>
      </c>
      <c r="C18" s="14">
        <v>1.32</v>
      </c>
      <c r="D18" s="15">
        <v>9.8200000000000002E-4</v>
      </c>
      <c r="E18" s="14">
        <v>0.75700000000000001</v>
      </c>
      <c r="F18" s="16">
        <v>1018.8</v>
      </c>
      <c r="G18" s="17">
        <v>90.08</v>
      </c>
      <c r="H18" s="17">
        <v>-0.72</v>
      </c>
      <c r="I18" s="18">
        <v>90.8</v>
      </c>
      <c r="K18" s="13" t="s">
        <v>45</v>
      </c>
      <c r="L18" s="14">
        <v>2.34</v>
      </c>
      <c r="M18" s="14">
        <v>0.15</v>
      </c>
      <c r="N18" s="15">
        <v>1.072E-3</v>
      </c>
      <c r="O18" s="14">
        <v>6.6669999999999998</v>
      </c>
      <c r="P18" s="16">
        <v>932.8</v>
      </c>
      <c r="Q18" s="17">
        <v>99.3</v>
      </c>
      <c r="R18" s="17">
        <v>17.7</v>
      </c>
      <c r="S18" s="18">
        <v>81.599999999999994</v>
      </c>
      <c r="W18" s="128" t="s">
        <v>492</v>
      </c>
      <c r="X18" s="129"/>
      <c r="Y18" s="130" t="e">
        <f>#REF!</f>
        <v>#REF!</v>
      </c>
      <c r="Z18" s="117" t="e">
        <f>(Y18-Y16)*(Z19-Z16)/(Y19-Y16)</f>
        <v>#REF!</v>
      </c>
      <c r="AA18" s="118" t="e">
        <f>IF(AND(Z19&gt;Z16,Z19&lt;Z16),(Z19-Z18),(Z16+Z18))</f>
        <v>#REF!</v>
      </c>
      <c r="AL18" s="13">
        <v>-42</v>
      </c>
      <c r="AM18" s="17">
        <v>-0.72</v>
      </c>
      <c r="AN18" s="13">
        <v>-42</v>
      </c>
      <c r="AO18" s="17">
        <v>90.08</v>
      </c>
    </row>
    <row r="19" spans="1:41" ht="12.75" x14ac:dyDescent="0.2">
      <c r="A19" s="13" t="s">
        <v>46</v>
      </c>
      <c r="B19" s="14">
        <v>0.245</v>
      </c>
      <c r="C19" s="14">
        <v>1.26</v>
      </c>
      <c r="D19" s="15">
        <v>9.8299999999999993E-4</v>
      </c>
      <c r="E19" s="14">
        <v>0.79400000000000004</v>
      </c>
      <c r="F19" s="16">
        <v>1017.2</v>
      </c>
      <c r="G19" s="17">
        <v>90.27</v>
      </c>
      <c r="H19" s="17">
        <v>-0.36</v>
      </c>
      <c r="I19" s="18">
        <v>90.63</v>
      </c>
      <c r="K19" s="13" t="s">
        <v>47</v>
      </c>
      <c r="L19" s="14">
        <v>2.4249999999999998</v>
      </c>
      <c r="M19" s="14">
        <v>0.14499999999999999</v>
      </c>
      <c r="N19" s="15">
        <v>1.0740000000000001E-3</v>
      </c>
      <c r="O19" s="14">
        <v>6.8959999999999999</v>
      </c>
      <c r="P19" s="16">
        <v>930.8</v>
      </c>
      <c r="Q19" s="17">
        <v>99.5</v>
      </c>
      <c r="R19" s="17">
        <v>18.100000000000001</v>
      </c>
      <c r="S19" s="18">
        <v>81.400000000000006</v>
      </c>
      <c r="W19" s="131" t="s">
        <v>491</v>
      </c>
      <c r="X19" s="132"/>
      <c r="Y19" s="137" t="e">
        <f>INDEX(AL14:AL114,MATCH(Y18,AL14:AL114,1))</f>
        <v>#REF!</v>
      </c>
      <c r="Z19" s="134" t="e">
        <f>VLOOKUP(Y19,AL14:AM114,2)</f>
        <v>#REF!</v>
      </c>
      <c r="AA19" s="116"/>
      <c r="AL19" s="13">
        <v>-41</v>
      </c>
      <c r="AM19" s="17">
        <v>-0.36</v>
      </c>
      <c r="AN19" s="13">
        <v>-41</v>
      </c>
      <c r="AO19" s="17">
        <v>90.27</v>
      </c>
    </row>
    <row r="20" spans="1:41" ht="12.75" x14ac:dyDescent="0.2">
      <c r="A20" s="13" t="s">
        <v>48</v>
      </c>
      <c r="B20" s="14">
        <v>0.26</v>
      </c>
      <c r="C20" s="14">
        <v>1.2050000000000001</v>
      </c>
      <c r="D20" s="15">
        <v>9.8499999999999998E-4</v>
      </c>
      <c r="E20" s="14">
        <v>0.88</v>
      </c>
      <c r="F20" s="16">
        <v>1015.6</v>
      </c>
      <c r="G20" s="17">
        <v>90.46</v>
      </c>
      <c r="H20" s="17">
        <v>0</v>
      </c>
      <c r="I20" s="18">
        <v>90.46</v>
      </c>
      <c r="K20" s="13" t="s">
        <v>49</v>
      </c>
      <c r="L20" s="14">
        <v>2.5099999999999998</v>
      </c>
      <c r="M20" s="14">
        <v>0.14000000000000001</v>
      </c>
      <c r="N20" s="15">
        <v>1.0759999999999999E-3</v>
      </c>
      <c r="O20" s="14">
        <v>7.1429999999999998</v>
      </c>
      <c r="P20" s="16">
        <v>929</v>
      </c>
      <c r="Q20" s="17">
        <v>99.7</v>
      </c>
      <c r="R20" s="17">
        <v>18.5</v>
      </c>
      <c r="S20" s="18">
        <v>81.2</v>
      </c>
      <c r="W20" s="126" t="s">
        <v>498</v>
      </c>
      <c r="X20" s="127"/>
      <c r="Y20" s="265">
        <v>19</v>
      </c>
      <c r="Z20" s="261">
        <f>VLOOKUP(Y20,AN10:AO110,2)</f>
        <v>101.5</v>
      </c>
      <c r="AA20" s="116"/>
      <c r="AL20" s="13">
        <v>-40</v>
      </c>
      <c r="AM20" s="17">
        <v>0</v>
      </c>
      <c r="AN20" s="13">
        <v>-40</v>
      </c>
      <c r="AO20" s="17">
        <v>90.46</v>
      </c>
    </row>
    <row r="21" spans="1:41" ht="12.75" x14ac:dyDescent="0.2">
      <c r="A21" s="13" t="s">
        <v>50</v>
      </c>
      <c r="B21" s="14">
        <v>0.27</v>
      </c>
      <c r="C21" s="14">
        <v>1.1499999999999999</v>
      </c>
      <c r="D21" s="15">
        <v>9.859999999999999E-4</v>
      </c>
      <c r="E21" s="14">
        <v>0.86899999999999999</v>
      </c>
      <c r="F21" s="16">
        <v>1014</v>
      </c>
      <c r="G21" s="17">
        <v>90.65</v>
      </c>
      <c r="H21" s="17">
        <v>0.36</v>
      </c>
      <c r="I21" s="18">
        <v>90.29</v>
      </c>
      <c r="K21" s="13" t="s">
        <v>51</v>
      </c>
      <c r="L21" s="14">
        <v>2.6</v>
      </c>
      <c r="M21" s="14">
        <v>0.13500000000000001</v>
      </c>
      <c r="N21" s="15">
        <v>1.078E-3</v>
      </c>
      <c r="O21" s="14">
        <v>7.407</v>
      </c>
      <c r="P21" s="16">
        <v>927.1</v>
      </c>
      <c r="Q21" s="17">
        <v>99.9</v>
      </c>
      <c r="R21" s="17">
        <v>18.8</v>
      </c>
      <c r="S21" s="18">
        <v>81.099999999999994</v>
      </c>
      <c r="W21" s="128" t="s">
        <v>491</v>
      </c>
      <c r="X21" s="129"/>
      <c r="Y21" s="266"/>
      <c r="Z21" s="262"/>
      <c r="AA21" s="116"/>
      <c r="AL21" s="13">
        <v>-39</v>
      </c>
      <c r="AM21" s="17">
        <v>0.36</v>
      </c>
      <c r="AN21" s="13">
        <v>-39</v>
      </c>
      <c r="AO21" s="17">
        <v>90.65</v>
      </c>
    </row>
    <row r="22" spans="1:41" ht="12.75" x14ac:dyDescent="0.2">
      <c r="A22" s="13" t="s">
        <v>52</v>
      </c>
      <c r="B22" s="14">
        <v>0.28999999999999998</v>
      </c>
      <c r="C22" s="14">
        <v>1.095</v>
      </c>
      <c r="D22" s="15">
        <v>9.8799999999999995E-4</v>
      </c>
      <c r="E22" s="14">
        <v>0.91300000000000003</v>
      </c>
      <c r="F22" s="16">
        <v>1012.1</v>
      </c>
      <c r="G22" s="17">
        <v>90.81</v>
      </c>
      <c r="H22" s="17">
        <v>0.72</v>
      </c>
      <c r="I22" s="18">
        <v>90.12</v>
      </c>
      <c r="K22" s="13" t="s">
        <v>53</v>
      </c>
      <c r="L22" s="14">
        <v>2.69</v>
      </c>
      <c r="M22" s="14">
        <v>0.13100000000000001</v>
      </c>
      <c r="N22" s="15">
        <v>1.08E-3</v>
      </c>
      <c r="O22" s="14">
        <v>7.633</v>
      </c>
      <c r="P22" s="16">
        <v>925.5</v>
      </c>
      <c r="Q22" s="17">
        <v>100.1</v>
      </c>
      <c r="R22" s="17">
        <v>19.2</v>
      </c>
      <c r="S22" s="18">
        <v>80.900000000000006</v>
      </c>
      <c r="W22" s="128" t="s">
        <v>494</v>
      </c>
      <c r="X22" s="129"/>
      <c r="Y22" s="130" t="e">
        <f>#REF!</f>
        <v>#REF!</v>
      </c>
      <c r="Z22" s="117" t="e">
        <f t="shared" ref="Z22" si="0">(Y22-Y20)*(Z23-Z20)/(Y23-Y20)</f>
        <v>#REF!</v>
      </c>
      <c r="AA22" s="118" t="e">
        <f t="shared" ref="AA22" si="1">IF(AND(Z23&gt;Z20,Z23&lt;Z20),(Z23-Z22),(Z20+Z22))</f>
        <v>#REF!</v>
      </c>
      <c r="AL22" s="13">
        <v>-38</v>
      </c>
      <c r="AM22" s="17">
        <v>0.72</v>
      </c>
      <c r="AN22" s="13">
        <v>-38</v>
      </c>
      <c r="AO22" s="17">
        <v>90.81</v>
      </c>
    </row>
    <row r="23" spans="1:41" ht="12.75" customHeight="1" x14ac:dyDescent="0.2">
      <c r="A23" s="13" t="s">
        <v>54</v>
      </c>
      <c r="B23" s="14">
        <v>0.31</v>
      </c>
      <c r="C23" s="14">
        <v>1.04</v>
      </c>
      <c r="D23" s="15">
        <v>9.8999999999999999E-4</v>
      </c>
      <c r="E23" s="14">
        <v>0.98199999999999998</v>
      </c>
      <c r="F23" s="16">
        <v>1010.4</v>
      </c>
      <c r="G23" s="17">
        <v>91.03</v>
      </c>
      <c r="H23" s="17">
        <v>1.08</v>
      </c>
      <c r="I23" s="18">
        <v>89.95</v>
      </c>
      <c r="K23" s="13" t="s">
        <v>55</v>
      </c>
      <c r="L23" s="14">
        <v>2.78</v>
      </c>
      <c r="M23" s="14">
        <v>0.127</v>
      </c>
      <c r="N23" s="15">
        <v>1.0820000000000001E-3</v>
      </c>
      <c r="O23" s="14">
        <v>7.8739999999999997</v>
      </c>
      <c r="P23" s="16">
        <v>923.7</v>
      </c>
      <c r="Q23" s="17">
        <v>100.3</v>
      </c>
      <c r="R23" s="17">
        <v>19.600000000000001</v>
      </c>
      <c r="S23" s="18">
        <v>80.7</v>
      </c>
      <c r="W23" s="131" t="s">
        <v>491</v>
      </c>
      <c r="X23" s="132"/>
      <c r="Y23" s="137" t="e">
        <f>INDEX(AL18:AL118,MATCH(Y22,AL18:AL118,1))</f>
        <v>#REF!</v>
      </c>
      <c r="Z23" s="134" t="e">
        <f>VLOOKUP(Y23,AN10:AO110,2)</f>
        <v>#REF!</v>
      </c>
      <c r="AA23" s="116"/>
      <c r="AL23" s="13">
        <v>-37</v>
      </c>
      <c r="AM23" s="17">
        <v>1.08</v>
      </c>
      <c r="AN23" s="13">
        <v>-37</v>
      </c>
      <c r="AO23" s="17">
        <v>91.03</v>
      </c>
    </row>
    <row r="24" spans="1:41" ht="12.75" customHeight="1" x14ac:dyDescent="0.2">
      <c r="A24" s="13" t="s">
        <v>56</v>
      </c>
      <c r="B24" s="14">
        <v>0.33</v>
      </c>
      <c r="C24" s="14">
        <v>0.98499999999999999</v>
      </c>
      <c r="D24" s="15">
        <v>9.9099999999999991E-4</v>
      </c>
      <c r="E24" s="14">
        <v>1.0149999999999999</v>
      </c>
      <c r="F24" s="16">
        <v>1008.8</v>
      </c>
      <c r="G24" s="17">
        <v>91.22</v>
      </c>
      <c r="H24" s="17">
        <v>1.44</v>
      </c>
      <c r="I24" s="18">
        <v>89.78</v>
      </c>
      <c r="K24" s="13" t="s">
        <v>57</v>
      </c>
      <c r="L24" s="14">
        <v>2.88</v>
      </c>
      <c r="M24" s="14">
        <v>0.123</v>
      </c>
      <c r="N24" s="15">
        <v>1.0839999999999999E-3</v>
      </c>
      <c r="O24" s="14">
        <v>8.1300000000000008</v>
      </c>
      <c r="P24" s="16">
        <v>922</v>
      </c>
      <c r="Q24" s="17">
        <v>100.5</v>
      </c>
      <c r="R24" s="17">
        <v>20</v>
      </c>
      <c r="S24" s="18">
        <v>80.5</v>
      </c>
      <c r="W24" s="126" t="s">
        <v>499</v>
      </c>
      <c r="X24" s="127"/>
      <c r="Y24" s="265" t="e">
        <f>INDEX(AL22:AL122,MATCH(Y26,AL22:AL122,1)+1)</f>
        <v>#REF!</v>
      </c>
      <c r="Z24" s="261" t="e">
        <f>VLOOKUP(Y24,AN10:AO110,2)</f>
        <v>#REF!</v>
      </c>
      <c r="AA24" s="116"/>
      <c r="AL24" s="13">
        <v>-36</v>
      </c>
      <c r="AM24" s="17">
        <v>1.44</v>
      </c>
      <c r="AN24" s="13">
        <v>-36</v>
      </c>
      <c r="AO24" s="17">
        <v>91.22</v>
      </c>
    </row>
    <row r="25" spans="1:41" ht="12.75" customHeight="1" x14ac:dyDescent="0.2">
      <c r="A25" s="13" t="s">
        <v>58</v>
      </c>
      <c r="B25" s="14">
        <v>0.35</v>
      </c>
      <c r="C25" s="14">
        <v>0.98</v>
      </c>
      <c r="D25" s="15">
        <v>9.9299999999999996E-4</v>
      </c>
      <c r="E25" s="14">
        <v>1.075</v>
      </c>
      <c r="F25" s="16">
        <v>1007</v>
      </c>
      <c r="G25" s="17">
        <v>91.41</v>
      </c>
      <c r="H25" s="17">
        <v>1.8</v>
      </c>
      <c r="I25" s="18">
        <v>89.61</v>
      </c>
      <c r="K25" s="13" t="s">
        <v>59</v>
      </c>
      <c r="L25" s="14">
        <v>2.97</v>
      </c>
      <c r="M25" s="14">
        <v>0.11899999999999999</v>
      </c>
      <c r="N25" s="15">
        <v>1.0870000000000001E-3</v>
      </c>
      <c r="O25" s="14">
        <v>8.4030000000000005</v>
      </c>
      <c r="P25" s="16">
        <v>920.2</v>
      </c>
      <c r="Q25" s="17">
        <v>100.7</v>
      </c>
      <c r="R25" s="17">
        <v>20.399999999999999</v>
      </c>
      <c r="S25" s="18">
        <v>80.3</v>
      </c>
      <c r="W25" s="128" t="s">
        <v>491</v>
      </c>
      <c r="X25" s="129"/>
      <c r="Y25" s="266"/>
      <c r="Z25" s="262"/>
      <c r="AA25" s="116"/>
      <c r="AL25" s="13">
        <v>-35</v>
      </c>
      <c r="AM25" s="17">
        <v>1.8</v>
      </c>
      <c r="AN25" s="13">
        <v>-35</v>
      </c>
      <c r="AO25" s="17">
        <v>91.41</v>
      </c>
    </row>
    <row r="26" spans="1:41" ht="12.75" customHeight="1" x14ac:dyDescent="0.2">
      <c r="A26" s="13" t="s">
        <v>60</v>
      </c>
      <c r="B26" s="14">
        <v>0.37</v>
      </c>
      <c r="C26" s="14">
        <v>0.96</v>
      </c>
      <c r="D26" s="15">
        <v>9.9500000000000001E-4</v>
      </c>
      <c r="E26" s="14">
        <v>1.143</v>
      </c>
      <c r="F26" s="16">
        <v>1005.2</v>
      </c>
      <c r="G26" s="17">
        <v>91.59</v>
      </c>
      <c r="H26" s="17">
        <v>2.16</v>
      </c>
      <c r="I26" s="18">
        <v>89.43</v>
      </c>
      <c r="K26" s="13" t="s">
        <v>61</v>
      </c>
      <c r="L26" s="14">
        <v>3.07</v>
      </c>
      <c r="M26" s="14">
        <v>0.115</v>
      </c>
      <c r="N26" s="15">
        <v>1.0889999999999999E-3</v>
      </c>
      <c r="O26" s="14">
        <v>8.6950000000000003</v>
      </c>
      <c r="P26" s="16">
        <v>918.4</v>
      </c>
      <c r="Q26" s="17">
        <v>100.9</v>
      </c>
      <c r="R26" s="17">
        <v>20.8</v>
      </c>
      <c r="S26" s="18">
        <v>80.099999999999994</v>
      </c>
      <c r="W26" s="128" t="s">
        <v>494</v>
      </c>
      <c r="X26" s="129"/>
      <c r="Y26" s="130" t="e">
        <f>#REF!</f>
        <v>#REF!</v>
      </c>
      <c r="Z26" s="117" t="e">
        <f t="shared" ref="Z26" si="2">(Y26-Y24)*(Z27-Z24)/(Y27-Y24)</f>
        <v>#REF!</v>
      </c>
      <c r="AA26" s="118" t="e">
        <f t="shared" ref="AA26" si="3">IF(AND(Z27&gt;Z24,Z27&lt;Z24),(Z27-Z26),(Z24+Z26))</f>
        <v>#REF!</v>
      </c>
      <c r="AL26" s="13">
        <v>-34</v>
      </c>
      <c r="AM26" s="17">
        <v>2.16</v>
      </c>
      <c r="AN26" s="13">
        <v>-34</v>
      </c>
      <c r="AO26" s="17">
        <v>91.59</v>
      </c>
    </row>
    <row r="27" spans="1:41" ht="12.75" customHeight="1" x14ac:dyDescent="0.2">
      <c r="A27" s="13" t="s">
        <v>62</v>
      </c>
      <c r="B27" s="14">
        <v>0.39</v>
      </c>
      <c r="C27" s="14">
        <v>0.875</v>
      </c>
      <c r="D27" s="15">
        <v>9.9599999999999992E-4</v>
      </c>
      <c r="E27" s="14">
        <v>1.2190000000000001</v>
      </c>
      <c r="F27" s="16">
        <v>1003.5</v>
      </c>
      <c r="G27" s="17">
        <v>91.78</v>
      </c>
      <c r="H27" s="17">
        <v>2.52</v>
      </c>
      <c r="I27" s="18">
        <v>89.26</v>
      </c>
      <c r="K27" s="13" t="s">
        <v>63</v>
      </c>
      <c r="L27" s="14">
        <v>3.17</v>
      </c>
      <c r="M27" s="14">
        <v>0.111</v>
      </c>
      <c r="N27" s="15">
        <v>1.091E-3</v>
      </c>
      <c r="O27" s="14">
        <v>9.0090000000000003</v>
      </c>
      <c r="P27" s="16">
        <v>916.4</v>
      </c>
      <c r="Q27" s="17">
        <v>101.1</v>
      </c>
      <c r="R27" s="17">
        <v>21.2</v>
      </c>
      <c r="S27" s="18">
        <v>79.900000000000006</v>
      </c>
      <c r="W27" s="131" t="s">
        <v>491</v>
      </c>
      <c r="X27" s="132"/>
      <c r="Y27" s="137" t="e">
        <f>INDEX(AL22:AL122,MATCH(Y26,AL22:AL122,1))</f>
        <v>#REF!</v>
      </c>
      <c r="Z27" s="134" t="e">
        <f>VLOOKUP(Y27,AN15:AO110,2)</f>
        <v>#REF!</v>
      </c>
      <c r="AA27" s="116"/>
      <c r="AL27" s="13">
        <v>-33</v>
      </c>
      <c r="AM27" s="17">
        <v>2.52</v>
      </c>
      <c r="AN27" s="13">
        <v>-33</v>
      </c>
      <c r="AO27" s="17">
        <v>91.78</v>
      </c>
    </row>
    <row r="28" spans="1:41" ht="12.75" customHeight="1" x14ac:dyDescent="0.2">
      <c r="A28" s="13" t="s">
        <v>64</v>
      </c>
      <c r="B28" s="14">
        <v>0.41499999999999998</v>
      </c>
      <c r="C28" s="14">
        <v>0.82</v>
      </c>
      <c r="D28" s="15">
        <v>9.9799999999999997E-4</v>
      </c>
      <c r="E28" s="14">
        <v>1.2989999999999999</v>
      </c>
      <c r="F28" s="16">
        <v>1001.8</v>
      </c>
      <c r="G28" s="17">
        <v>91.96</v>
      </c>
      <c r="H28" s="17">
        <v>2.88</v>
      </c>
      <c r="I28" s="18">
        <v>89.08</v>
      </c>
      <c r="K28" s="13" t="s">
        <v>65</v>
      </c>
      <c r="L28" s="14">
        <v>3.27</v>
      </c>
      <c r="M28" s="14">
        <v>0.108</v>
      </c>
      <c r="N28" s="15">
        <v>1.0939999999999999E-3</v>
      </c>
      <c r="O28" s="14">
        <v>9.2590000000000003</v>
      </c>
      <c r="P28" s="16">
        <v>914.4</v>
      </c>
      <c r="Q28" s="17">
        <v>101.3</v>
      </c>
      <c r="R28" s="17">
        <v>21.6</v>
      </c>
      <c r="S28" s="18">
        <v>79.7</v>
      </c>
      <c r="W28" s="133"/>
      <c r="X28" s="133"/>
      <c r="Y28" s="135"/>
      <c r="Z28" s="133"/>
      <c r="AA28" s="133"/>
      <c r="AL28" s="13">
        <v>-32</v>
      </c>
      <c r="AM28" s="17">
        <v>2.88</v>
      </c>
      <c r="AN28" s="13">
        <v>-32</v>
      </c>
      <c r="AO28" s="17">
        <v>91.96</v>
      </c>
    </row>
    <row r="29" spans="1:41" ht="12.75" customHeight="1" x14ac:dyDescent="0.2">
      <c r="A29" s="13" t="s">
        <v>66</v>
      </c>
      <c r="B29" s="14">
        <v>0.44</v>
      </c>
      <c r="C29" s="14">
        <v>0.77</v>
      </c>
      <c r="D29" s="15">
        <v>1E-3</v>
      </c>
      <c r="E29" s="14">
        <v>1.389</v>
      </c>
      <c r="F29" s="16">
        <v>1000</v>
      </c>
      <c r="G29" s="17">
        <v>92.15</v>
      </c>
      <c r="H29" s="17">
        <v>3.24</v>
      </c>
      <c r="I29" s="18">
        <v>88.91</v>
      </c>
      <c r="K29" s="13" t="s">
        <v>67</v>
      </c>
      <c r="L29" s="14">
        <v>3.37</v>
      </c>
      <c r="M29" s="14">
        <v>0.105</v>
      </c>
      <c r="N29" s="15">
        <v>1.096E-3</v>
      </c>
      <c r="O29" s="14">
        <v>9.5239999999999991</v>
      </c>
      <c r="P29" s="16">
        <v>912.2</v>
      </c>
      <c r="Q29" s="17">
        <v>101.5</v>
      </c>
      <c r="R29" s="17">
        <v>22</v>
      </c>
      <c r="S29" s="18">
        <v>79.5</v>
      </c>
      <c r="W29" s="124" t="s">
        <v>495</v>
      </c>
      <c r="X29" s="125"/>
      <c r="Y29" s="136"/>
      <c r="Z29" s="125"/>
      <c r="AA29" s="125"/>
      <c r="AL29" s="13">
        <v>-31</v>
      </c>
      <c r="AM29" s="17">
        <v>3.24</v>
      </c>
      <c r="AN29" s="13">
        <v>-31</v>
      </c>
      <c r="AO29" s="17">
        <v>92.15</v>
      </c>
    </row>
    <row r="30" spans="1:41" ht="12.75" customHeight="1" x14ac:dyDescent="0.2">
      <c r="A30" s="13" t="s">
        <v>68</v>
      </c>
      <c r="B30" s="14">
        <v>0.47</v>
      </c>
      <c r="C30" s="14">
        <v>0.67</v>
      </c>
      <c r="D30" s="15">
        <v>1.0020000000000001E-3</v>
      </c>
      <c r="E30" s="14">
        <v>1.492</v>
      </c>
      <c r="F30" s="16">
        <v>998</v>
      </c>
      <c r="G30" s="17">
        <v>92.33</v>
      </c>
      <c r="H30" s="17">
        <v>3.6</v>
      </c>
      <c r="I30" s="18">
        <v>88.73</v>
      </c>
      <c r="K30" s="13" t="s">
        <v>69</v>
      </c>
      <c r="L30" s="14">
        <v>3.48</v>
      </c>
      <c r="M30" s="14">
        <v>0.10199999999999999</v>
      </c>
      <c r="N30" s="15">
        <v>1.098E-3</v>
      </c>
      <c r="O30" s="14">
        <v>9.8040000000000003</v>
      </c>
      <c r="P30" s="16">
        <v>910.2</v>
      </c>
      <c r="Q30" s="17">
        <v>101.7</v>
      </c>
      <c r="R30" s="17">
        <v>22.4</v>
      </c>
      <c r="S30" s="18">
        <v>79.3</v>
      </c>
      <c r="W30" s="126" t="s">
        <v>496</v>
      </c>
      <c r="X30" s="127"/>
      <c r="Y30" s="265" t="e">
        <f>INDEX(AL28:AL128,MATCH(Y32,AL28:AL128,1)+1)</f>
        <v>#REF!</v>
      </c>
      <c r="Z30" s="261" t="e">
        <f>VLOOKUP(Y30,AL28:AM128,2)</f>
        <v>#REF!</v>
      </c>
      <c r="AA30" s="116"/>
      <c r="AL30" s="13">
        <v>-30</v>
      </c>
      <c r="AM30" s="17">
        <v>3.6</v>
      </c>
      <c r="AN30" s="13">
        <v>-30</v>
      </c>
      <c r="AO30" s="17">
        <v>92.33</v>
      </c>
    </row>
    <row r="31" spans="1:41" ht="12.75" x14ac:dyDescent="0.2">
      <c r="A31" s="13" t="s">
        <v>70</v>
      </c>
      <c r="B31" s="14">
        <v>0.5</v>
      </c>
      <c r="C31" s="14">
        <v>0.625</v>
      </c>
      <c r="D31" s="15">
        <v>1.0039999999999999E-3</v>
      </c>
      <c r="E31" s="14">
        <v>1.6</v>
      </c>
      <c r="F31" s="16">
        <v>996</v>
      </c>
      <c r="G31" s="17">
        <v>92.52</v>
      </c>
      <c r="H31" s="17">
        <v>3.97</v>
      </c>
      <c r="I31" s="18">
        <v>88.55</v>
      </c>
      <c r="K31" s="13" t="s">
        <v>71</v>
      </c>
      <c r="L31" s="14">
        <v>3.59</v>
      </c>
      <c r="M31" s="14">
        <v>9.9000000000000005E-2</v>
      </c>
      <c r="N31" s="15">
        <v>1.101E-3</v>
      </c>
      <c r="O31" s="14">
        <v>10.025</v>
      </c>
      <c r="P31" s="16">
        <v>908.2</v>
      </c>
      <c r="Q31" s="115">
        <v>101.9</v>
      </c>
      <c r="R31" s="17">
        <v>22.7</v>
      </c>
      <c r="S31" s="18">
        <v>79.2</v>
      </c>
      <c r="W31" s="128" t="s">
        <v>491</v>
      </c>
      <c r="X31" s="129"/>
      <c r="Y31" s="266"/>
      <c r="Z31" s="262"/>
      <c r="AA31" s="116"/>
      <c r="AL31" s="13">
        <v>-29</v>
      </c>
      <c r="AM31" s="17">
        <v>3.97</v>
      </c>
      <c r="AN31" s="13">
        <v>-29</v>
      </c>
      <c r="AO31" s="17">
        <v>92.52</v>
      </c>
    </row>
    <row r="32" spans="1:41" ht="12.75" x14ac:dyDescent="0.2">
      <c r="A32" s="13" t="s">
        <v>72</v>
      </c>
      <c r="B32" s="14">
        <v>0.52500000000000002</v>
      </c>
      <c r="C32" s="14">
        <v>0.58499999999999996</v>
      </c>
      <c r="D32" s="15">
        <v>1.0059999999999999E-3</v>
      </c>
      <c r="E32" s="14">
        <v>1.7090000000000001</v>
      </c>
      <c r="F32" s="16">
        <v>994.4</v>
      </c>
      <c r="G32" s="17">
        <v>92.7</v>
      </c>
      <c r="H32" s="17">
        <v>4.34</v>
      </c>
      <c r="I32" s="18">
        <v>88.36</v>
      </c>
      <c r="K32" s="13" t="s">
        <v>73</v>
      </c>
      <c r="L32" s="14">
        <v>3.71</v>
      </c>
      <c r="M32" s="14">
        <v>9.6000000000000002E-2</v>
      </c>
      <c r="N32" s="15">
        <v>1.103E-3</v>
      </c>
      <c r="O32" s="14">
        <v>10.417</v>
      </c>
      <c r="P32" s="16">
        <v>906.3</v>
      </c>
      <c r="Q32" s="17">
        <v>102.1</v>
      </c>
      <c r="R32" s="17">
        <v>23.1</v>
      </c>
      <c r="S32" s="18">
        <v>79</v>
      </c>
      <c r="W32" s="128" t="s">
        <v>492</v>
      </c>
      <c r="X32" s="129"/>
      <c r="Y32" s="130" t="e">
        <f>#REF!</f>
        <v>#REF!</v>
      </c>
      <c r="Z32" s="117" t="e">
        <f>(Y32-Y30)*(Z33-Z30)/(Y33-Y30)</f>
        <v>#REF!</v>
      </c>
      <c r="AA32" s="118" t="e">
        <f>IF(AND(Z33&gt;Z30,Z33&lt;Z30),(Z33-Z32),(Z30+Z32))</f>
        <v>#REF!</v>
      </c>
      <c r="AL32" s="13">
        <v>-28</v>
      </c>
      <c r="AM32" s="17">
        <v>4.34</v>
      </c>
      <c r="AN32" s="13">
        <v>-28</v>
      </c>
      <c r="AO32" s="17">
        <v>92.7</v>
      </c>
    </row>
    <row r="33" spans="1:41" ht="12.75" x14ac:dyDescent="0.2">
      <c r="A33" s="13" t="s">
        <v>74</v>
      </c>
      <c r="B33" s="14">
        <v>0.55000000000000004</v>
      </c>
      <c r="C33" s="14">
        <v>0.55000000000000004</v>
      </c>
      <c r="D33" s="15">
        <v>1.0070000000000001E-3</v>
      </c>
      <c r="E33" s="14">
        <v>1.8180000000000001</v>
      </c>
      <c r="F33" s="16">
        <v>993</v>
      </c>
      <c r="G33" s="17">
        <v>92.89</v>
      </c>
      <c r="H33" s="17">
        <v>4.71</v>
      </c>
      <c r="I33" s="18">
        <v>88.18</v>
      </c>
      <c r="K33" s="13" t="s">
        <v>75</v>
      </c>
      <c r="L33" s="14">
        <v>3.83</v>
      </c>
      <c r="M33" s="14">
        <v>9.2999999999999999E-2</v>
      </c>
      <c r="N33" s="15">
        <v>1.106E-3</v>
      </c>
      <c r="O33" s="14">
        <v>10.753</v>
      </c>
      <c r="P33" s="16">
        <v>904.4</v>
      </c>
      <c r="Q33" s="17">
        <v>102.3</v>
      </c>
      <c r="R33" s="17">
        <v>23.5</v>
      </c>
      <c r="S33" s="18">
        <v>78.8</v>
      </c>
      <c r="W33" s="131" t="s">
        <v>491</v>
      </c>
      <c r="X33" s="132"/>
      <c r="Y33" s="137" t="e">
        <f>INDEX(AL28:AL128,MATCH(Y32,AL28:AL128,1))</f>
        <v>#REF!</v>
      </c>
      <c r="Z33" s="134" t="e">
        <f>VLOOKUP(Y33,AL28:AM128,2)</f>
        <v>#REF!</v>
      </c>
      <c r="AA33" s="116"/>
      <c r="AL33" s="13">
        <v>-27</v>
      </c>
      <c r="AM33" s="17">
        <v>4.71</v>
      </c>
      <c r="AN33" s="13">
        <v>-27</v>
      </c>
      <c r="AO33" s="17">
        <v>92.89</v>
      </c>
    </row>
    <row r="34" spans="1:41" ht="12.75" x14ac:dyDescent="0.2">
      <c r="A34" s="13" t="s">
        <v>76</v>
      </c>
      <c r="B34" s="14">
        <v>0.57999999999999996</v>
      </c>
      <c r="C34" s="14">
        <v>0.52</v>
      </c>
      <c r="D34" s="15">
        <v>1.0089999999999999E-3</v>
      </c>
      <c r="E34" s="14">
        <v>1.923</v>
      </c>
      <c r="F34" s="16">
        <v>991.2</v>
      </c>
      <c r="G34" s="17">
        <v>93.07</v>
      </c>
      <c r="H34" s="17">
        <v>5.08</v>
      </c>
      <c r="I34" s="18">
        <v>87.99</v>
      </c>
      <c r="K34" s="13" t="s">
        <v>77</v>
      </c>
      <c r="L34" s="14">
        <v>3.95</v>
      </c>
      <c r="M34" s="14">
        <v>9.0999999999999998E-2</v>
      </c>
      <c r="N34" s="15">
        <v>1.108E-3</v>
      </c>
      <c r="O34" s="14">
        <v>10.989000000000001</v>
      </c>
      <c r="P34" s="16">
        <v>902.4</v>
      </c>
      <c r="Q34" s="17">
        <v>102.5</v>
      </c>
      <c r="R34" s="17">
        <v>23.9</v>
      </c>
      <c r="S34" s="18">
        <v>78.599999999999994</v>
      </c>
      <c r="W34" s="126" t="s">
        <v>497</v>
      </c>
      <c r="X34" s="127"/>
      <c r="Y34" s="265" t="e">
        <f>INDEX(AL32:AL132,MATCH(Y36,AL32:AL132,1)+1)</f>
        <v>#REF!</v>
      </c>
      <c r="Z34" s="261" t="e">
        <f>VLOOKUP(Y34,AL32:AM132,2)</f>
        <v>#REF!</v>
      </c>
      <c r="AA34" s="116"/>
      <c r="AL34" s="13">
        <v>-26</v>
      </c>
      <c r="AM34" s="17">
        <v>5.08</v>
      </c>
      <c r="AN34" s="13">
        <v>-26</v>
      </c>
      <c r="AO34" s="17">
        <v>93.07</v>
      </c>
    </row>
    <row r="35" spans="1:41" ht="12.75" x14ac:dyDescent="0.2">
      <c r="A35" s="13" t="s">
        <v>78</v>
      </c>
      <c r="B35" s="14">
        <v>0.62</v>
      </c>
      <c r="C35" s="14">
        <v>0.496</v>
      </c>
      <c r="D35" s="15">
        <v>1.011E-3</v>
      </c>
      <c r="E35" s="14">
        <v>2.016</v>
      </c>
      <c r="F35" s="16">
        <v>989.5</v>
      </c>
      <c r="G35" s="17">
        <v>93.26</v>
      </c>
      <c r="H35" s="17">
        <v>5.45</v>
      </c>
      <c r="I35" s="18">
        <v>87.81</v>
      </c>
      <c r="K35" s="13" t="s">
        <v>79</v>
      </c>
      <c r="L35" s="14">
        <v>4.0599999999999996</v>
      </c>
      <c r="M35" s="14">
        <v>8.8999999999999996E-2</v>
      </c>
      <c r="N35" s="15">
        <v>1.1100000000000001E-3</v>
      </c>
      <c r="O35" s="14">
        <v>11.236000000000001</v>
      </c>
      <c r="P35" s="16">
        <v>900.5</v>
      </c>
      <c r="Q35" s="17">
        <v>102.7</v>
      </c>
      <c r="R35" s="17">
        <v>24.2</v>
      </c>
      <c r="S35" s="18">
        <v>78.5</v>
      </c>
      <c r="W35" s="128" t="s">
        <v>491</v>
      </c>
      <c r="X35" s="129"/>
      <c r="Y35" s="266"/>
      <c r="Z35" s="262"/>
      <c r="AA35" s="116"/>
      <c r="AL35" s="13">
        <v>-25</v>
      </c>
      <c r="AM35" s="17">
        <v>5.45</v>
      </c>
      <c r="AN35" s="13">
        <v>-25</v>
      </c>
      <c r="AO35" s="17">
        <v>93.26</v>
      </c>
    </row>
    <row r="36" spans="1:41" ht="12.75" x14ac:dyDescent="0.2">
      <c r="A36" s="13" t="s">
        <v>80</v>
      </c>
      <c r="B36" s="14">
        <v>0.65</v>
      </c>
      <c r="C36" s="14">
        <v>0.47399999999999998</v>
      </c>
      <c r="D36" s="15">
        <v>1.013E-3</v>
      </c>
      <c r="E36" s="14">
        <v>2.11</v>
      </c>
      <c r="F36" s="16">
        <v>987.5</v>
      </c>
      <c r="G36" s="17">
        <v>93.44</v>
      </c>
      <c r="H36" s="17">
        <v>5.82</v>
      </c>
      <c r="I36" s="18">
        <v>87.62</v>
      </c>
      <c r="K36" s="13" t="s">
        <v>81</v>
      </c>
      <c r="L36" s="14">
        <v>4.17</v>
      </c>
      <c r="M36" s="14">
        <v>8.6999999999999994E-2</v>
      </c>
      <c r="N36" s="15">
        <v>1.1130000000000001E-3</v>
      </c>
      <c r="O36" s="14">
        <v>11.494</v>
      </c>
      <c r="P36" s="16">
        <v>898.6</v>
      </c>
      <c r="Q36" s="17">
        <v>102.9</v>
      </c>
      <c r="R36" s="17">
        <v>24.6</v>
      </c>
      <c r="S36" s="18">
        <v>78.3</v>
      </c>
      <c r="W36" s="128" t="s">
        <v>492</v>
      </c>
      <c r="X36" s="129"/>
      <c r="Y36" s="130" t="e">
        <f>#REF!</f>
        <v>#REF!</v>
      </c>
      <c r="Z36" s="117" t="e">
        <f>(Y36-Y34)*(Z37-Z34)/(Y37-Y34)</f>
        <v>#REF!</v>
      </c>
      <c r="AA36" s="118" t="e">
        <f>IF(AND(Z37&gt;Z34,Z37&lt;Z34),(Z37-Z36),(Z34+Z36))</f>
        <v>#REF!</v>
      </c>
      <c r="AL36" s="13">
        <v>-24</v>
      </c>
      <c r="AM36" s="17">
        <v>5.82</v>
      </c>
      <c r="AN36" s="13">
        <v>-24</v>
      </c>
      <c r="AO36" s="17">
        <v>93.44</v>
      </c>
    </row>
    <row r="37" spans="1:41" ht="12.75" x14ac:dyDescent="0.2">
      <c r="A37" s="13" t="s">
        <v>82</v>
      </c>
      <c r="B37" s="14">
        <v>0.69</v>
      </c>
      <c r="C37" s="14">
        <v>0.45400000000000001</v>
      </c>
      <c r="D37" s="15">
        <v>1.0139999999999999E-3</v>
      </c>
      <c r="E37" s="14">
        <v>2.2130000000000001</v>
      </c>
      <c r="F37" s="16">
        <v>985.8</v>
      </c>
      <c r="G37" s="17">
        <v>93.62</v>
      </c>
      <c r="H37" s="17">
        <v>6.19</v>
      </c>
      <c r="I37" s="18">
        <v>87.43</v>
      </c>
      <c r="K37" s="13" t="s">
        <v>83</v>
      </c>
      <c r="L37" s="14">
        <v>4.29</v>
      </c>
      <c r="M37" s="14">
        <v>8.5000000000000006E-2</v>
      </c>
      <c r="N37" s="15">
        <v>1.1150000000000001E-3</v>
      </c>
      <c r="O37" s="14">
        <v>11.765000000000001</v>
      </c>
      <c r="P37" s="16">
        <v>896.8</v>
      </c>
      <c r="Q37" s="17">
        <v>103.1</v>
      </c>
      <c r="R37" s="17">
        <v>25</v>
      </c>
      <c r="S37" s="18">
        <v>78.099999999999994</v>
      </c>
      <c r="W37" s="131" t="s">
        <v>491</v>
      </c>
      <c r="X37" s="132"/>
      <c r="Y37" s="137" t="e">
        <f>INDEX(AL32:AL132,MATCH(Y36,AL32:AL132,1))</f>
        <v>#REF!</v>
      </c>
      <c r="Z37" s="134" t="e">
        <f>VLOOKUP(Y37,AL32:AM132,2)</f>
        <v>#REF!</v>
      </c>
      <c r="AA37" s="116"/>
      <c r="AD37" s="4"/>
      <c r="AL37" s="13">
        <v>-23</v>
      </c>
      <c r="AM37" s="17">
        <v>6.19</v>
      </c>
      <c r="AN37" s="13">
        <v>-23</v>
      </c>
      <c r="AO37" s="17">
        <v>93.62</v>
      </c>
    </row>
    <row r="38" spans="1:41" ht="12.75" x14ac:dyDescent="0.2">
      <c r="A38" s="13" t="s">
        <v>84</v>
      </c>
      <c r="B38" s="14">
        <v>0.72</v>
      </c>
      <c r="C38" s="14">
        <v>0.436</v>
      </c>
      <c r="D38" s="15">
        <v>1.016E-3</v>
      </c>
      <c r="E38" s="14">
        <v>2.294</v>
      </c>
      <c r="F38" s="16">
        <v>984.2</v>
      </c>
      <c r="G38" s="17">
        <v>93.8</v>
      </c>
      <c r="H38" s="17">
        <v>6.56</v>
      </c>
      <c r="I38" s="18">
        <v>87.24</v>
      </c>
      <c r="K38" s="13" t="s">
        <v>85</v>
      </c>
      <c r="L38" s="14">
        <v>4.4000000000000004</v>
      </c>
      <c r="M38" s="14">
        <v>8.3000000000000004E-2</v>
      </c>
      <c r="N38" s="15">
        <v>1.1169999999999999E-3</v>
      </c>
      <c r="O38" s="14">
        <v>12.048</v>
      </c>
      <c r="P38" s="16">
        <v>895</v>
      </c>
      <c r="Q38" s="17">
        <v>103.3</v>
      </c>
      <c r="R38" s="17">
        <v>25.4</v>
      </c>
      <c r="S38" s="18">
        <v>77.900000000000006</v>
      </c>
      <c r="W38" s="126" t="s">
        <v>498</v>
      </c>
      <c r="X38" s="127"/>
      <c r="Y38" s="265" t="e">
        <f>INDEX(AL36:AL136,MATCH(Y40,AL36:AL136,1)+1)</f>
        <v>#REF!</v>
      </c>
      <c r="Z38" s="261" t="e">
        <f>VLOOKUP(Y38,AN28:AO128,2)</f>
        <v>#REF!</v>
      </c>
      <c r="AA38" s="116"/>
      <c r="AL38" s="13">
        <v>-22</v>
      </c>
      <c r="AM38" s="17">
        <v>6.56</v>
      </c>
      <c r="AN38" s="13">
        <v>-22</v>
      </c>
      <c r="AO38" s="17">
        <v>93.8</v>
      </c>
    </row>
    <row r="39" spans="1:41" ht="12.75" x14ac:dyDescent="0.2">
      <c r="A39" s="13" t="s">
        <v>86</v>
      </c>
      <c r="B39" s="14">
        <v>0.76</v>
      </c>
      <c r="C39" s="14">
        <v>0.41799999999999998</v>
      </c>
      <c r="D39" s="15">
        <v>1.018E-3</v>
      </c>
      <c r="E39" s="14">
        <v>2.3919999999999999</v>
      </c>
      <c r="F39" s="16">
        <v>982.4</v>
      </c>
      <c r="G39" s="17">
        <v>93.93</v>
      </c>
      <c r="H39" s="17">
        <v>6.93</v>
      </c>
      <c r="I39" s="18">
        <v>87.05</v>
      </c>
      <c r="K39" s="13" t="s">
        <v>87</v>
      </c>
      <c r="L39" s="14">
        <v>4.51</v>
      </c>
      <c r="M39" s="14">
        <v>8.1000000000000003E-2</v>
      </c>
      <c r="N39" s="15">
        <v>1.1199999999999999E-3</v>
      </c>
      <c r="O39" s="14">
        <v>12.346</v>
      </c>
      <c r="P39" s="16">
        <v>893</v>
      </c>
      <c r="Q39" s="17">
        <v>103.5</v>
      </c>
      <c r="R39" s="17">
        <v>25.8</v>
      </c>
      <c r="S39" s="18">
        <v>77.7</v>
      </c>
      <c r="W39" s="128" t="s">
        <v>491</v>
      </c>
      <c r="X39" s="129"/>
      <c r="Y39" s="266"/>
      <c r="Z39" s="262"/>
      <c r="AA39" s="116"/>
      <c r="AD39" s="4"/>
      <c r="AL39" s="13">
        <v>-21</v>
      </c>
      <c r="AM39" s="17">
        <v>6.93</v>
      </c>
      <c r="AN39" s="13">
        <v>-21</v>
      </c>
      <c r="AO39" s="17">
        <v>93.93</v>
      </c>
    </row>
    <row r="40" spans="1:41" ht="12.75" x14ac:dyDescent="0.2">
      <c r="A40" s="13" t="s">
        <v>88</v>
      </c>
      <c r="B40" s="14">
        <v>0.8</v>
      </c>
      <c r="C40" s="14">
        <v>0.4</v>
      </c>
      <c r="D40" s="15">
        <v>1.0200000000000001E-3</v>
      </c>
      <c r="E40" s="14">
        <v>2.5</v>
      </c>
      <c r="F40" s="16">
        <v>980.4</v>
      </c>
      <c r="G40" s="17">
        <v>94.16</v>
      </c>
      <c r="H40" s="17">
        <v>7.3</v>
      </c>
      <c r="I40" s="18">
        <v>86.86</v>
      </c>
      <c r="K40" s="13" t="s">
        <v>89</v>
      </c>
      <c r="L40" s="14">
        <v>4.63</v>
      </c>
      <c r="M40" s="14">
        <v>7.9000000000000001E-2</v>
      </c>
      <c r="N40" s="15">
        <v>1.1230000000000001E-3</v>
      </c>
      <c r="O40" s="14">
        <v>12.657999999999999</v>
      </c>
      <c r="P40" s="16">
        <v>890.7</v>
      </c>
      <c r="Q40" s="17">
        <v>103.7</v>
      </c>
      <c r="R40" s="17">
        <v>26.2</v>
      </c>
      <c r="S40" s="18">
        <v>77.5</v>
      </c>
      <c r="W40" s="128" t="s">
        <v>494</v>
      </c>
      <c r="X40" s="129"/>
      <c r="Y40" s="130" t="e">
        <f>#REF!</f>
        <v>#REF!</v>
      </c>
      <c r="Z40" s="117" t="e">
        <f t="shared" ref="Z40" si="4">(Y40-Y38)*(Z41-Z38)/(Y41-Y38)</f>
        <v>#REF!</v>
      </c>
      <c r="AA40" s="118" t="e">
        <f t="shared" ref="AA40" si="5">IF(AND(Z41&gt;Z38,Z41&lt;Z38),(Z41-Z40),(Z38+Z40))</f>
        <v>#REF!</v>
      </c>
      <c r="AL40" s="13">
        <v>-20</v>
      </c>
      <c r="AM40" s="17">
        <v>7.3</v>
      </c>
      <c r="AN40" s="13">
        <v>-20</v>
      </c>
      <c r="AO40" s="17">
        <v>94.16</v>
      </c>
    </row>
    <row r="41" spans="1:41" ht="12.75" x14ac:dyDescent="0.2">
      <c r="A41" s="13" t="s">
        <v>90</v>
      </c>
      <c r="B41" s="14">
        <v>0.84</v>
      </c>
      <c r="C41" s="14">
        <v>0.38400000000000001</v>
      </c>
      <c r="D41" s="15">
        <v>1.021E-3</v>
      </c>
      <c r="E41" s="14">
        <v>2.601</v>
      </c>
      <c r="F41" s="16">
        <v>979</v>
      </c>
      <c r="G41" s="17">
        <v>94.34</v>
      </c>
      <c r="H41" s="17">
        <v>7.66</v>
      </c>
      <c r="I41" s="18">
        <v>86.63</v>
      </c>
      <c r="K41" s="13" t="s">
        <v>91</v>
      </c>
      <c r="L41" s="14">
        <v>4.75</v>
      </c>
      <c r="M41" s="14">
        <v>7.6999999999999999E-2</v>
      </c>
      <c r="N41" s="15">
        <v>1.1249999999999999E-3</v>
      </c>
      <c r="O41" s="14">
        <v>12.936999999999999</v>
      </c>
      <c r="P41" s="16">
        <v>888.5</v>
      </c>
      <c r="Q41" s="17">
        <v>103.9</v>
      </c>
      <c r="R41" s="17">
        <v>26.5</v>
      </c>
      <c r="S41" s="18">
        <v>77.400000000000006</v>
      </c>
      <c r="W41" s="131" t="s">
        <v>491</v>
      </c>
      <c r="X41" s="132"/>
      <c r="Y41" s="137" t="e">
        <f>INDEX(AL36:AL136,MATCH(Y40,AL36:AL136,1))</f>
        <v>#REF!</v>
      </c>
      <c r="Z41" s="134" t="e">
        <f>VLOOKUP(Y41,AN28:AO128,2)</f>
        <v>#REF!</v>
      </c>
      <c r="AA41" s="116"/>
      <c r="AL41" s="13">
        <v>-19</v>
      </c>
      <c r="AM41" s="17">
        <v>7.66</v>
      </c>
      <c r="AN41" s="13">
        <v>-19</v>
      </c>
      <c r="AO41" s="17">
        <v>94.34</v>
      </c>
    </row>
    <row r="42" spans="1:41" ht="12.75" x14ac:dyDescent="0.2">
      <c r="A42" s="13" t="s">
        <v>92</v>
      </c>
      <c r="B42" s="14">
        <v>0.88</v>
      </c>
      <c r="C42" s="14">
        <v>0.36799999999999999</v>
      </c>
      <c r="D42" s="15">
        <v>1.023E-3</v>
      </c>
      <c r="E42" s="14">
        <v>2.7170000000000001</v>
      </c>
      <c r="F42" s="16">
        <v>977</v>
      </c>
      <c r="G42" s="17">
        <v>94.52</v>
      </c>
      <c r="H42" s="17">
        <v>8.02</v>
      </c>
      <c r="I42" s="18">
        <v>86.5</v>
      </c>
      <c r="K42" s="13" t="s">
        <v>93</v>
      </c>
      <c r="L42" s="14">
        <v>4.88</v>
      </c>
      <c r="M42" s="14">
        <v>7.4999999999999997E-2</v>
      </c>
      <c r="N42" s="15">
        <v>1.1280000000000001E-3</v>
      </c>
      <c r="O42" s="14">
        <v>13.333</v>
      </c>
      <c r="P42" s="16">
        <v>886.5</v>
      </c>
      <c r="Q42" s="17">
        <v>104.1</v>
      </c>
      <c r="R42" s="17">
        <v>26.9</v>
      </c>
      <c r="S42" s="18">
        <v>77.2</v>
      </c>
      <c r="W42" s="126" t="s">
        <v>499</v>
      </c>
      <c r="X42" s="127"/>
      <c r="Y42" s="265" t="e">
        <f>INDEX(AL40:AL140,MATCH(Y44,AL40:AL140,1)+1)</f>
        <v>#REF!</v>
      </c>
      <c r="Z42" s="261" t="e">
        <f>VLOOKUP(Y42,AN28:AO128,2)</f>
        <v>#REF!</v>
      </c>
      <c r="AA42" s="116"/>
      <c r="AL42" s="13">
        <v>-18</v>
      </c>
      <c r="AM42" s="17">
        <v>8.02</v>
      </c>
      <c r="AN42" s="13">
        <v>-18</v>
      </c>
      <c r="AO42" s="17">
        <v>94.52</v>
      </c>
    </row>
    <row r="43" spans="1:41" ht="12.75" x14ac:dyDescent="0.2">
      <c r="A43" s="13" t="s">
        <v>94</v>
      </c>
      <c r="B43" s="14">
        <v>0.92</v>
      </c>
      <c r="C43" s="14">
        <v>0.35399999999999998</v>
      </c>
      <c r="D43" s="15">
        <v>1.0250000000000001E-3</v>
      </c>
      <c r="E43" s="14">
        <v>2.8250000000000002</v>
      </c>
      <c r="F43" s="16">
        <v>975</v>
      </c>
      <c r="G43" s="17">
        <v>94.7</v>
      </c>
      <c r="H43" s="17">
        <v>8.3800000000000008</v>
      </c>
      <c r="I43" s="18">
        <v>86.32</v>
      </c>
      <c r="K43" s="13" t="s">
        <v>95</v>
      </c>
      <c r="L43" s="14">
        <v>5.0199999999999996</v>
      </c>
      <c r="M43" s="14">
        <v>7.2999999999999995E-2</v>
      </c>
      <c r="N43" s="15">
        <v>1.1310000000000001E-3</v>
      </c>
      <c r="O43" s="14">
        <v>13.699</v>
      </c>
      <c r="P43" s="16">
        <v>884.3</v>
      </c>
      <c r="Q43" s="17">
        <v>104.3</v>
      </c>
      <c r="R43" s="17">
        <v>27.3</v>
      </c>
      <c r="S43" s="18">
        <v>77</v>
      </c>
      <c r="W43" s="128" t="s">
        <v>491</v>
      </c>
      <c r="X43" s="129"/>
      <c r="Y43" s="266"/>
      <c r="Z43" s="262"/>
      <c r="AA43" s="116"/>
      <c r="AL43" s="13">
        <v>-17</v>
      </c>
      <c r="AM43" s="17">
        <v>8.3800000000000008</v>
      </c>
      <c r="AN43" s="13">
        <v>-17</v>
      </c>
      <c r="AO43" s="17">
        <v>94.7</v>
      </c>
    </row>
    <row r="44" spans="1:41" ht="12.75" x14ac:dyDescent="0.2">
      <c r="A44" s="13" t="s">
        <v>96</v>
      </c>
      <c r="B44" s="14">
        <v>0.96</v>
      </c>
      <c r="C44" s="14">
        <v>0.34200000000000003</v>
      </c>
      <c r="D44" s="15">
        <v>1.0269999999999999E-3</v>
      </c>
      <c r="E44" s="14">
        <v>2.9239999999999999</v>
      </c>
      <c r="F44" s="16">
        <v>973.5</v>
      </c>
      <c r="G44" s="17">
        <v>94.88</v>
      </c>
      <c r="H44" s="17">
        <v>8.74</v>
      </c>
      <c r="I44" s="18">
        <v>86.14</v>
      </c>
      <c r="K44" s="13" t="s">
        <v>97</v>
      </c>
      <c r="L44" s="14">
        <v>5.15</v>
      </c>
      <c r="M44" s="14">
        <v>7.0999999999999994E-2</v>
      </c>
      <c r="N44" s="15">
        <v>1.134E-3</v>
      </c>
      <c r="O44" s="14">
        <v>14.084</v>
      </c>
      <c r="P44" s="16">
        <v>882</v>
      </c>
      <c r="Q44" s="17">
        <v>104.5</v>
      </c>
      <c r="R44" s="17">
        <v>27.7</v>
      </c>
      <c r="S44" s="18">
        <v>76.8</v>
      </c>
      <c r="W44" s="128" t="s">
        <v>494</v>
      </c>
      <c r="X44" s="129"/>
      <c r="Y44" s="130" t="e">
        <f>#REF!</f>
        <v>#REF!</v>
      </c>
      <c r="Z44" s="117" t="e">
        <f t="shared" ref="Z44" si="6">(Y44-Y42)*(Z45-Z42)/(Y45-Y42)</f>
        <v>#REF!</v>
      </c>
      <c r="AA44" s="118" t="e">
        <f t="shared" ref="AA44" si="7">IF(AND(Z45&gt;Z42,Z45&lt;Z42),(Z45-Z44),(Z42+Z44))</f>
        <v>#REF!</v>
      </c>
      <c r="AL44" s="13">
        <v>-16</v>
      </c>
      <c r="AM44" s="17">
        <v>8.74</v>
      </c>
      <c r="AN44" s="13">
        <v>-16</v>
      </c>
      <c r="AO44" s="17">
        <v>94.88</v>
      </c>
    </row>
    <row r="45" spans="1:41" ht="12.75" x14ac:dyDescent="0.2">
      <c r="A45" s="13" t="s">
        <v>98</v>
      </c>
      <c r="B45" s="14">
        <v>1.01</v>
      </c>
      <c r="C45" s="14">
        <v>0.33</v>
      </c>
      <c r="D45" s="15">
        <v>1.029E-3</v>
      </c>
      <c r="E45" s="14">
        <v>3.03</v>
      </c>
      <c r="F45" s="16">
        <v>972</v>
      </c>
      <c r="G45" s="17">
        <v>95.07</v>
      </c>
      <c r="H45" s="17">
        <v>9.1</v>
      </c>
      <c r="I45" s="18">
        <v>85.97</v>
      </c>
      <c r="K45" s="13" t="s">
        <v>99</v>
      </c>
      <c r="L45" s="14">
        <v>5.28</v>
      </c>
      <c r="M45" s="14">
        <v>6.9000000000000006E-2</v>
      </c>
      <c r="N45" s="15">
        <v>1.137E-3</v>
      </c>
      <c r="O45" s="14">
        <v>14.493</v>
      </c>
      <c r="P45" s="16">
        <v>879.6</v>
      </c>
      <c r="Q45" s="17">
        <v>104.7</v>
      </c>
      <c r="R45" s="17">
        <v>28</v>
      </c>
      <c r="S45" s="18">
        <v>76.7</v>
      </c>
      <c r="W45" s="131" t="s">
        <v>491</v>
      </c>
      <c r="X45" s="132"/>
      <c r="Y45" s="137" t="e">
        <f>INDEX(AL40:AL140,MATCH(Y44,AL40:AL140,1))</f>
        <v>#REF!</v>
      </c>
      <c r="Z45" s="134" t="e">
        <f>VLOOKUP(Y45,AN33:AO128,2)</f>
        <v>#REF!</v>
      </c>
      <c r="AA45" s="116"/>
      <c r="AL45" s="13">
        <v>-15</v>
      </c>
      <c r="AM45" s="17">
        <v>9.1</v>
      </c>
      <c r="AN45" s="13">
        <v>-15</v>
      </c>
      <c r="AO45" s="17">
        <v>95.07</v>
      </c>
    </row>
    <row r="46" spans="1:41" x14ac:dyDescent="0.2">
      <c r="A46" s="13" t="s">
        <v>100</v>
      </c>
      <c r="B46" s="14">
        <v>1.05</v>
      </c>
      <c r="C46" s="14">
        <v>0.318</v>
      </c>
      <c r="D46" s="15">
        <v>1.031E-3</v>
      </c>
      <c r="E46" s="14">
        <v>3.145</v>
      </c>
      <c r="F46" s="16">
        <v>970.3</v>
      </c>
      <c r="G46" s="17">
        <v>95.25</v>
      </c>
      <c r="H46" s="17">
        <v>9.4600000000000009</v>
      </c>
      <c r="I46" s="18">
        <v>85.79</v>
      </c>
      <c r="K46" s="13" t="s">
        <v>101</v>
      </c>
      <c r="L46" s="14">
        <v>5.42</v>
      </c>
      <c r="M46" s="14">
        <v>6.7000000000000004E-2</v>
      </c>
      <c r="N46" s="15">
        <v>1.14E-3</v>
      </c>
      <c r="O46" s="14">
        <v>14.925000000000001</v>
      </c>
      <c r="P46" s="16">
        <v>877.2</v>
      </c>
      <c r="Q46" s="17">
        <v>104.9</v>
      </c>
      <c r="R46" s="17">
        <v>28.4</v>
      </c>
      <c r="S46" s="18">
        <v>76.5</v>
      </c>
      <c r="AL46" s="13">
        <v>-14</v>
      </c>
      <c r="AM46" s="17">
        <v>9.4600000000000009</v>
      </c>
      <c r="AN46" s="13">
        <v>-14</v>
      </c>
      <c r="AO46" s="17">
        <v>95.25</v>
      </c>
    </row>
    <row r="47" spans="1:41" x14ac:dyDescent="0.2">
      <c r="A47" s="13" t="s">
        <v>102</v>
      </c>
      <c r="B47" s="14">
        <v>1.095</v>
      </c>
      <c r="C47" s="14">
        <v>0.30599999999999999</v>
      </c>
      <c r="D47" s="15">
        <v>1.0319999999999999E-3</v>
      </c>
      <c r="E47" s="14">
        <v>3.2679999999999998</v>
      </c>
      <c r="F47" s="16">
        <v>969</v>
      </c>
      <c r="G47" s="17">
        <v>95.43</v>
      </c>
      <c r="H47" s="17">
        <v>9.82</v>
      </c>
      <c r="I47" s="18">
        <v>85.61</v>
      </c>
      <c r="K47" s="13" t="s">
        <v>103</v>
      </c>
      <c r="L47" s="14">
        <v>5.57</v>
      </c>
      <c r="M47" s="14">
        <v>6.5000000000000002E-2</v>
      </c>
      <c r="N47" s="15">
        <v>1.1429999999999999E-3</v>
      </c>
      <c r="O47" s="14">
        <v>15.385</v>
      </c>
      <c r="P47" s="16">
        <v>875</v>
      </c>
      <c r="Q47" s="17">
        <v>105.1</v>
      </c>
      <c r="R47" s="17">
        <v>28.8</v>
      </c>
      <c r="S47" s="18">
        <v>76.3</v>
      </c>
      <c r="W47" s="4"/>
      <c r="AL47" s="13">
        <v>-13</v>
      </c>
      <c r="AM47" s="17">
        <v>9.82</v>
      </c>
      <c r="AN47" s="13">
        <v>-13</v>
      </c>
      <c r="AO47" s="17">
        <v>95.43</v>
      </c>
    </row>
    <row r="48" spans="1:41" ht="11.25" customHeight="1" x14ac:dyDescent="0.2">
      <c r="A48" s="13" t="s">
        <v>104</v>
      </c>
      <c r="B48" s="14">
        <v>1.1399999999999999</v>
      </c>
      <c r="C48" s="14">
        <v>0.29499999999999998</v>
      </c>
      <c r="D48" s="15">
        <v>1.034E-3</v>
      </c>
      <c r="E48" s="14">
        <v>3.39</v>
      </c>
      <c r="F48" s="16">
        <v>967</v>
      </c>
      <c r="G48" s="17">
        <v>95.61</v>
      </c>
      <c r="H48" s="17">
        <v>10.18</v>
      </c>
      <c r="I48" s="18">
        <v>85.43</v>
      </c>
      <c r="K48" s="13" t="s">
        <v>105</v>
      </c>
      <c r="L48" s="14">
        <v>5.71</v>
      </c>
      <c r="M48" s="14">
        <v>6.3E-2</v>
      </c>
      <c r="N48" s="15">
        <v>1.1460000000000001E-3</v>
      </c>
      <c r="O48" s="14">
        <v>15.872999999999999</v>
      </c>
      <c r="P48" s="16">
        <v>872.2</v>
      </c>
      <c r="Q48" s="17">
        <v>105.3</v>
      </c>
      <c r="R48" s="17">
        <v>29.2</v>
      </c>
      <c r="S48" s="18">
        <v>76.099999999999994</v>
      </c>
      <c r="AC48" s="119"/>
      <c r="AD48" s="119"/>
      <c r="AE48" s="119"/>
      <c r="AF48" s="119"/>
      <c r="AG48" s="119"/>
      <c r="AH48" s="119"/>
      <c r="AI48" s="119"/>
      <c r="AL48" s="13">
        <v>-12</v>
      </c>
      <c r="AM48" s="17">
        <v>10.18</v>
      </c>
      <c r="AN48" s="13">
        <v>-12</v>
      </c>
      <c r="AO48" s="17">
        <v>95.61</v>
      </c>
    </row>
    <row r="49" spans="1:41" ht="11.25" customHeight="1" x14ac:dyDescent="0.2">
      <c r="A49" s="13" t="s">
        <v>106</v>
      </c>
      <c r="B49" s="14">
        <v>1.19</v>
      </c>
      <c r="C49" s="14">
        <v>0.28399999999999997</v>
      </c>
      <c r="D49" s="15">
        <v>1.036E-3</v>
      </c>
      <c r="E49" s="14">
        <v>3.5209999999999999</v>
      </c>
      <c r="F49" s="16">
        <v>965</v>
      </c>
      <c r="G49" s="17">
        <v>95.79</v>
      </c>
      <c r="H49" s="17">
        <v>10.54</v>
      </c>
      <c r="I49" s="18">
        <v>85.25</v>
      </c>
      <c r="K49" s="13" t="s">
        <v>107</v>
      </c>
      <c r="L49" s="14">
        <v>5.85</v>
      </c>
      <c r="M49" s="14">
        <v>6.2E-2</v>
      </c>
      <c r="N49" s="15">
        <v>1.1490000000000001E-3</v>
      </c>
      <c r="O49" s="14">
        <v>16.129000000000001</v>
      </c>
      <c r="P49" s="16">
        <v>870.2</v>
      </c>
      <c r="Q49" s="17">
        <v>105.5</v>
      </c>
      <c r="R49" s="17">
        <v>29.6</v>
      </c>
      <c r="S49" s="18">
        <v>75.900000000000006</v>
      </c>
      <c r="AC49" s="119"/>
      <c r="AD49" s="119"/>
      <c r="AE49" s="119"/>
      <c r="AF49" s="119"/>
      <c r="AG49" s="119"/>
      <c r="AH49" s="119"/>
      <c r="AI49" s="119"/>
      <c r="AL49" s="13">
        <v>-11</v>
      </c>
      <c r="AM49" s="17">
        <v>10.54</v>
      </c>
      <c r="AN49" s="13">
        <v>-11</v>
      </c>
      <c r="AO49" s="17">
        <v>95.79</v>
      </c>
    </row>
    <row r="50" spans="1:41" x14ac:dyDescent="0.2">
      <c r="A50" s="13" t="s">
        <v>108</v>
      </c>
      <c r="B50" s="14">
        <v>1.24</v>
      </c>
      <c r="C50" s="14">
        <v>0.27400000000000002</v>
      </c>
      <c r="D50" s="15">
        <v>1.0380000000000001E-3</v>
      </c>
      <c r="E50" s="14">
        <v>3.65</v>
      </c>
      <c r="F50" s="16">
        <v>963.8</v>
      </c>
      <c r="G50" s="17">
        <v>95.97</v>
      </c>
      <c r="H50" s="17">
        <v>10.9</v>
      </c>
      <c r="I50" s="18">
        <v>85.07</v>
      </c>
      <c r="K50" s="13" t="s">
        <v>109</v>
      </c>
      <c r="L50" s="14">
        <v>6</v>
      </c>
      <c r="M50" s="14">
        <v>6.0999999999999999E-2</v>
      </c>
      <c r="N50" s="15">
        <v>1.152E-3</v>
      </c>
      <c r="O50" s="14">
        <v>16.393000000000001</v>
      </c>
      <c r="P50" s="16">
        <v>868.3</v>
      </c>
      <c r="Q50" s="17">
        <v>105.7</v>
      </c>
      <c r="R50" s="17">
        <v>30</v>
      </c>
      <c r="S50" s="18">
        <v>75.7</v>
      </c>
      <c r="AL50" s="13">
        <v>-10</v>
      </c>
      <c r="AM50" s="17">
        <v>10.9</v>
      </c>
      <c r="AN50" s="13">
        <v>-10</v>
      </c>
      <c r="AO50" s="17">
        <v>95.97</v>
      </c>
    </row>
    <row r="51" spans="1:41" x14ac:dyDescent="0.2">
      <c r="A51" s="13" t="s">
        <v>110</v>
      </c>
      <c r="B51" s="14">
        <v>1.28</v>
      </c>
      <c r="C51" s="14">
        <v>0.26400000000000001</v>
      </c>
      <c r="D51" s="15">
        <v>1.0399999999999999E-3</v>
      </c>
      <c r="E51" s="14">
        <v>3.7879999999999998</v>
      </c>
      <c r="F51" s="16">
        <v>962</v>
      </c>
      <c r="G51" s="17">
        <v>96.15</v>
      </c>
      <c r="H51" s="17">
        <v>11.26</v>
      </c>
      <c r="I51" s="18">
        <v>84.89</v>
      </c>
      <c r="K51" s="13" t="s">
        <v>111</v>
      </c>
      <c r="L51" s="14">
        <v>6.15</v>
      </c>
      <c r="M51" s="14">
        <v>0.06</v>
      </c>
      <c r="N51" s="15">
        <v>1.155E-3</v>
      </c>
      <c r="O51" s="14">
        <v>16.667000000000002</v>
      </c>
      <c r="P51" s="16">
        <v>866</v>
      </c>
      <c r="Q51" s="17">
        <v>105.9</v>
      </c>
      <c r="R51" s="17">
        <v>30.3</v>
      </c>
      <c r="S51" s="18">
        <v>75.599999999999994</v>
      </c>
      <c r="W51" s="4"/>
      <c r="AC51" s="4"/>
      <c r="AL51" s="13">
        <v>-9</v>
      </c>
      <c r="AM51" s="17">
        <v>11.26</v>
      </c>
      <c r="AN51" s="13">
        <v>-9</v>
      </c>
      <c r="AO51" s="17">
        <v>96.15</v>
      </c>
    </row>
    <row r="52" spans="1:41" ht="11.25" customHeight="1" x14ac:dyDescent="0.2">
      <c r="A52" s="13" t="s">
        <v>112</v>
      </c>
      <c r="B52" s="14">
        <v>1.33</v>
      </c>
      <c r="C52" s="14">
        <v>0.25600000000000001</v>
      </c>
      <c r="D52" s="15">
        <v>1.041E-3</v>
      </c>
      <c r="E52" s="14">
        <v>3.9060000000000001</v>
      </c>
      <c r="F52" s="16">
        <v>960.2</v>
      </c>
      <c r="G52" s="17">
        <v>96.33</v>
      </c>
      <c r="H52" s="17">
        <v>11.62</v>
      </c>
      <c r="I52" s="18">
        <v>84.71</v>
      </c>
      <c r="K52" s="13" t="s">
        <v>113</v>
      </c>
      <c r="L52" s="14">
        <v>6.31</v>
      </c>
      <c r="M52" s="14">
        <v>5.8999999999999997E-2</v>
      </c>
      <c r="N52" s="15">
        <v>1.158E-3</v>
      </c>
      <c r="O52" s="14">
        <v>16.949000000000002</v>
      </c>
      <c r="P52" s="16">
        <v>863.7</v>
      </c>
      <c r="Q52" s="17">
        <v>106.1</v>
      </c>
      <c r="R52" s="17">
        <v>30.7</v>
      </c>
      <c r="S52" s="18">
        <v>75.400000000000006</v>
      </c>
      <c r="AC52" s="119"/>
      <c r="AD52" s="119"/>
      <c r="AE52" s="119"/>
      <c r="AF52" s="119"/>
      <c r="AG52" s="119"/>
      <c r="AH52" s="119"/>
      <c r="AI52" s="119"/>
      <c r="AL52" s="13">
        <v>-8</v>
      </c>
      <c r="AM52" s="17">
        <v>11.62</v>
      </c>
      <c r="AN52" s="13">
        <v>-8</v>
      </c>
      <c r="AO52" s="17">
        <v>96.33</v>
      </c>
    </row>
    <row r="53" spans="1:41" ht="12" customHeight="1" x14ac:dyDescent="0.2">
      <c r="A53" s="13" t="s">
        <v>114</v>
      </c>
      <c r="B53" s="14">
        <v>1.38</v>
      </c>
      <c r="C53" s="14">
        <v>0.248</v>
      </c>
      <c r="D53" s="15">
        <v>1.0430000000000001E-3</v>
      </c>
      <c r="E53" s="14">
        <v>4.032</v>
      </c>
      <c r="F53" s="16">
        <v>958.6</v>
      </c>
      <c r="G53" s="17">
        <v>96.5</v>
      </c>
      <c r="H53" s="17">
        <v>11.98</v>
      </c>
      <c r="I53" s="18">
        <v>84.52</v>
      </c>
      <c r="K53" s="13" t="s">
        <v>115</v>
      </c>
      <c r="L53" s="14">
        <v>6.46</v>
      </c>
      <c r="M53" s="14">
        <v>5.8000000000000003E-2</v>
      </c>
      <c r="N53" s="15">
        <v>1.1609999999999999E-3</v>
      </c>
      <c r="O53" s="14">
        <v>17.241</v>
      </c>
      <c r="P53" s="16">
        <v>861.2</v>
      </c>
      <c r="Q53" s="17">
        <v>106.3</v>
      </c>
      <c r="R53" s="17">
        <v>31.1</v>
      </c>
      <c r="S53" s="18">
        <v>75.2</v>
      </c>
      <c r="AC53" s="119"/>
      <c r="AD53" s="119"/>
      <c r="AE53" s="119"/>
      <c r="AF53" s="119"/>
      <c r="AG53" s="119"/>
      <c r="AH53" s="119"/>
      <c r="AI53" s="119"/>
      <c r="AL53" s="13">
        <v>-7</v>
      </c>
      <c r="AM53" s="17">
        <v>11.98</v>
      </c>
      <c r="AN53" s="13">
        <v>-7</v>
      </c>
      <c r="AO53" s="17">
        <v>96.5</v>
      </c>
    </row>
    <row r="54" spans="1:41" x14ac:dyDescent="0.2">
      <c r="A54" s="13" t="s">
        <v>116</v>
      </c>
      <c r="B54" s="14">
        <v>1.43</v>
      </c>
      <c r="C54" s="14">
        <v>0.24</v>
      </c>
      <c r="D54" s="15">
        <v>1.0449999999999999E-3</v>
      </c>
      <c r="E54" s="14">
        <v>4.1660000000000004</v>
      </c>
      <c r="F54" s="16">
        <v>957</v>
      </c>
      <c r="G54" s="17">
        <v>96.67</v>
      </c>
      <c r="H54" s="17">
        <v>12.34</v>
      </c>
      <c r="I54" s="18">
        <v>84.33</v>
      </c>
      <c r="K54" s="13" t="s">
        <v>117</v>
      </c>
      <c r="L54" s="14">
        <v>6.63</v>
      </c>
      <c r="M54" s="14">
        <v>5.7000000000000002E-2</v>
      </c>
      <c r="N54" s="15">
        <v>1.1640000000000001E-3</v>
      </c>
      <c r="O54" s="14">
        <v>17.544</v>
      </c>
      <c r="P54" s="16">
        <v>859</v>
      </c>
      <c r="Q54" s="17">
        <v>106.5</v>
      </c>
      <c r="R54" s="17">
        <v>31.5</v>
      </c>
      <c r="S54" s="18">
        <v>75</v>
      </c>
      <c r="AL54" s="13">
        <v>-6</v>
      </c>
      <c r="AM54" s="17">
        <v>12.34</v>
      </c>
      <c r="AN54" s="13">
        <v>-6</v>
      </c>
      <c r="AO54" s="17">
        <v>96.67</v>
      </c>
    </row>
    <row r="55" spans="1:41" x14ac:dyDescent="0.2">
      <c r="A55" s="13" t="s">
        <v>118</v>
      </c>
      <c r="B55" s="14">
        <v>1.48</v>
      </c>
      <c r="C55" s="14">
        <v>0.23300000000000001</v>
      </c>
      <c r="D55" s="15">
        <v>1.047E-3</v>
      </c>
      <c r="E55" s="14">
        <v>4.2919999999999998</v>
      </c>
      <c r="F55" s="16">
        <v>955.2</v>
      </c>
      <c r="G55" s="17">
        <v>96.84</v>
      </c>
      <c r="H55" s="17">
        <v>12.7</v>
      </c>
      <c r="I55" s="18">
        <v>84.14</v>
      </c>
      <c r="K55" s="13" t="s">
        <v>119</v>
      </c>
      <c r="L55" s="14">
        <v>6.8</v>
      </c>
      <c r="M55" s="14">
        <v>5.6000000000000001E-2</v>
      </c>
      <c r="N55" s="15">
        <v>1.1670000000000001E-3</v>
      </c>
      <c r="O55" s="14">
        <v>17.856999999999999</v>
      </c>
      <c r="P55" s="16">
        <v>857</v>
      </c>
      <c r="Q55" s="17">
        <v>106.7</v>
      </c>
      <c r="R55" s="17">
        <v>31.8</v>
      </c>
      <c r="S55" s="18">
        <v>74.900000000000006</v>
      </c>
      <c r="AL55" s="13">
        <v>-5</v>
      </c>
      <c r="AM55" s="17">
        <v>12.7</v>
      </c>
      <c r="AN55" s="13">
        <v>-5</v>
      </c>
      <c r="AO55" s="17">
        <v>96.84</v>
      </c>
    </row>
    <row r="56" spans="1:41" x14ac:dyDescent="0.2">
      <c r="A56" s="13" t="s">
        <v>120</v>
      </c>
      <c r="B56" s="14">
        <v>1.53</v>
      </c>
      <c r="C56" s="14">
        <v>0.22600000000000001</v>
      </c>
      <c r="D56" s="15">
        <v>1.049E-3</v>
      </c>
      <c r="E56" s="14">
        <v>4.4249999999999998</v>
      </c>
      <c r="F56" s="16">
        <v>953.7</v>
      </c>
      <c r="G56" s="17">
        <v>97.02</v>
      </c>
      <c r="H56" s="17">
        <v>13.06</v>
      </c>
      <c r="I56" s="18">
        <v>83.96</v>
      </c>
      <c r="K56" s="13" t="s">
        <v>121</v>
      </c>
      <c r="L56" s="14">
        <v>6.99</v>
      </c>
      <c r="M56" s="14">
        <v>5.5E-2</v>
      </c>
      <c r="N56" s="15">
        <v>1.17E-3</v>
      </c>
      <c r="O56" s="14">
        <v>18.181999999999999</v>
      </c>
      <c r="P56" s="16">
        <v>854.8</v>
      </c>
      <c r="Q56" s="17">
        <v>106.9</v>
      </c>
      <c r="R56" s="17">
        <v>32.200000000000003</v>
      </c>
      <c r="S56" s="18">
        <v>74.7</v>
      </c>
      <c r="AL56" s="13">
        <v>-4</v>
      </c>
      <c r="AM56" s="17">
        <v>13.06</v>
      </c>
      <c r="AN56" s="13">
        <v>-4</v>
      </c>
      <c r="AO56" s="17">
        <v>97.02</v>
      </c>
    </row>
    <row r="57" spans="1:41" x14ac:dyDescent="0.2">
      <c r="A57" s="13" t="s">
        <v>122</v>
      </c>
      <c r="B57" s="14">
        <v>1.59</v>
      </c>
      <c r="C57" s="14">
        <v>0.219</v>
      </c>
      <c r="D57" s="15">
        <v>1.0510000000000001E-3</v>
      </c>
      <c r="E57" s="14">
        <v>4.5659999999999998</v>
      </c>
      <c r="F57" s="16">
        <v>951.9</v>
      </c>
      <c r="G57" s="17">
        <v>97.19</v>
      </c>
      <c r="H57" s="17">
        <v>13.42</v>
      </c>
      <c r="I57" s="18">
        <v>83.77</v>
      </c>
      <c r="K57" s="13" t="s">
        <v>123</v>
      </c>
      <c r="L57" s="14">
        <v>7.14</v>
      </c>
      <c r="M57" s="14">
        <v>5.3999999999999999E-2</v>
      </c>
      <c r="N57" s="15">
        <v>1.173E-3</v>
      </c>
      <c r="O57" s="14">
        <v>18.518000000000001</v>
      </c>
      <c r="P57" s="16">
        <v>852.7</v>
      </c>
      <c r="Q57" s="17">
        <v>107.1</v>
      </c>
      <c r="R57" s="17">
        <v>32.6</v>
      </c>
      <c r="S57" s="18">
        <v>74.5</v>
      </c>
      <c r="AL57" s="13">
        <v>-3</v>
      </c>
      <c r="AM57" s="17">
        <v>13.42</v>
      </c>
      <c r="AN57" s="13">
        <v>-3</v>
      </c>
      <c r="AO57" s="17">
        <v>97.19</v>
      </c>
    </row>
    <row r="58" spans="1:41" x14ac:dyDescent="0.2">
      <c r="A58" s="13" t="s">
        <v>124</v>
      </c>
      <c r="B58" s="14">
        <v>1.65</v>
      </c>
      <c r="C58" s="14">
        <v>0.21199999999999999</v>
      </c>
      <c r="D58" s="15">
        <v>1.052E-3</v>
      </c>
      <c r="E58" s="14">
        <v>4.7169999999999996</v>
      </c>
      <c r="F58" s="16">
        <v>950.3</v>
      </c>
      <c r="G58" s="17">
        <v>97.36</v>
      </c>
      <c r="H58" s="17">
        <v>13.78</v>
      </c>
      <c r="I58" s="18">
        <v>83.58</v>
      </c>
      <c r="K58" s="13" t="s">
        <v>125</v>
      </c>
      <c r="L58" s="14">
        <v>7.31</v>
      </c>
      <c r="M58" s="14">
        <v>5.2999999999999999E-2</v>
      </c>
      <c r="N58" s="15">
        <v>1.176E-3</v>
      </c>
      <c r="O58" s="14">
        <v>18.867999999999999</v>
      </c>
      <c r="P58" s="16">
        <v>850.3</v>
      </c>
      <c r="Q58" s="17">
        <v>107.3</v>
      </c>
      <c r="R58" s="17">
        <v>33</v>
      </c>
      <c r="S58" s="18">
        <v>74.3</v>
      </c>
      <c r="AL58" s="13">
        <v>-2</v>
      </c>
      <c r="AM58" s="17">
        <v>13.78</v>
      </c>
      <c r="AN58" s="13">
        <v>-2</v>
      </c>
      <c r="AO58" s="17">
        <v>97.36</v>
      </c>
    </row>
    <row r="59" spans="1:41" x14ac:dyDescent="0.2">
      <c r="A59" s="13" t="s">
        <v>126</v>
      </c>
      <c r="B59" s="14">
        <v>1.71</v>
      </c>
      <c r="C59" s="14">
        <v>0.20499999999999999</v>
      </c>
      <c r="D59" s="15">
        <v>1.054E-3</v>
      </c>
      <c r="E59" s="14">
        <v>4.8780000000000001</v>
      </c>
      <c r="F59" s="16">
        <v>948.5</v>
      </c>
      <c r="G59" s="17">
        <v>97.53</v>
      </c>
      <c r="H59" s="17">
        <v>14.14</v>
      </c>
      <c r="I59" s="18">
        <v>83.39</v>
      </c>
      <c r="K59" s="13" t="s">
        <v>127</v>
      </c>
      <c r="L59" s="14">
        <v>7.48</v>
      </c>
      <c r="M59" s="14">
        <v>5.1999999999999998E-2</v>
      </c>
      <c r="N59" s="15">
        <v>1.1789999999999999E-3</v>
      </c>
      <c r="O59" s="14">
        <v>19.231000000000002</v>
      </c>
      <c r="P59" s="16">
        <v>848</v>
      </c>
      <c r="Q59" s="17">
        <v>107.5</v>
      </c>
      <c r="R59" s="17">
        <v>33.4</v>
      </c>
      <c r="S59" s="18">
        <v>74.099999999999994</v>
      </c>
      <c r="AL59" s="13">
        <v>-1</v>
      </c>
      <c r="AM59" s="17">
        <v>14.14</v>
      </c>
      <c r="AN59" s="13">
        <v>-1</v>
      </c>
      <c r="AO59" s="17">
        <v>97.53</v>
      </c>
    </row>
    <row r="60" spans="1:41" ht="12" thickBot="1" x14ac:dyDescent="0.25">
      <c r="A60" s="19" t="s">
        <v>29</v>
      </c>
      <c r="B60" s="20">
        <v>1.76</v>
      </c>
      <c r="C60" s="20">
        <v>0.19800000000000001</v>
      </c>
      <c r="D60" s="21">
        <v>1.0560000000000001E-3</v>
      </c>
      <c r="E60" s="20">
        <v>5.05</v>
      </c>
      <c r="F60" s="22">
        <v>947</v>
      </c>
      <c r="G60" s="23">
        <v>97.7</v>
      </c>
      <c r="H60" s="23">
        <v>14.5</v>
      </c>
      <c r="I60" s="24">
        <v>83.2</v>
      </c>
      <c r="K60" s="19" t="s">
        <v>128</v>
      </c>
      <c r="L60" s="20">
        <v>7.65</v>
      </c>
      <c r="M60" s="20">
        <v>5.0999999999999997E-2</v>
      </c>
      <c r="N60" s="21">
        <v>1.1820000000000001E-3</v>
      </c>
      <c r="O60" s="20">
        <v>19.608000000000001</v>
      </c>
      <c r="P60" s="22">
        <v>854.8</v>
      </c>
      <c r="Q60" s="23">
        <v>107.7</v>
      </c>
      <c r="R60" s="23">
        <v>33.799999999999997</v>
      </c>
      <c r="S60" s="24">
        <v>73.900000000000006</v>
      </c>
      <c r="AL60" s="19">
        <v>0</v>
      </c>
      <c r="AM60" s="23">
        <v>14.5</v>
      </c>
      <c r="AN60" s="19">
        <v>0</v>
      </c>
      <c r="AO60" s="23">
        <v>97.7</v>
      </c>
    </row>
    <row r="61" spans="1:41" x14ac:dyDescent="0.2">
      <c r="B61" s="25"/>
      <c r="C61" s="25"/>
      <c r="D61" s="122"/>
      <c r="E61" s="25"/>
      <c r="F61" s="30"/>
      <c r="G61" s="123"/>
      <c r="H61" s="123"/>
      <c r="I61" s="123"/>
      <c r="AL61" s="13">
        <v>1</v>
      </c>
      <c r="AM61" s="17">
        <v>14.9</v>
      </c>
      <c r="AN61" s="13">
        <v>1</v>
      </c>
      <c r="AO61" s="17">
        <v>97.9</v>
      </c>
    </row>
    <row r="62" spans="1:41" x14ac:dyDescent="0.2">
      <c r="A62" s="4" t="s">
        <v>130</v>
      </c>
      <c r="AL62" s="13">
        <v>2</v>
      </c>
      <c r="AM62" s="17">
        <v>15.3</v>
      </c>
      <c r="AN62" s="13">
        <v>2</v>
      </c>
      <c r="AO62" s="17">
        <v>98.1</v>
      </c>
    </row>
    <row r="63" spans="1:41" ht="12.75" customHeight="1" x14ac:dyDescent="0.2">
      <c r="G63" s="258" t="s">
        <v>131</v>
      </c>
      <c r="H63" s="258"/>
      <c r="I63" s="258"/>
      <c r="J63" s="258"/>
      <c r="K63" s="258"/>
      <c r="L63" s="258"/>
      <c r="M63" s="258"/>
      <c r="AL63" s="13">
        <v>3</v>
      </c>
      <c r="AM63" s="17">
        <v>15.7</v>
      </c>
      <c r="AN63" s="13">
        <v>3</v>
      </c>
      <c r="AO63" s="17">
        <v>98.3</v>
      </c>
    </row>
    <row r="64" spans="1:41" ht="11.25" customHeight="1" x14ac:dyDescent="0.2">
      <c r="G64" s="258"/>
      <c r="H64" s="258"/>
      <c r="I64" s="258"/>
      <c r="J64" s="258"/>
      <c r="K64" s="258"/>
      <c r="L64" s="258"/>
      <c r="M64" s="258"/>
      <c r="AL64" s="13">
        <v>4</v>
      </c>
      <c r="AM64" s="17">
        <v>16.100000000000001</v>
      </c>
      <c r="AN64" s="13">
        <v>4</v>
      </c>
      <c r="AO64" s="17">
        <v>98.5</v>
      </c>
    </row>
    <row r="65" spans="1:41" x14ac:dyDescent="0.2">
      <c r="AL65" s="13">
        <v>5</v>
      </c>
      <c r="AM65" s="17">
        <v>16.5</v>
      </c>
      <c r="AN65" s="13">
        <v>5</v>
      </c>
      <c r="AO65" s="17">
        <v>98.7</v>
      </c>
    </row>
    <row r="66" spans="1:41" ht="12" thickBot="1" x14ac:dyDescent="0.25">
      <c r="A66" s="4" t="s">
        <v>132</v>
      </c>
      <c r="G66" s="4" t="s">
        <v>133</v>
      </c>
      <c r="AL66" s="13">
        <v>6</v>
      </c>
      <c r="AM66" s="17">
        <v>16.899999999999999</v>
      </c>
      <c r="AN66" s="13">
        <v>6</v>
      </c>
      <c r="AO66" s="17">
        <v>98.9</v>
      </c>
    </row>
    <row r="67" spans="1:41" ht="12" thickBot="1" x14ac:dyDescent="0.25">
      <c r="A67" s="26" t="s">
        <v>16</v>
      </c>
      <c r="B67" s="259" t="s">
        <v>134</v>
      </c>
      <c r="C67" s="259"/>
      <c r="D67" s="259" t="s">
        <v>135</v>
      </c>
      <c r="E67" s="259"/>
      <c r="F67" s="259" t="s">
        <v>136</v>
      </c>
      <c r="G67" s="259"/>
      <c r="H67" s="259" t="s">
        <v>137</v>
      </c>
      <c r="I67" s="259"/>
      <c r="J67" s="259" t="s">
        <v>138</v>
      </c>
      <c r="K67" s="259"/>
      <c r="L67" s="259" t="s">
        <v>139</v>
      </c>
      <c r="M67" s="259"/>
      <c r="AL67" s="13">
        <v>7</v>
      </c>
      <c r="AM67" s="17">
        <v>17.3</v>
      </c>
      <c r="AN67" s="13">
        <v>7</v>
      </c>
      <c r="AO67" s="17">
        <v>99.1</v>
      </c>
    </row>
    <row r="68" spans="1:41" ht="12" thickBot="1" x14ac:dyDescent="0.25">
      <c r="A68" s="26" t="s">
        <v>140</v>
      </c>
      <c r="B68" s="26" t="s">
        <v>141</v>
      </c>
      <c r="C68" s="26" t="s">
        <v>142</v>
      </c>
      <c r="D68" s="26" t="s">
        <v>141</v>
      </c>
      <c r="E68" s="26" t="s">
        <v>142</v>
      </c>
      <c r="F68" s="26" t="s">
        <v>141</v>
      </c>
      <c r="G68" s="26" t="s">
        <v>142</v>
      </c>
      <c r="H68" s="26" t="s">
        <v>141</v>
      </c>
      <c r="I68" s="26" t="s">
        <v>142</v>
      </c>
      <c r="J68" s="26" t="s">
        <v>141</v>
      </c>
      <c r="K68" s="26" t="s">
        <v>142</v>
      </c>
      <c r="L68" s="26" t="s">
        <v>141</v>
      </c>
      <c r="M68" s="26" t="s">
        <v>142</v>
      </c>
      <c r="AL68" s="13">
        <v>8</v>
      </c>
      <c r="AM68" s="17">
        <v>17.7</v>
      </c>
      <c r="AN68" s="13">
        <v>8</v>
      </c>
      <c r="AO68" s="17">
        <v>99.3</v>
      </c>
    </row>
    <row r="69" spans="1:41" x14ac:dyDescent="0.2">
      <c r="A69" s="7" t="s">
        <v>108</v>
      </c>
      <c r="B69" s="8">
        <v>0.34</v>
      </c>
      <c r="C69" s="10">
        <v>90.8</v>
      </c>
      <c r="D69" s="8">
        <v>0.30299999999999999</v>
      </c>
      <c r="E69" s="10">
        <v>90.5</v>
      </c>
      <c r="F69" s="8">
        <v>0</v>
      </c>
      <c r="G69" s="10">
        <v>0</v>
      </c>
      <c r="H69" s="8">
        <v>0</v>
      </c>
      <c r="I69" s="10">
        <v>0</v>
      </c>
      <c r="J69" s="8">
        <v>0</v>
      </c>
      <c r="K69" s="10">
        <v>0</v>
      </c>
      <c r="L69" s="8">
        <v>0</v>
      </c>
      <c r="M69" s="27">
        <v>0</v>
      </c>
      <c r="AL69" s="13">
        <v>9</v>
      </c>
      <c r="AM69" s="17">
        <v>18.100000000000001</v>
      </c>
      <c r="AN69" s="13">
        <v>9</v>
      </c>
      <c r="AO69" s="17">
        <v>99.5</v>
      </c>
    </row>
    <row r="70" spans="1:41" x14ac:dyDescent="0.2">
      <c r="A70" s="13" t="s">
        <v>29</v>
      </c>
      <c r="B70" s="14">
        <v>0.35299999999999998</v>
      </c>
      <c r="C70" s="16">
        <v>92.8</v>
      </c>
      <c r="D70" s="14">
        <v>0.32</v>
      </c>
      <c r="E70" s="16">
        <v>92.6</v>
      </c>
      <c r="F70" s="14">
        <v>0.22800000000000001</v>
      </c>
      <c r="G70" s="16">
        <v>92.4</v>
      </c>
      <c r="H70" s="14">
        <v>0</v>
      </c>
      <c r="I70" s="16">
        <v>0</v>
      </c>
      <c r="J70" s="14">
        <v>0</v>
      </c>
      <c r="K70" s="16">
        <v>0</v>
      </c>
      <c r="L70" s="14">
        <v>0</v>
      </c>
      <c r="M70" s="28">
        <v>0</v>
      </c>
      <c r="AL70" s="13">
        <v>10</v>
      </c>
      <c r="AM70" s="17">
        <v>18.5</v>
      </c>
      <c r="AN70" s="13">
        <v>10</v>
      </c>
      <c r="AO70" s="17">
        <v>99.7</v>
      </c>
    </row>
    <row r="71" spans="1:41" x14ac:dyDescent="0.2">
      <c r="A71" s="13" t="s">
        <v>49</v>
      </c>
      <c r="B71" s="14">
        <v>0.36499999999999999</v>
      </c>
      <c r="C71" s="16">
        <v>94.8</v>
      </c>
      <c r="D71" s="14">
        <v>0.33100000000000002</v>
      </c>
      <c r="E71" s="16">
        <v>94.6</v>
      </c>
      <c r="F71" s="14">
        <v>0.23799999999999999</v>
      </c>
      <c r="G71" s="16">
        <v>94.4</v>
      </c>
      <c r="H71" s="14">
        <v>0.18</v>
      </c>
      <c r="I71" s="16">
        <v>94</v>
      </c>
      <c r="J71" s="14">
        <v>0</v>
      </c>
      <c r="K71" s="16">
        <v>0</v>
      </c>
      <c r="L71" s="14">
        <v>0</v>
      </c>
      <c r="M71" s="28">
        <v>0</v>
      </c>
      <c r="AL71" s="13">
        <v>11</v>
      </c>
      <c r="AM71" s="17">
        <v>18.8</v>
      </c>
      <c r="AN71" s="13">
        <v>11</v>
      </c>
      <c r="AO71" s="17">
        <v>99.9</v>
      </c>
    </row>
    <row r="72" spans="1:41" x14ac:dyDescent="0.2">
      <c r="A72" s="13" t="s">
        <v>69</v>
      </c>
      <c r="B72" s="14">
        <v>0.373</v>
      </c>
      <c r="C72" s="16">
        <v>96.8</v>
      </c>
      <c r="D72" s="14">
        <v>0.34300000000000003</v>
      </c>
      <c r="E72" s="16">
        <v>96.6</v>
      </c>
      <c r="F72" s="14">
        <v>0.248</v>
      </c>
      <c r="G72" s="16">
        <v>96.4</v>
      </c>
      <c r="H72" s="14">
        <v>0.187</v>
      </c>
      <c r="I72" s="16">
        <v>96</v>
      </c>
      <c r="J72" s="14">
        <v>0</v>
      </c>
      <c r="K72" s="16">
        <v>0</v>
      </c>
      <c r="L72" s="14">
        <v>0</v>
      </c>
      <c r="M72" s="28">
        <v>0</v>
      </c>
      <c r="AL72" s="13">
        <v>12</v>
      </c>
      <c r="AM72" s="17">
        <v>19.2</v>
      </c>
      <c r="AN72" s="13">
        <v>12</v>
      </c>
      <c r="AO72" s="17">
        <v>100.1</v>
      </c>
    </row>
    <row r="73" spans="1:41" x14ac:dyDescent="0.2">
      <c r="A73" s="13" t="s">
        <v>89</v>
      </c>
      <c r="B73" s="14">
        <v>0.39100000000000001</v>
      </c>
      <c r="C73" s="16">
        <v>98.8</v>
      </c>
      <c r="D73" s="14">
        <v>0.35499999999999998</v>
      </c>
      <c r="E73" s="16">
        <v>98.6</v>
      </c>
      <c r="F73" s="14">
        <v>0.25700000000000001</v>
      </c>
      <c r="G73" s="16">
        <v>98.4</v>
      </c>
      <c r="H73" s="14">
        <v>0.19500000000000001</v>
      </c>
      <c r="I73" s="16">
        <v>98.1</v>
      </c>
      <c r="J73" s="14">
        <v>0</v>
      </c>
      <c r="K73" s="16">
        <v>0</v>
      </c>
      <c r="L73" s="14">
        <v>0</v>
      </c>
      <c r="M73" s="28">
        <v>0</v>
      </c>
      <c r="AL73" s="13">
        <v>13</v>
      </c>
      <c r="AM73" s="17">
        <v>19.600000000000001</v>
      </c>
      <c r="AN73" s="13">
        <v>13</v>
      </c>
      <c r="AO73" s="17">
        <v>100.3</v>
      </c>
    </row>
    <row r="74" spans="1:41" x14ac:dyDescent="0.2">
      <c r="A74" s="13" t="s">
        <v>109</v>
      </c>
      <c r="B74" s="14">
        <v>0.40400000000000003</v>
      </c>
      <c r="C74" s="16">
        <v>100.8</v>
      </c>
      <c r="D74" s="14">
        <v>0.36599999999999999</v>
      </c>
      <c r="E74" s="16">
        <v>100.6</v>
      </c>
      <c r="F74" s="14">
        <v>0.26700000000000002</v>
      </c>
      <c r="G74" s="16">
        <v>100.5</v>
      </c>
      <c r="H74" s="14">
        <v>0.20200000000000001</v>
      </c>
      <c r="I74" s="16">
        <v>100.1</v>
      </c>
      <c r="J74" s="14">
        <v>7.4999999999999997E-2</v>
      </c>
      <c r="K74" s="16">
        <v>99.4</v>
      </c>
      <c r="L74" s="14">
        <v>0</v>
      </c>
      <c r="M74" s="28">
        <v>0</v>
      </c>
      <c r="AL74" s="13">
        <v>14</v>
      </c>
      <c r="AM74" s="17">
        <v>20</v>
      </c>
      <c r="AN74" s="13">
        <v>14</v>
      </c>
      <c r="AO74" s="17">
        <v>100.5</v>
      </c>
    </row>
    <row r="75" spans="1:41" x14ac:dyDescent="0.2">
      <c r="A75" s="13" t="s">
        <v>128</v>
      </c>
      <c r="B75" s="14">
        <v>0.41699999999999998</v>
      </c>
      <c r="C75" s="16">
        <v>102.9</v>
      </c>
      <c r="D75" s="14">
        <v>0.378</v>
      </c>
      <c r="E75" s="16">
        <v>102.6</v>
      </c>
      <c r="F75" s="14">
        <v>0.27700000000000002</v>
      </c>
      <c r="G75" s="16">
        <v>102.5</v>
      </c>
      <c r="H75" s="14">
        <v>0.21</v>
      </c>
      <c r="I75" s="16">
        <v>102.2</v>
      </c>
      <c r="J75" s="14">
        <v>7.8E-2</v>
      </c>
      <c r="K75" s="16">
        <v>101.4</v>
      </c>
      <c r="L75" s="14">
        <v>0</v>
      </c>
      <c r="M75" s="28">
        <v>0</v>
      </c>
      <c r="AL75" s="13">
        <v>15</v>
      </c>
      <c r="AM75" s="17">
        <v>20.399999999999999</v>
      </c>
      <c r="AN75" s="13">
        <v>15</v>
      </c>
      <c r="AO75" s="17">
        <v>100.7</v>
      </c>
    </row>
    <row r="76" spans="1:41" x14ac:dyDescent="0.2">
      <c r="A76" s="13" t="s">
        <v>143</v>
      </c>
      <c r="B76" s="14">
        <v>0.43</v>
      </c>
      <c r="C76" s="16">
        <v>104.9</v>
      </c>
      <c r="D76" s="14">
        <v>0.39</v>
      </c>
      <c r="E76" s="16">
        <v>104.7</v>
      </c>
      <c r="F76" s="14">
        <v>0.28599999999999998</v>
      </c>
      <c r="G76" s="16">
        <v>104.5</v>
      </c>
      <c r="H76" s="14">
        <v>0.217</v>
      </c>
      <c r="I76" s="16">
        <v>104.3</v>
      </c>
      <c r="J76" s="14">
        <v>8.2000000000000003E-2</v>
      </c>
      <c r="K76" s="16">
        <v>103.4</v>
      </c>
      <c r="L76" s="14">
        <v>0</v>
      </c>
      <c r="M76" s="28">
        <v>0</v>
      </c>
      <c r="AL76" s="13">
        <v>16</v>
      </c>
      <c r="AM76" s="17">
        <v>20.8</v>
      </c>
      <c r="AN76" s="13">
        <v>16</v>
      </c>
      <c r="AO76" s="17">
        <v>100.9</v>
      </c>
    </row>
    <row r="77" spans="1:41" x14ac:dyDescent="0.2">
      <c r="A77" s="13" t="s">
        <v>144</v>
      </c>
      <c r="B77" s="14">
        <v>0.41299999999999998</v>
      </c>
      <c r="C77" s="16">
        <v>106.9</v>
      </c>
      <c r="D77" s="14">
        <v>0.40200000000000002</v>
      </c>
      <c r="E77" s="16">
        <v>106.7</v>
      </c>
      <c r="F77" s="14">
        <v>0.29499999999999998</v>
      </c>
      <c r="G77" s="16">
        <v>106.5</v>
      </c>
      <c r="H77" s="14">
        <v>0.22500000000000001</v>
      </c>
      <c r="I77" s="16">
        <v>106.3</v>
      </c>
      <c r="J77" s="14">
        <v>8.5999999999999993E-2</v>
      </c>
      <c r="K77" s="16">
        <v>105.4</v>
      </c>
      <c r="L77" s="14">
        <v>0</v>
      </c>
      <c r="M77" s="28">
        <v>0</v>
      </c>
      <c r="AL77" s="13">
        <v>17</v>
      </c>
      <c r="AM77" s="17">
        <v>21.2</v>
      </c>
      <c r="AN77" s="13">
        <v>17</v>
      </c>
      <c r="AO77" s="17">
        <v>101.1</v>
      </c>
    </row>
    <row r="78" spans="1:41" x14ac:dyDescent="0.2">
      <c r="A78" s="13" t="s">
        <v>145</v>
      </c>
      <c r="B78" s="14">
        <v>0.45600000000000002</v>
      </c>
      <c r="C78" s="16">
        <v>108.9</v>
      </c>
      <c r="D78" s="14">
        <v>0.41299999999999998</v>
      </c>
      <c r="E78" s="16">
        <v>108.7</v>
      </c>
      <c r="F78" s="14">
        <v>0.30399999999999999</v>
      </c>
      <c r="G78" s="16">
        <v>108.5</v>
      </c>
      <c r="H78" s="14">
        <v>0.23300000000000001</v>
      </c>
      <c r="I78" s="16">
        <v>108.4</v>
      </c>
      <c r="J78" s="14">
        <v>8.7999999999999995E-2</v>
      </c>
      <c r="K78" s="16">
        <v>107.4</v>
      </c>
      <c r="L78" s="14">
        <v>0</v>
      </c>
      <c r="M78" s="28">
        <v>0</v>
      </c>
      <c r="AL78" s="13">
        <v>18</v>
      </c>
      <c r="AM78" s="17">
        <v>21.6</v>
      </c>
      <c r="AN78" s="13">
        <v>18</v>
      </c>
      <c r="AO78" s="17">
        <v>101.3</v>
      </c>
    </row>
    <row r="79" spans="1:41" x14ac:dyDescent="0.2">
      <c r="A79" s="13" t="s">
        <v>146</v>
      </c>
      <c r="B79" s="14">
        <v>0.46</v>
      </c>
      <c r="C79" s="16">
        <v>110.9</v>
      </c>
      <c r="D79" s="14">
        <v>0.42499999999999999</v>
      </c>
      <c r="E79" s="16">
        <v>110.7</v>
      </c>
      <c r="F79" s="14">
        <v>0.313</v>
      </c>
      <c r="G79" s="16">
        <v>110.5</v>
      </c>
      <c r="H79" s="14">
        <v>0.23899999999999999</v>
      </c>
      <c r="I79" s="16">
        <v>110.4</v>
      </c>
      <c r="J79" s="14">
        <v>9.1999999999999998E-2</v>
      </c>
      <c r="K79" s="16">
        <v>108.5</v>
      </c>
      <c r="L79" s="14">
        <v>2.5000000000000001E-2</v>
      </c>
      <c r="M79" s="28">
        <v>106.9</v>
      </c>
      <c r="AL79" s="13">
        <v>19</v>
      </c>
      <c r="AM79" s="17">
        <v>22</v>
      </c>
      <c r="AN79" s="13">
        <v>19</v>
      </c>
      <c r="AO79" s="17">
        <v>101.5</v>
      </c>
    </row>
    <row r="80" spans="1:41" x14ac:dyDescent="0.2">
      <c r="A80" s="13" t="s">
        <v>147</v>
      </c>
      <c r="B80" s="14">
        <v>0.48199999999999998</v>
      </c>
      <c r="C80" s="16">
        <v>113</v>
      </c>
      <c r="D80" s="14">
        <v>0.437</v>
      </c>
      <c r="E80" s="16">
        <v>112.7</v>
      </c>
      <c r="F80" s="14">
        <v>0.32200000000000001</v>
      </c>
      <c r="G80" s="16">
        <v>112.6</v>
      </c>
      <c r="H80" s="14">
        <v>0.246</v>
      </c>
      <c r="I80" s="16">
        <v>112.5</v>
      </c>
      <c r="J80" s="14">
        <v>9.5000000000000001E-2</v>
      </c>
      <c r="K80" s="16">
        <v>111.5</v>
      </c>
      <c r="L80" s="14">
        <v>2.5999999999999999E-2</v>
      </c>
      <c r="M80" s="28">
        <v>109</v>
      </c>
      <c r="AL80" s="13">
        <v>20</v>
      </c>
      <c r="AM80" s="17">
        <v>22.4</v>
      </c>
      <c r="AN80" s="13">
        <v>20</v>
      </c>
      <c r="AO80" s="17">
        <v>101.7</v>
      </c>
    </row>
    <row r="81" spans="1:41" x14ac:dyDescent="0.2">
      <c r="A81" s="13" t="s">
        <v>148</v>
      </c>
      <c r="B81" s="14">
        <v>0.495</v>
      </c>
      <c r="C81" s="16">
        <v>115</v>
      </c>
      <c r="D81" s="14">
        <v>0.44800000000000001</v>
      </c>
      <c r="E81" s="16">
        <v>114.8</v>
      </c>
      <c r="F81" s="14">
        <v>0.33</v>
      </c>
      <c r="G81" s="16">
        <v>114.6</v>
      </c>
      <c r="H81" s="14">
        <v>0.252</v>
      </c>
      <c r="I81" s="16">
        <v>114.5</v>
      </c>
      <c r="J81" s="14">
        <v>9.8000000000000004E-2</v>
      </c>
      <c r="K81" s="16">
        <v>113.5</v>
      </c>
      <c r="L81" s="14">
        <v>2.7E-2</v>
      </c>
      <c r="M81" s="28">
        <v>111</v>
      </c>
      <c r="AL81" s="13">
        <v>21</v>
      </c>
      <c r="AM81" s="17">
        <v>22.7</v>
      </c>
      <c r="AN81" s="13">
        <v>21</v>
      </c>
      <c r="AO81" s="115">
        <v>101.9</v>
      </c>
    </row>
    <row r="82" spans="1:41" x14ac:dyDescent="0.2">
      <c r="A82" s="13" t="s">
        <v>149</v>
      </c>
      <c r="B82" s="14">
        <v>0.50700000000000001</v>
      </c>
      <c r="C82" s="16">
        <v>117</v>
      </c>
      <c r="D82" s="14">
        <v>0.46</v>
      </c>
      <c r="E82" s="16">
        <v>116.8</v>
      </c>
      <c r="F82" s="14">
        <v>0.33900000000000002</v>
      </c>
      <c r="G82" s="16">
        <v>116.6</v>
      </c>
      <c r="H82" s="14">
        <v>0.25900000000000001</v>
      </c>
      <c r="I82" s="16">
        <v>116.5</v>
      </c>
      <c r="J82" s="14">
        <v>0.1</v>
      </c>
      <c r="K82" s="16">
        <v>115.6</v>
      </c>
      <c r="L82" s="14">
        <v>2.8000000000000001E-2</v>
      </c>
      <c r="M82" s="28">
        <v>113</v>
      </c>
      <c r="AL82" s="13">
        <v>22</v>
      </c>
      <c r="AM82" s="17">
        <v>23.1</v>
      </c>
      <c r="AN82" s="13">
        <v>22</v>
      </c>
      <c r="AO82" s="17">
        <v>102.1</v>
      </c>
    </row>
    <row r="83" spans="1:41" x14ac:dyDescent="0.2">
      <c r="A83" s="13" t="s">
        <v>150</v>
      </c>
      <c r="B83" s="14">
        <v>0.52</v>
      </c>
      <c r="C83" s="16">
        <v>119</v>
      </c>
      <c r="D83" s="14">
        <v>0.47199999999999998</v>
      </c>
      <c r="E83" s="16">
        <v>118.8</v>
      </c>
      <c r="F83" s="14">
        <v>0.34799999999999998</v>
      </c>
      <c r="G83" s="16">
        <v>118.6</v>
      </c>
      <c r="H83" s="14">
        <v>0.26500000000000001</v>
      </c>
      <c r="I83" s="16">
        <v>118.7</v>
      </c>
      <c r="J83" s="14">
        <v>0.10299999999999999</v>
      </c>
      <c r="K83" s="16">
        <v>117.6</v>
      </c>
      <c r="L83" s="14">
        <v>0.03</v>
      </c>
      <c r="M83" s="28">
        <v>115.1</v>
      </c>
      <c r="AL83" s="13">
        <v>23</v>
      </c>
      <c r="AM83" s="17">
        <v>23.5</v>
      </c>
      <c r="AN83" s="13">
        <v>23</v>
      </c>
      <c r="AO83" s="17">
        <v>102.3</v>
      </c>
    </row>
    <row r="84" spans="1:41" x14ac:dyDescent="0.2">
      <c r="A84" s="13" t="s">
        <v>151</v>
      </c>
      <c r="B84" s="14">
        <v>0.53300000000000003</v>
      </c>
      <c r="C84" s="16">
        <v>121</v>
      </c>
      <c r="D84" s="14">
        <v>0.48299999999999998</v>
      </c>
      <c r="E84" s="16">
        <v>120.8</v>
      </c>
      <c r="F84" s="14">
        <v>0.35599999999999998</v>
      </c>
      <c r="G84" s="16">
        <v>120.6</v>
      </c>
      <c r="H84" s="14">
        <v>0.27200000000000002</v>
      </c>
      <c r="I84" s="16">
        <v>120.7</v>
      </c>
      <c r="J84" s="14">
        <v>0.106</v>
      </c>
      <c r="K84" s="16">
        <v>119.6</v>
      </c>
      <c r="L84" s="14">
        <v>3.1E-2</v>
      </c>
      <c r="M84" s="28">
        <v>117.1</v>
      </c>
      <c r="AL84" s="13">
        <v>24</v>
      </c>
      <c r="AM84" s="17">
        <v>23.9</v>
      </c>
      <c r="AN84" s="13">
        <v>24</v>
      </c>
      <c r="AO84" s="17">
        <v>102.5</v>
      </c>
    </row>
    <row r="85" spans="1:41" x14ac:dyDescent="0.2">
      <c r="A85" s="13" t="s">
        <v>152</v>
      </c>
      <c r="B85" s="14">
        <v>0.54600000000000004</v>
      </c>
      <c r="C85" s="16">
        <v>123</v>
      </c>
      <c r="D85" s="14">
        <v>0.495</v>
      </c>
      <c r="E85" s="16">
        <v>122.8</v>
      </c>
      <c r="F85" s="14">
        <v>0.36499999999999999</v>
      </c>
      <c r="G85" s="16">
        <v>122.7</v>
      </c>
      <c r="H85" s="14">
        <v>0.27900000000000003</v>
      </c>
      <c r="I85" s="16">
        <v>122.8</v>
      </c>
      <c r="J85" s="14">
        <v>0.108</v>
      </c>
      <c r="K85" s="16">
        <v>121.7</v>
      </c>
      <c r="L85" s="14">
        <v>3.2000000000000001E-2</v>
      </c>
      <c r="M85" s="28">
        <v>119.2</v>
      </c>
      <c r="AL85" s="13">
        <v>25</v>
      </c>
      <c r="AM85" s="17">
        <v>24.2</v>
      </c>
      <c r="AN85" s="13">
        <v>25</v>
      </c>
      <c r="AO85" s="17">
        <v>102.7</v>
      </c>
    </row>
    <row r="86" spans="1:41" x14ac:dyDescent="0.2">
      <c r="A86" s="13" t="s">
        <v>153</v>
      </c>
      <c r="B86" s="14">
        <v>0.55900000000000005</v>
      </c>
      <c r="C86" s="16">
        <v>125.1</v>
      </c>
      <c r="D86" s="14">
        <v>0.50700000000000001</v>
      </c>
      <c r="E86" s="16">
        <v>124.8</v>
      </c>
      <c r="F86" s="14">
        <v>0.374</v>
      </c>
      <c r="G86" s="16">
        <v>124.7</v>
      </c>
      <c r="H86" s="14">
        <v>0.28599999999999998</v>
      </c>
      <c r="I86" s="16">
        <v>124.8</v>
      </c>
      <c r="J86" s="14">
        <v>0.111</v>
      </c>
      <c r="K86" s="16">
        <v>123.7</v>
      </c>
      <c r="L86" s="14">
        <v>3.3000000000000002E-2</v>
      </c>
      <c r="M86" s="28">
        <v>121.2</v>
      </c>
      <c r="AL86" s="13">
        <v>26</v>
      </c>
      <c r="AM86" s="17">
        <v>24.6</v>
      </c>
      <c r="AN86" s="13">
        <v>26</v>
      </c>
      <c r="AO86" s="17">
        <v>102.9</v>
      </c>
    </row>
    <row r="87" spans="1:41" ht="12" thickBot="1" x14ac:dyDescent="0.25">
      <c r="A87" s="19" t="s">
        <v>154</v>
      </c>
      <c r="B87" s="20">
        <v>0.57199999999999995</v>
      </c>
      <c r="C87" s="22">
        <v>127.1</v>
      </c>
      <c r="D87" s="20">
        <v>0.51900000000000002</v>
      </c>
      <c r="E87" s="22">
        <v>126.9</v>
      </c>
      <c r="F87" s="20">
        <v>0.38200000000000001</v>
      </c>
      <c r="G87" s="22">
        <v>126.7</v>
      </c>
      <c r="H87" s="20">
        <v>0.29199999999999998</v>
      </c>
      <c r="I87" s="22">
        <v>126.9</v>
      </c>
      <c r="J87" s="20">
        <v>0.113</v>
      </c>
      <c r="K87" s="22">
        <v>125.7</v>
      </c>
      <c r="L87" s="20">
        <v>3.4000000000000002E-2</v>
      </c>
      <c r="M87" s="29">
        <v>123.2</v>
      </c>
      <c r="AL87" s="13">
        <v>27</v>
      </c>
      <c r="AM87" s="17">
        <v>25</v>
      </c>
      <c r="AN87" s="13">
        <v>27</v>
      </c>
      <c r="AO87" s="17">
        <v>103.1</v>
      </c>
    </row>
    <row r="88" spans="1:41" x14ac:dyDescent="0.2">
      <c r="A88" s="30"/>
      <c r="B88" s="30"/>
      <c r="C88" s="30"/>
      <c r="D88" s="30"/>
      <c r="E88" s="30"/>
      <c r="F88" s="30"/>
      <c r="G88" s="30"/>
      <c r="H88" s="30"/>
      <c r="I88" s="30"/>
      <c r="J88" s="25"/>
      <c r="K88" s="30"/>
      <c r="L88" s="25"/>
      <c r="M88" s="30"/>
      <c r="AL88" s="13">
        <v>28</v>
      </c>
      <c r="AM88" s="17">
        <v>25.4</v>
      </c>
      <c r="AN88" s="13">
        <v>28</v>
      </c>
      <c r="AO88" s="17">
        <v>103.3</v>
      </c>
    </row>
    <row r="89" spans="1:41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25"/>
      <c r="M89" s="30"/>
      <c r="AL89" s="13">
        <v>29</v>
      </c>
      <c r="AM89" s="17">
        <v>25.8</v>
      </c>
      <c r="AN89" s="13">
        <v>29</v>
      </c>
      <c r="AO89" s="17">
        <v>103.5</v>
      </c>
    </row>
    <row r="90" spans="1:41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25"/>
      <c r="M90" s="30"/>
      <c r="AL90" s="13">
        <v>30</v>
      </c>
      <c r="AM90" s="17">
        <v>26.2</v>
      </c>
      <c r="AN90" s="13">
        <v>30</v>
      </c>
      <c r="AO90" s="17">
        <v>103.7</v>
      </c>
    </row>
    <row r="91" spans="1:41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25"/>
      <c r="M91" s="30"/>
      <c r="AL91" s="13">
        <v>31</v>
      </c>
      <c r="AM91" s="17">
        <v>26.5</v>
      </c>
      <c r="AN91" s="13">
        <v>31</v>
      </c>
      <c r="AO91" s="17">
        <v>103.9</v>
      </c>
    </row>
    <row r="92" spans="1:41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25"/>
      <c r="M92" s="30"/>
      <c r="AL92" s="13">
        <v>32</v>
      </c>
      <c r="AM92" s="17">
        <v>26.9</v>
      </c>
      <c r="AN92" s="13">
        <v>32</v>
      </c>
      <c r="AO92" s="17">
        <v>104.1</v>
      </c>
    </row>
    <row r="93" spans="1:4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25"/>
      <c r="M93" s="30"/>
      <c r="AL93" s="13">
        <v>33</v>
      </c>
      <c r="AM93" s="17">
        <v>27.3</v>
      </c>
      <c r="AN93" s="13">
        <v>33</v>
      </c>
      <c r="AO93" s="17">
        <v>104.3</v>
      </c>
    </row>
    <row r="94" spans="1:4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5"/>
      <c r="M94" s="30"/>
      <c r="AL94" s="13">
        <v>34</v>
      </c>
      <c r="AM94" s="17">
        <v>27.7</v>
      </c>
      <c r="AN94" s="13">
        <v>34</v>
      </c>
      <c r="AO94" s="17">
        <v>104.5</v>
      </c>
    </row>
    <row r="95" spans="1:4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5"/>
      <c r="M95" s="30"/>
      <c r="AL95" s="13">
        <v>35</v>
      </c>
      <c r="AM95" s="17">
        <v>28</v>
      </c>
      <c r="AN95" s="13">
        <v>35</v>
      </c>
      <c r="AO95" s="17">
        <v>104.7</v>
      </c>
    </row>
    <row r="96" spans="1:4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5"/>
      <c r="M96" s="30"/>
      <c r="AL96" s="13">
        <v>36</v>
      </c>
      <c r="AM96" s="17">
        <v>28.4</v>
      </c>
      <c r="AN96" s="13">
        <v>36</v>
      </c>
      <c r="AO96" s="17">
        <v>104.9</v>
      </c>
    </row>
    <row r="97" spans="1:4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5"/>
      <c r="M97" s="30"/>
      <c r="AL97" s="13">
        <v>37</v>
      </c>
      <c r="AM97" s="17">
        <v>28.8</v>
      </c>
      <c r="AN97" s="13">
        <v>37</v>
      </c>
      <c r="AO97" s="17">
        <v>105.1</v>
      </c>
    </row>
    <row r="98" spans="1:4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5"/>
      <c r="M98" s="30"/>
      <c r="AL98" s="13">
        <v>38</v>
      </c>
      <c r="AM98" s="17">
        <v>29.2</v>
      </c>
      <c r="AN98" s="13">
        <v>38</v>
      </c>
      <c r="AO98" s="17">
        <v>105.3</v>
      </c>
    </row>
    <row r="99" spans="1:4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5"/>
      <c r="M99" s="30"/>
      <c r="AL99" s="13">
        <v>39</v>
      </c>
      <c r="AM99" s="17">
        <v>29.6</v>
      </c>
      <c r="AN99" s="13">
        <v>39</v>
      </c>
      <c r="AO99" s="17">
        <v>105.5</v>
      </c>
    </row>
    <row r="100" spans="1:4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5"/>
      <c r="M100" s="30"/>
      <c r="AL100" s="13">
        <v>40</v>
      </c>
      <c r="AM100" s="17">
        <v>30</v>
      </c>
      <c r="AN100" s="13">
        <v>40</v>
      </c>
      <c r="AO100" s="17">
        <v>105.7</v>
      </c>
    </row>
    <row r="101" spans="1:4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5"/>
      <c r="M101" s="30"/>
      <c r="AL101" s="13">
        <v>41</v>
      </c>
      <c r="AM101" s="17">
        <v>30.3</v>
      </c>
      <c r="AN101" s="13">
        <v>41</v>
      </c>
      <c r="AO101" s="17">
        <v>105.9</v>
      </c>
    </row>
    <row r="102" spans="1:4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5"/>
      <c r="M102" s="30"/>
      <c r="AL102" s="13">
        <v>42</v>
      </c>
      <c r="AM102" s="17">
        <v>30.7</v>
      </c>
      <c r="AN102" s="13">
        <v>42</v>
      </c>
      <c r="AO102" s="17">
        <v>106.1</v>
      </c>
    </row>
    <row r="103" spans="1:4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25"/>
      <c r="M103" s="30"/>
      <c r="AL103" s="13">
        <v>43</v>
      </c>
      <c r="AM103" s="17">
        <v>31.1</v>
      </c>
      <c r="AN103" s="13">
        <v>43</v>
      </c>
      <c r="AO103" s="17">
        <v>106.3</v>
      </c>
    </row>
    <row r="104" spans="1:4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25"/>
      <c r="M104" s="30"/>
      <c r="AL104" s="13">
        <v>44</v>
      </c>
      <c r="AM104" s="17">
        <v>31.5</v>
      </c>
      <c r="AN104" s="13">
        <v>44</v>
      </c>
      <c r="AO104" s="17">
        <v>106.5</v>
      </c>
    </row>
    <row r="105" spans="1:4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5"/>
      <c r="M105" s="30"/>
      <c r="AL105" s="13">
        <v>45</v>
      </c>
      <c r="AM105" s="17">
        <v>31.8</v>
      </c>
      <c r="AN105" s="13">
        <v>45</v>
      </c>
      <c r="AO105" s="17">
        <v>106.7</v>
      </c>
    </row>
    <row r="106" spans="1:4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5"/>
      <c r="M106" s="30"/>
      <c r="AL106" s="13">
        <v>46</v>
      </c>
      <c r="AM106" s="17">
        <v>32.200000000000003</v>
      </c>
      <c r="AN106" s="13">
        <v>46</v>
      </c>
      <c r="AO106" s="17">
        <v>106.9</v>
      </c>
    </row>
    <row r="107" spans="1:4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5"/>
      <c r="M107" s="30"/>
      <c r="AL107" s="13">
        <v>47</v>
      </c>
      <c r="AM107" s="17">
        <v>32.6</v>
      </c>
      <c r="AN107" s="13">
        <v>47</v>
      </c>
      <c r="AO107" s="17">
        <v>107.1</v>
      </c>
    </row>
    <row r="108" spans="1:4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5"/>
      <c r="M108" s="30"/>
      <c r="AL108" s="13">
        <v>48</v>
      </c>
      <c r="AM108" s="17">
        <v>33</v>
      </c>
      <c r="AN108" s="13">
        <v>48</v>
      </c>
      <c r="AO108" s="17">
        <v>107.3</v>
      </c>
    </row>
    <row r="109" spans="1:4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5"/>
      <c r="M109" s="30"/>
      <c r="AL109" s="13">
        <v>49</v>
      </c>
      <c r="AM109" s="17">
        <v>33.4</v>
      </c>
      <c r="AN109" s="13">
        <v>49</v>
      </c>
      <c r="AO109" s="17">
        <v>107.5</v>
      </c>
    </row>
    <row r="110" spans="1:41" ht="12" thickBo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25"/>
      <c r="M110" s="30"/>
      <c r="AL110" s="120" t="s">
        <v>128</v>
      </c>
      <c r="AM110" s="121">
        <v>33.799999999999997</v>
      </c>
      <c r="AN110" s="120" t="s">
        <v>128</v>
      </c>
      <c r="AO110" s="121">
        <v>107.7</v>
      </c>
    </row>
    <row r="111" spans="1:41" ht="12" thickBo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25"/>
      <c r="M111" s="30"/>
      <c r="AL111" s="19"/>
      <c r="AM111" s="23"/>
      <c r="AN111" s="23"/>
    </row>
    <row r="112" spans="1:4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25"/>
      <c r="M112" s="30"/>
    </row>
    <row r="113" spans="1:13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25"/>
      <c r="M113" s="30"/>
    </row>
    <row r="114" spans="1:13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25"/>
      <c r="M114" s="30"/>
    </row>
    <row r="115" spans="1:13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25"/>
      <c r="M115" s="30"/>
    </row>
    <row r="116" spans="1:13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25"/>
      <c r="M116" s="30"/>
    </row>
    <row r="117" spans="1:13" x14ac:dyDescent="0.2">
      <c r="H117" s="25"/>
      <c r="I117" s="30"/>
      <c r="J117" s="25"/>
      <c r="K117" s="30"/>
      <c r="L117" s="25"/>
      <c r="M117" s="30"/>
    </row>
    <row r="118" spans="1:13" x14ac:dyDescent="0.2">
      <c r="H118" s="25"/>
      <c r="I118" s="30"/>
      <c r="J118" s="25"/>
      <c r="K118" s="30"/>
      <c r="L118" s="25"/>
    </row>
    <row r="119" spans="1:13" x14ac:dyDescent="0.2">
      <c r="H119" s="25"/>
      <c r="I119" s="30"/>
      <c r="J119" s="25"/>
      <c r="K119" s="30"/>
      <c r="L119" s="25"/>
    </row>
    <row r="120" spans="1:13" x14ac:dyDescent="0.2">
      <c r="H120" s="25"/>
      <c r="I120" s="30"/>
      <c r="J120" s="25"/>
      <c r="K120" s="30"/>
      <c r="L120" s="25"/>
    </row>
    <row r="121" spans="1:13" x14ac:dyDescent="0.2">
      <c r="H121" s="25"/>
      <c r="I121" s="30"/>
      <c r="J121" s="25"/>
      <c r="K121" s="30"/>
      <c r="L121" s="25"/>
    </row>
    <row r="122" spans="1:13" x14ac:dyDescent="0.2">
      <c r="H122" s="25"/>
      <c r="I122" s="30"/>
      <c r="J122" s="25"/>
      <c r="K122" s="30"/>
      <c r="L122" s="25"/>
    </row>
    <row r="123" spans="1:13" x14ac:dyDescent="0.2">
      <c r="H123" s="25"/>
      <c r="I123" s="30"/>
      <c r="J123" s="25"/>
      <c r="K123" s="30"/>
      <c r="L123" s="25"/>
    </row>
    <row r="124" spans="1:13" x14ac:dyDescent="0.2">
      <c r="H124" s="25"/>
      <c r="I124" s="30"/>
      <c r="J124" s="25"/>
      <c r="K124" s="30"/>
      <c r="L124" s="25"/>
    </row>
    <row r="125" spans="1:13" x14ac:dyDescent="0.2">
      <c r="H125" s="25"/>
      <c r="I125" s="30"/>
      <c r="J125" s="25"/>
      <c r="K125" s="30"/>
      <c r="L125" s="25"/>
    </row>
    <row r="126" spans="1:13" x14ac:dyDescent="0.2">
      <c r="H126" s="25"/>
      <c r="I126" s="30"/>
      <c r="J126" s="25"/>
      <c r="K126" s="30"/>
      <c r="L126" s="25"/>
    </row>
    <row r="127" spans="1:13" x14ac:dyDescent="0.2">
      <c r="H127" s="25"/>
      <c r="I127" s="30"/>
      <c r="J127" s="25"/>
      <c r="K127" s="30"/>
      <c r="L127" s="25"/>
    </row>
    <row r="128" spans="1:13" x14ac:dyDescent="0.2">
      <c r="H128" s="25"/>
      <c r="I128" s="30"/>
      <c r="J128" s="25"/>
      <c r="K128" s="30"/>
    </row>
    <row r="129" spans="9:11" x14ac:dyDescent="0.2">
      <c r="I129" s="30"/>
      <c r="J129" s="25"/>
      <c r="K129" s="30"/>
    </row>
    <row r="130" spans="9:11" x14ac:dyDescent="0.2">
      <c r="I130" s="30"/>
      <c r="J130" s="25"/>
      <c r="K130" s="30"/>
    </row>
    <row r="131" spans="9:11" x14ac:dyDescent="0.2">
      <c r="I131" s="30"/>
      <c r="J131" s="25"/>
      <c r="K131" s="30"/>
    </row>
    <row r="132" spans="9:11" x14ac:dyDescent="0.2">
      <c r="I132" s="30"/>
      <c r="K132" s="30"/>
    </row>
    <row r="133" spans="9:11" x14ac:dyDescent="0.2">
      <c r="I133" s="30"/>
      <c r="K133" s="30"/>
    </row>
    <row r="134" spans="9:11" x14ac:dyDescent="0.2">
      <c r="K134" s="30"/>
    </row>
    <row r="135" spans="9:11" x14ac:dyDescent="0.2">
      <c r="K135" s="30"/>
    </row>
    <row r="136" spans="9:11" x14ac:dyDescent="0.2">
      <c r="K136" s="30"/>
    </row>
    <row r="137" spans="9:11" x14ac:dyDescent="0.2">
      <c r="K137" s="30"/>
    </row>
    <row r="138" spans="9:11" x14ac:dyDescent="0.2">
      <c r="K138" s="30"/>
    </row>
    <row r="139" spans="9:11" x14ac:dyDescent="0.2">
      <c r="K139" s="30"/>
    </row>
  </sheetData>
  <mergeCells count="33">
    <mergeCell ref="AM8:AO8"/>
    <mergeCell ref="Z12:Z13"/>
    <mergeCell ref="Z16:Z17"/>
    <mergeCell ref="Z34:Z35"/>
    <mergeCell ref="Z38:Z39"/>
    <mergeCell ref="Z42:Z43"/>
    <mergeCell ref="W7:AA9"/>
    <mergeCell ref="Q8:R8"/>
    <mergeCell ref="F1:P2"/>
    <mergeCell ref="H5:O6"/>
    <mergeCell ref="Y34:Y35"/>
    <mergeCell ref="Y38:Y39"/>
    <mergeCell ref="Y42:Y43"/>
    <mergeCell ref="Y20:Y21"/>
    <mergeCell ref="Z20:Z21"/>
    <mergeCell ref="Y24:Y25"/>
    <mergeCell ref="Z24:Z25"/>
    <mergeCell ref="Y30:Y31"/>
    <mergeCell ref="Z30:Z31"/>
    <mergeCell ref="Y12:Y13"/>
    <mergeCell ref="Y16:Y17"/>
    <mergeCell ref="C8:D8"/>
    <mergeCell ref="E8:F8"/>
    <mergeCell ref="G8:H8"/>
    <mergeCell ref="M8:N8"/>
    <mergeCell ref="O8:P8"/>
    <mergeCell ref="G63:M64"/>
    <mergeCell ref="B67:C67"/>
    <mergeCell ref="D67:E67"/>
    <mergeCell ref="F67:G67"/>
    <mergeCell ref="H67:I67"/>
    <mergeCell ref="J67:K67"/>
    <mergeCell ref="L67:M67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O140"/>
  <sheetViews>
    <sheetView workbookViewId="0">
      <pane ySplit="10" topLeftCell="A37" activePane="bottomLeft" state="frozen"/>
      <selection pane="bottomLeft" activeCell="AO62" sqref="AO62:AO111"/>
    </sheetView>
  </sheetViews>
  <sheetFormatPr baseColWidth="10" defaultColWidth="9.6640625" defaultRowHeight="11.25" x14ac:dyDescent="0.2"/>
  <cols>
    <col min="1" max="1" width="6.1640625" style="5" customWidth="1"/>
    <col min="2" max="2" width="9.5" style="5" customWidth="1"/>
    <col min="3" max="3" width="10.83203125" style="5" customWidth="1"/>
    <col min="4" max="4" width="11.83203125" style="5" customWidth="1"/>
    <col min="5" max="5" width="6.6640625" style="5" customWidth="1"/>
    <col min="6" max="6" width="6.33203125" style="5" customWidth="1"/>
    <col min="7" max="8" width="7.1640625" style="5" customWidth="1"/>
    <col min="9" max="9" width="10.33203125" style="5" customWidth="1"/>
    <col min="10" max="10" width="7.6640625" style="5" customWidth="1"/>
    <col min="11" max="11" width="6.1640625" style="5" customWidth="1"/>
    <col min="12" max="12" width="9.6640625" style="5" customWidth="1"/>
    <col min="13" max="13" width="7.1640625" style="5" customWidth="1"/>
    <col min="14" max="14" width="12" style="5" customWidth="1"/>
    <col min="15" max="15" width="6.5" style="5" customWidth="1"/>
    <col min="16" max="16" width="6.33203125" style="5" customWidth="1"/>
    <col min="17" max="18" width="7.1640625" style="5" customWidth="1"/>
    <col min="19" max="19" width="10.5" style="5" customWidth="1"/>
    <col min="20" max="23" width="9.6640625" style="5"/>
    <col min="24" max="24" width="10.83203125" style="5" customWidth="1"/>
    <col min="25" max="25" width="16.6640625" style="5" customWidth="1"/>
    <col min="26" max="26" width="10.1640625" style="5" customWidth="1"/>
    <col min="27" max="256" width="9.6640625" style="5"/>
    <col min="257" max="257" width="6.1640625" style="5" customWidth="1"/>
    <col min="258" max="258" width="9.5" style="5" customWidth="1"/>
    <col min="259" max="259" width="7" style="5" customWidth="1"/>
    <col min="260" max="260" width="11.83203125" style="5" customWidth="1"/>
    <col min="261" max="261" width="6.6640625" style="5" customWidth="1"/>
    <col min="262" max="262" width="6.33203125" style="5" customWidth="1"/>
    <col min="263" max="264" width="7.1640625" style="5" customWidth="1"/>
    <col min="265" max="265" width="10.33203125" style="5" customWidth="1"/>
    <col min="266" max="266" width="7.6640625" style="5" customWidth="1"/>
    <col min="267" max="267" width="6.1640625" style="5" customWidth="1"/>
    <col min="268" max="268" width="9.6640625" style="5" customWidth="1"/>
    <col min="269" max="269" width="7.1640625" style="5" customWidth="1"/>
    <col min="270" max="270" width="12" style="5" customWidth="1"/>
    <col min="271" max="271" width="6.5" style="5" customWidth="1"/>
    <col min="272" max="272" width="6.33203125" style="5" customWidth="1"/>
    <col min="273" max="274" width="7.1640625" style="5" customWidth="1"/>
    <col min="275" max="275" width="10.5" style="5" customWidth="1"/>
    <col min="276" max="512" width="9.6640625" style="5"/>
    <col min="513" max="513" width="6.1640625" style="5" customWidth="1"/>
    <col min="514" max="514" width="9.5" style="5" customWidth="1"/>
    <col min="515" max="515" width="7" style="5" customWidth="1"/>
    <col min="516" max="516" width="11.83203125" style="5" customWidth="1"/>
    <col min="517" max="517" width="6.6640625" style="5" customWidth="1"/>
    <col min="518" max="518" width="6.33203125" style="5" customWidth="1"/>
    <col min="519" max="520" width="7.1640625" style="5" customWidth="1"/>
    <col min="521" max="521" width="10.33203125" style="5" customWidth="1"/>
    <col min="522" max="522" width="7.6640625" style="5" customWidth="1"/>
    <col min="523" max="523" width="6.1640625" style="5" customWidth="1"/>
    <col min="524" max="524" width="9.6640625" style="5" customWidth="1"/>
    <col min="525" max="525" width="7.1640625" style="5" customWidth="1"/>
    <col min="526" max="526" width="12" style="5" customWidth="1"/>
    <col min="527" max="527" width="6.5" style="5" customWidth="1"/>
    <col min="528" max="528" width="6.33203125" style="5" customWidth="1"/>
    <col min="529" max="530" width="7.1640625" style="5" customWidth="1"/>
    <col min="531" max="531" width="10.5" style="5" customWidth="1"/>
    <col min="532" max="768" width="9.6640625" style="5"/>
    <col min="769" max="769" width="6.1640625" style="5" customWidth="1"/>
    <col min="770" max="770" width="9.5" style="5" customWidth="1"/>
    <col min="771" max="771" width="7" style="5" customWidth="1"/>
    <col min="772" max="772" width="11.83203125" style="5" customWidth="1"/>
    <col min="773" max="773" width="6.6640625" style="5" customWidth="1"/>
    <col min="774" max="774" width="6.33203125" style="5" customWidth="1"/>
    <col min="775" max="776" width="7.1640625" style="5" customWidth="1"/>
    <col min="777" max="777" width="10.33203125" style="5" customWidth="1"/>
    <col min="778" max="778" width="7.6640625" style="5" customWidth="1"/>
    <col min="779" max="779" width="6.1640625" style="5" customWidth="1"/>
    <col min="780" max="780" width="9.6640625" style="5" customWidth="1"/>
    <col min="781" max="781" width="7.1640625" style="5" customWidth="1"/>
    <col min="782" max="782" width="12" style="5" customWidth="1"/>
    <col min="783" max="783" width="6.5" style="5" customWidth="1"/>
    <col min="784" max="784" width="6.33203125" style="5" customWidth="1"/>
    <col min="785" max="786" width="7.1640625" style="5" customWidth="1"/>
    <col min="787" max="787" width="10.5" style="5" customWidth="1"/>
    <col min="788" max="1024" width="9.6640625" style="5"/>
    <col min="1025" max="1025" width="6.1640625" style="5" customWidth="1"/>
    <col min="1026" max="1026" width="9.5" style="5" customWidth="1"/>
    <col min="1027" max="1027" width="7" style="5" customWidth="1"/>
    <col min="1028" max="1028" width="11.83203125" style="5" customWidth="1"/>
    <col min="1029" max="1029" width="6.6640625" style="5" customWidth="1"/>
    <col min="1030" max="1030" width="6.33203125" style="5" customWidth="1"/>
    <col min="1031" max="1032" width="7.1640625" style="5" customWidth="1"/>
    <col min="1033" max="1033" width="10.33203125" style="5" customWidth="1"/>
    <col min="1034" max="1034" width="7.6640625" style="5" customWidth="1"/>
    <col min="1035" max="1035" width="6.1640625" style="5" customWidth="1"/>
    <col min="1036" max="1036" width="9.6640625" style="5" customWidth="1"/>
    <col min="1037" max="1037" width="7.1640625" style="5" customWidth="1"/>
    <col min="1038" max="1038" width="12" style="5" customWidth="1"/>
    <col min="1039" max="1039" width="6.5" style="5" customWidth="1"/>
    <col min="1040" max="1040" width="6.33203125" style="5" customWidth="1"/>
    <col min="1041" max="1042" width="7.1640625" style="5" customWidth="1"/>
    <col min="1043" max="1043" width="10.5" style="5" customWidth="1"/>
    <col min="1044" max="1280" width="9.6640625" style="5"/>
    <col min="1281" max="1281" width="6.1640625" style="5" customWidth="1"/>
    <col min="1282" max="1282" width="9.5" style="5" customWidth="1"/>
    <col min="1283" max="1283" width="7" style="5" customWidth="1"/>
    <col min="1284" max="1284" width="11.83203125" style="5" customWidth="1"/>
    <col min="1285" max="1285" width="6.6640625" style="5" customWidth="1"/>
    <col min="1286" max="1286" width="6.33203125" style="5" customWidth="1"/>
    <col min="1287" max="1288" width="7.1640625" style="5" customWidth="1"/>
    <col min="1289" max="1289" width="10.33203125" style="5" customWidth="1"/>
    <col min="1290" max="1290" width="7.6640625" style="5" customWidth="1"/>
    <col min="1291" max="1291" width="6.1640625" style="5" customWidth="1"/>
    <col min="1292" max="1292" width="9.6640625" style="5" customWidth="1"/>
    <col min="1293" max="1293" width="7.1640625" style="5" customWidth="1"/>
    <col min="1294" max="1294" width="12" style="5" customWidth="1"/>
    <col min="1295" max="1295" width="6.5" style="5" customWidth="1"/>
    <col min="1296" max="1296" width="6.33203125" style="5" customWidth="1"/>
    <col min="1297" max="1298" width="7.1640625" style="5" customWidth="1"/>
    <col min="1299" max="1299" width="10.5" style="5" customWidth="1"/>
    <col min="1300" max="1536" width="9.6640625" style="5"/>
    <col min="1537" max="1537" width="6.1640625" style="5" customWidth="1"/>
    <col min="1538" max="1538" width="9.5" style="5" customWidth="1"/>
    <col min="1539" max="1539" width="7" style="5" customWidth="1"/>
    <col min="1540" max="1540" width="11.83203125" style="5" customWidth="1"/>
    <col min="1541" max="1541" width="6.6640625" style="5" customWidth="1"/>
    <col min="1542" max="1542" width="6.33203125" style="5" customWidth="1"/>
    <col min="1543" max="1544" width="7.1640625" style="5" customWidth="1"/>
    <col min="1545" max="1545" width="10.33203125" style="5" customWidth="1"/>
    <col min="1546" max="1546" width="7.6640625" style="5" customWidth="1"/>
    <col min="1547" max="1547" width="6.1640625" style="5" customWidth="1"/>
    <col min="1548" max="1548" width="9.6640625" style="5" customWidth="1"/>
    <col min="1549" max="1549" width="7.1640625" style="5" customWidth="1"/>
    <col min="1550" max="1550" width="12" style="5" customWidth="1"/>
    <col min="1551" max="1551" width="6.5" style="5" customWidth="1"/>
    <col min="1552" max="1552" width="6.33203125" style="5" customWidth="1"/>
    <col min="1553" max="1554" width="7.1640625" style="5" customWidth="1"/>
    <col min="1555" max="1555" width="10.5" style="5" customWidth="1"/>
    <col min="1556" max="1792" width="9.6640625" style="5"/>
    <col min="1793" max="1793" width="6.1640625" style="5" customWidth="1"/>
    <col min="1794" max="1794" width="9.5" style="5" customWidth="1"/>
    <col min="1795" max="1795" width="7" style="5" customWidth="1"/>
    <col min="1796" max="1796" width="11.83203125" style="5" customWidth="1"/>
    <col min="1797" max="1797" width="6.6640625" style="5" customWidth="1"/>
    <col min="1798" max="1798" width="6.33203125" style="5" customWidth="1"/>
    <col min="1799" max="1800" width="7.1640625" style="5" customWidth="1"/>
    <col min="1801" max="1801" width="10.33203125" style="5" customWidth="1"/>
    <col min="1802" max="1802" width="7.6640625" style="5" customWidth="1"/>
    <col min="1803" max="1803" width="6.1640625" style="5" customWidth="1"/>
    <col min="1804" max="1804" width="9.6640625" style="5" customWidth="1"/>
    <col min="1805" max="1805" width="7.1640625" style="5" customWidth="1"/>
    <col min="1806" max="1806" width="12" style="5" customWidth="1"/>
    <col min="1807" max="1807" width="6.5" style="5" customWidth="1"/>
    <col min="1808" max="1808" width="6.33203125" style="5" customWidth="1"/>
    <col min="1809" max="1810" width="7.1640625" style="5" customWidth="1"/>
    <col min="1811" max="1811" width="10.5" style="5" customWidth="1"/>
    <col min="1812" max="2048" width="9.6640625" style="5"/>
    <col min="2049" max="2049" width="6.1640625" style="5" customWidth="1"/>
    <col min="2050" max="2050" width="9.5" style="5" customWidth="1"/>
    <col min="2051" max="2051" width="7" style="5" customWidth="1"/>
    <col min="2052" max="2052" width="11.83203125" style="5" customWidth="1"/>
    <col min="2053" max="2053" width="6.6640625" style="5" customWidth="1"/>
    <col min="2054" max="2054" width="6.33203125" style="5" customWidth="1"/>
    <col min="2055" max="2056" width="7.1640625" style="5" customWidth="1"/>
    <col min="2057" max="2057" width="10.33203125" style="5" customWidth="1"/>
    <col min="2058" max="2058" width="7.6640625" style="5" customWidth="1"/>
    <col min="2059" max="2059" width="6.1640625" style="5" customWidth="1"/>
    <col min="2060" max="2060" width="9.6640625" style="5" customWidth="1"/>
    <col min="2061" max="2061" width="7.1640625" style="5" customWidth="1"/>
    <col min="2062" max="2062" width="12" style="5" customWidth="1"/>
    <col min="2063" max="2063" width="6.5" style="5" customWidth="1"/>
    <col min="2064" max="2064" width="6.33203125" style="5" customWidth="1"/>
    <col min="2065" max="2066" width="7.1640625" style="5" customWidth="1"/>
    <col min="2067" max="2067" width="10.5" style="5" customWidth="1"/>
    <col min="2068" max="2304" width="9.6640625" style="5"/>
    <col min="2305" max="2305" width="6.1640625" style="5" customWidth="1"/>
    <col min="2306" max="2306" width="9.5" style="5" customWidth="1"/>
    <col min="2307" max="2307" width="7" style="5" customWidth="1"/>
    <col min="2308" max="2308" width="11.83203125" style="5" customWidth="1"/>
    <col min="2309" max="2309" width="6.6640625" style="5" customWidth="1"/>
    <col min="2310" max="2310" width="6.33203125" style="5" customWidth="1"/>
    <col min="2311" max="2312" width="7.1640625" style="5" customWidth="1"/>
    <col min="2313" max="2313" width="10.33203125" style="5" customWidth="1"/>
    <col min="2314" max="2314" width="7.6640625" style="5" customWidth="1"/>
    <col min="2315" max="2315" width="6.1640625" style="5" customWidth="1"/>
    <col min="2316" max="2316" width="9.6640625" style="5" customWidth="1"/>
    <col min="2317" max="2317" width="7.1640625" style="5" customWidth="1"/>
    <col min="2318" max="2318" width="12" style="5" customWidth="1"/>
    <col min="2319" max="2319" width="6.5" style="5" customWidth="1"/>
    <col min="2320" max="2320" width="6.33203125" style="5" customWidth="1"/>
    <col min="2321" max="2322" width="7.1640625" style="5" customWidth="1"/>
    <col min="2323" max="2323" width="10.5" style="5" customWidth="1"/>
    <col min="2324" max="2560" width="9.6640625" style="5"/>
    <col min="2561" max="2561" width="6.1640625" style="5" customWidth="1"/>
    <col min="2562" max="2562" width="9.5" style="5" customWidth="1"/>
    <col min="2563" max="2563" width="7" style="5" customWidth="1"/>
    <col min="2564" max="2564" width="11.83203125" style="5" customWidth="1"/>
    <col min="2565" max="2565" width="6.6640625" style="5" customWidth="1"/>
    <col min="2566" max="2566" width="6.33203125" style="5" customWidth="1"/>
    <col min="2567" max="2568" width="7.1640625" style="5" customWidth="1"/>
    <col min="2569" max="2569" width="10.33203125" style="5" customWidth="1"/>
    <col min="2570" max="2570" width="7.6640625" style="5" customWidth="1"/>
    <col min="2571" max="2571" width="6.1640625" style="5" customWidth="1"/>
    <col min="2572" max="2572" width="9.6640625" style="5" customWidth="1"/>
    <col min="2573" max="2573" width="7.1640625" style="5" customWidth="1"/>
    <col min="2574" max="2574" width="12" style="5" customWidth="1"/>
    <col min="2575" max="2575" width="6.5" style="5" customWidth="1"/>
    <col min="2576" max="2576" width="6.33203125" style="5" customWidth="1"/>
    <col min="2577" max="2578" width="7.1640625" style="5" customWidth="1"/>
    <col min="2579" max="2579" width="10.5" style="5" customWidth="1"/>
    <col min="2580" max="2816" width="9.6640625" style="5"/>
    <col min="2817" max="2817" width="6.1640625" style="5" customWidth="1"/>
    <col min="2818" max="2818" width="9.5" style="5" customWidth="1"/>
    <col min="2819" max="2819" width="7" style="5" customWidth="1"/>
    <col min="2820" max="2820" width="11.83203125" style="5" customWidth="1"/>
    <col min="2821" max="2821" width="6.6640625" style="5" customWidth="1"/>
    <col min="2822" max="2822" width="6.33203125" style="5" customWidth="1"/>
    <col min="2823" max="2824" width="7.1640625" style="5" customWidth="1"/>
    <col min="2825" max="2825" width="10.33203125" style="5" customWidth="1"/>
    <col min="2826" max="2826" width="7.6640625" style="5" customWidth="1"/>
    <col min="2827" max="2827" width="6.1640625" style="5" customWidth="1"/>
    <col min="2828" max="2828" width="9.6640625" style="5" customWidth="1"/>
    <col min="2829" max="2829" width="7.1640625" style="5" customWidth="1"/>
    <col min="2830" max="2830" width="12" style="5" customWidth="1"/>
    <col min="2831" max="2831" width="6.5" style="5" customWidth="1"/>
    <col min="2832" max="2832" width="6.33203125" style="5" customWidth="1"/>
    <col min="2833" max="2834" width="7.1640625" style="5" customWidth="1"/>
    <col min="2835" max="2835" width="10.5" style="5" customWidth="1"/>
    <col min="2836" max="3072" width="9.6640625" style="5"/>
    <col min="3073" max="3073" width="6.1640625" style="5" customWidth="1"/>
    <col min="3074" max="3074" width="9.5" style="5" customWidth="1"/>
    <col min="3075" max="3075" width="7" style="5" customWidth="1"/>
    <col min="3076" max="3076" width="11.83203125" style="5" customWidth="1"/>
    <col min="3077" max="3077" width="6.6640625" style="5" customWidth="1"/>
    <col min="3078" max="3078" width="6.33203125" style="5" customWidth="1"/>
    <col min="3079" max="3080" width="7.1640625" style="5" customWidth="1"/>
    <col min="3081" max="3081" width="10.33203125" style="5" customWidth="1"/>
    <col min="3082" max="3082" width="7.6640625" style="5" customWidth="1"/>
    <col min="3083" max="3083" width="6.1640625" style="5" customWidth="1"/>
    <col min="3084" max="3084" width="9.6640625" style="5" customWidth="1"/>
    <col min="3085" max="3085" width="7.1640625" style="5" customWidth="1"/>
    <col min="3086" max="3086" width="12" style="5" customWidth="1"/>
    <col min="3087" max="3087" width="6.5" style="5" customWidth="1"/>
    <col min="3088" max="3088" width="6.33203125" style="5" customWidth="1"/>
    <col min="3089" max="3090" width="7.1640625" style="5" customWidth="1"/>
    <col min="3091" max="3091" width="10.5" style="5" customWidth="1"/>
    <col min="3092" max="3328" width="9.6640625" style="5"/>
    <col min="3329" max="3329" width="6.1640625" style="5" customWidth="1"/>
    <col min="3330" max="3330" width="9.5" style="5" customWidth="1"/>
    <col min="3331" max="3331" width="7" style="5" customWidth="1"/>
    <col min="3332" max="3332" width="11.83203125" style="5" customWidth="1"/>
    <col min="3333" max="3333" width="6.6640625" style="5" customWidth="1"/>
    <col min="3334" max="3334" width="6.33203125" style="5" customWidth="1"/>
    <col min="3335" max="3336" width="7.1640625" style="5" customWidth="1"/>
    <col min="3337" max="3337" width="10.33203125" style="5" customWidth="1"/>
    <col min="3338" max="3338" width="7.6640625" style="5" customWidth="1"/>
    <col min="3339" max="3339" width="6.1640625" style="5" customWidth="1"/>
    <col min="3340" max="3340" width="9.6640625" style="5" customWidth="1"/>
    <col min="3341" max="3341" width="7.1640625" style="5" customWidth="1"/>
    <col min="3342" max="3342" width="12" style="5" customWidth="1"/>
    <col min="3343" max="3343" width="6.5" style="5" customWidth="1"/>
    <col min="3344" max="3344" width="6.33203125" style="5" customWidth="1"/>
    <col min="3345" max="3346" width="7.1640625" style="5" customWidth="1"/>
    <col min="3347" max="3347" width="10.5" style="5" customWidth="1"/>
    <col min="3348" max="3584" width="9.6640625" style="5"/>
    <col min="3585" max="3585" width="6.1640625" style="5" customWidth="1"/>
    <col min="3586" max="3586" width="9.5" style="5" customWidth="1"/>
    <col min="3587" max="3587" width="7" style="5" customWidth="1"/>
    <col min="3588" max="3588" width="11.83203125" style="5" customWidth="1"/>
    <col min="3589" max="3589" width="6.6640625" style="5" customWidth="1"/>
    <col min="3590" max="3590" width="6.33203125" style="5" customWidth="1"/>
    <col min="3591" max="3592" width="7.1640625" style="5" customWidth="1"/>
    <col min="3593" max="3593" width="10.33203125" style="5" customWidth="1"/>
    <col min="3594" max="3594" width="7.6640625" style="5" customWidth="1"/>
    <col min="3595" max="3595" width="6.1640625" style="5" customWidth="1"/>
    <col min="3596" max="3596" width="9.6640625" style="5" customWidth="1"/>
    <col min="3597" max="3597" width="7.1640625" style="5" customWidth="1"/>
    <col min="3598" max="3598" width="12" style="5" customWidth="1"/>
    <col min="3599" max="3599" width="6.5" style="5" customWidth="1"/>
    <col min="3600" max="3600" width="6.33203125" style="5" customWidth="1"/>
    <col min="3601" max="3602" width="7.1640625" style="5" customWidth="1"/>
    <col min="3603" max="3603" width="10.5" style="5" customWidth="1"/>
    <col min="3604" max="3840" width="9.6640625" style="5"/>
    <col min="3841" max="3841" width="6.1640625" style="5" customWidth="1"/>
    <col min="3842" max="3842" width="9.5" style="5" customWidth="1"/>
    <col min="3843" max="3843" width="7" style="5" customWidth="1"/>
    <col min="3844" max="3844" width="11.83203125" style="5" customWidth="1"/>
    <col min="3845" max="3845" width="6.6640625" style="5" customWidth="1"/>
    <col min="3846" max="3846" width="6.33203125" style="5" customWidth="1"/>
    <col min="3847" max="3848" width="7.1640625" style="5" customWidth="1"/>
    <col min="3849" max="3849" width="10.33203125" style="5" customWidth="1"/>
    <col min="3850" max="3850" width="7.6640625" style="5" customWidth="1"/>
    <col min="3851" max="3851" width="6.1640625" style="5" customWidth="1"/>
    <col min="3852" max="3852" width="9.6640625" style="5" customWidth="1"/>
    <col min="3853" max="3853" width="7.1640625" style="5" customWidth="1"/>
    <col min="3854" max="3854" width="12" style="5" customWidth="1"/>
    <col min="3855" max="3855" width="6.5" style="5" customWidth="1"/>
    <col min="3856" max="3856" width="6.33203125" style="5" customWidth="1"/>
    <col min="3857" max="3858" width="7.1640625" style="5" customWidth="1"/>
    <col min="3859" max="3859" width="10.5" style="5" customWidth="1"/>
    <col min="3860" max="4096" width="9.6640625" style="5"/>
    <col min="4097" max="4097" width="6.1640625" style="5" customWidth="1"/>
    <col min="4098" max="4098" width="9.5" style="5" customWidth="1"/>
    <col min="4099" max="4099" width="7" style="5" customWidth="1"/>
    <col min="4100" max="4100" width="11.83203125" style="5" customWidth="1"/>
    <col min="4101" max="4101" width="6.6640625" style="5" customWidth="1"/>
    <col min="4102" max="4102" width="6.33203125" style="5" customWidth="1"/>
    <col min="4103" max="4104" width="7.1640625" style="5" customWidth="1"/>
    <col min="4105" max="4105" width="10.33203125" style="5" customWidth="1"/>
    <col min="4106" max="4106" width="7.6640625" style="5" customWidth="1"/>
    <col min="4107" max="4107" width="6.1640625" style="5" customWidth="1"/>
    <col min="4108" max="4108" width="9.6640625" style="5" customWidth="1"/>
    <col min="4109" max="4109" width="7.1640625" style="5" customWidth="1"/>
    <col min="4110" max="4110" width="12" style="5" customWidth="1"/>
    <col min="4111" max="4111" width="6.5" style="5" customWidth="1"/>
    <col min="4112" max="4112" width="6.33203125" style="5" customWidth="1"/>
    <col min="4113" max="4114" width="7.1640625" style="5" customWidth="1"/>
    <col min="4115" max="4115" width="10.5" style="5" customWidth="1"/>
    <col min="4116" max="4352" width="9.6640625" style="5"/>
    <col min="4353" max="4353" width="6.1640625" style="5" customWidth="1"/>
    <col min="4354" max="4354" width="9.5" style="5" customWidth="1"/>
    <col min="4355" max="4355" width="7" style="5" customWidth="1"/>
    <col min="4356" max="4356" width="11.83203125" style="5" customWidth="1"/>
    <col min="4357" max="4357" width="6.6640625" style="5" customWidth="1"/>
    <col min="4358" max="4358" width="6.33203125" style="5" customWidth="1"/>
    <col min="4359" max="4360" width="7.1640625" style="5" customWidth="1"/>
    <col min="4361" max="4361" width="10.33203125" style="5" customWidth="1"/>
    <col min="4362" max="4362" width="7.6640625" style="5" customWidth="1"/>
    <col min="4363" max="4363" width="6.1640625" style="5" customWidth="1"/>
    <col min="4364" max="4364" width="9.6640625" style="5" customWidth="1"/>
    <col min="4365" max="4365" width="7.1640625" style="5" customWidth="1"/>
    <col min="4366" max="4366" width="12" style="5" customWidth="1"/>
    <col min="4367" max="4367" width="6.5" style="5" customWidth="1"/>
    <col min="4368" max="4368" width="6.33203125" style="5" customWidth="1"/>
    <col min="4369" max="4370" width="7.1640625" style="5" customWidth="1"/>
    <col min="4371" max="4371" width="10.5" style="5" customWidth="1"/>
    <col min="4372" max="4608" width="9.6640625" style="5"/>
    <col min="4609" max="4609" width="6.1640625" style="5" customWidth="1"/>
    <col min="4610" max="4610" width="9.5" style="5" customWidth="1"/>
    <col min="4611" max="4611" width="7" style="5" customWidth="1"/>
    <col min="4612" max="4612" width="11.83203125" style="5" customWidth="1"/>
    <col min="4613" max="4613" width="6.6640625" style="5" customWidth="1"/>
    <col min="4614" max="4614" width="6.33203125" style="5" customWidth="1"/>
    <col min="4615" max="4616" width="7.1640625" style="5" customWidth="1"/>
    <col min="4617" max="4617" width="10.33203125" style="5" customWidth="1"/>
    <col min="4618" max="4618" width="7.6640625" style="5" customWidth="1"/>
    <col min="4619" max="4619" width="6.1640625" style="5" customWidth="1"/>
    <col min="4620" max="4620" width="9.6640625" style="5" customWidth="1"/>
    <col min="4621" max="4621" width="7.1640625" style="5" customWidth="1"/>
    <col min="4622" max="4622" width="12" style="5" customWidth="1"/>
    <col min="4623" max="4623" width="6.5" style="5" customWidth="1"/>
    <col min="4624" max="4624" width="6.33203125" style="5" customWidth="1"/>
    <col min="4625" max="4626" width="7.1640625" style="5" customWidth="1"/>
    <col min="4627" max="4627" width="10.5" style="5" customWidth="1"/>
    <col min="4628" max="4864" width="9.6640625" style="5"/>
    <col min="4865" max="4865" width="6.1640625" style="5" customWidth="1"/>
    <col min="4866" max="4866" width="9.5" style="5" customWidth="1"/>
    <col min="4867" max="4867" width="7" style="5" customWidth="1"/>
    <col min="4868" max="4868" width="11.83203125" style="5" customWidth="1"/>
    <col min="4869" max="4869" width="6.6640625" style="5" customWidth="1"/>
    <col min="4870" max="4870" width="6.33203125" style="5" customWidth="1"/>
    <col min="4871" max="4872" width="7.1640625" style="5" customWidth="1"/>
    <col min="4873" max="4873" width="10.33203125" style="5" customWidth="1"/>
    <col min="4874" max="4874" width="7.6640625" style="5" customWidth="1"/>
    <col min="4875" max="4875" width="6.1640625" style="5" customWidth="1"/>
    <col min="4876" max="4876" width="9.6640625" style="5" customWidth="1"/>
    <col min="4877" max="4877" width="7.1640625" style="5" customWidth="1"/>
    <col min="4878" max="4878" width="12" style="5" customWidth="1"/>
    <col min="4879" max="4879" width="6.5" style="5" customWidth="1"/>
    <col min="4880" max="4880" width="6.33203125" style="5" customWidth="1"/>
    <col min="4881" max="4882" width="7.1640625" style="5" customWidth="1"/>
    <col min="4883" max="4883" width="10.5" style="5" customWidth="1"/>
    <col min="4884" max="5120" width="9.6640625" style="5"/>
    <col min="5121" max="5121" width="6.1640625" style="5" customWidth="1"/>
    <col min="5122" max="5122" width="9.5" style="5" customWidth="1"/>
    <col min="5123" max="5123" width="7" style="5" customWidth="1"/>
    <col min="5124" max="5124" width="11.83203125" style="5" customWidth="1"/>
    <col min="5125" max="5125" width="6.6640625" style="5" customWidth="1"/>
    <col min="5126" max="5126" width="6.33203125" style="5" customWidth="1"/>
    <col min="5127" max="5128" width="7.1640625" style="5" customWidth="1"/>
    <col min="5129" max="5129" width="10.33203125" style="5" customWidth="1"/>
    <col min="5130" max="5130" width="7.6640625" style="5" customWidth="1"/>
    <col min="5131" max="5131" width="6.1640625" style="5" customWidth="1"/>
    <col min="5132" max="5132" width="9.6640625" style="5" customWidth="1"/>
    <col min="5133" max="5133" width="7.1640625" style="5" customWidth="1"/>
    <col min="5134" max="5134" width="12" style="5" customWidth="1"/>
    <col min="5135" max="5135" width="6.5" style="5" customWidth="1"/>
    <col min="5136" max="5136" width="6.33203125" style="5" customWidth="1"/>
    <col min="5137" max="5138" width="7.1640625" style="5" customWidth="1"/>
    <col min="5139" max="5139" width="10.5" style="5" customWidth="1"/>
    <col min="5140" max="5376" width="9.6640625" style="5"/>
    <col min="5377" max="5377" width="6.1640625" style="5" customWidth="1"/>
    <col min="5378" max="5378" width="9.5" style="5" customWidth="1"/>
    <col min="5379" max="5379" width="7" style="5" customWidth="1"/>
    <col min="5380" max="5380" width="11.83203125" style="5" customWidth="1"/>
    <col min="5381" max="5381" width="6.6640625" style="5" customWidth="1"/>
    <col min="5382" max="5382" width="6.33203125" style="5" customWidth="1"/>
    <col min="5383" max="5384" width="7.1640625" style="5" customWidth="1"/>
    <col min="5385" max="5385" width="10.33203125" style="5" customWidth="1"/>
    <col min="5386" max="5386" width="7.6640625" style="5" customWidth="1"/>
    <col min="5387" max="5387" width="6.1640625" style="5" customWidth="1"/>
    <col min="5388" max="5388" width="9.6640625" style="5" customWidth="1"/>
    <col min="5389" max="5389" width="7.1640625" style="5" customWidth="1"/>
    <col min="5390" max="5390" width="12" style="5" customWidth="1"/>
    <col min="5391" max="5391" width="6.5" style="5" customWidth="1"/>
    <col min="5392" max="5392" width="6.33203125" style="5" customWidth="1"/>
    <col min="5393" max="5394" width="7.1640625" style="5" customWidth="1"/>
    <col min="5395" max="5395" width="10.5" style="5" customWidth="1"/>
    <col min="5396" max="5632" width="9.6640625" style="5"/>
    <col min="5633" max="5633" width="6.1640625" style="5" customWidth="1"/>
    <col min="5634" max="5634" width="9.5" style="5" customWidth="1"/>
    <col min="5635" max="5635" width="7" style="5" customWidth="1"/>
    <col min="5636" max="5636" width="11.83203125" style="5" customWidth="1"/>
    <col min="5637" max="5637" width="6.6640625" style="5" customWidth="1"/>
    <col min="5638" max="5638" width="6.33203125" style="5" customWidth="1"/>
    <col min="5639" max="5640" width="7.1640625" style="5" customWidth="1"/>
    <col min="5641" max="5641" width="10.33203125" style="5" customWidth="1"/>
    <col min="5642" max="5642" width="7.6640625" style="5" customWidth="1"/>
    <col min="5643" max="5643" width="6.1640625" style="5" customWidth="1"/>
    <col min="5644" max="5644" width="9.6640625" style="5" customWidth="1"/>
    <col min="5645" max="5645" width="7.1640625" style="5" customWidth="1"/>
    <col min="5646" max="5646" width="12" style="5" customWidth="1"/>
    <col min="5647" max="5647" width="6.5" style="5" customWidth="1"/>
    <col min="5648" max="5648" width="6.33203125" style="5" customWidth="1"/>
    <col min="5649" max="5650" width="7.1640625" style="5" customWidth="1"/>
    <col min="5651" max="5651" width="10.5" style="5" customWidth="1"/>
    <col min="5652" max="5888" width="9.6640625" style="5"/>
    <col min="5889" max="5889" width="6.1640625" style="5" customWidth="1"/>
    <col min="5890" max="5890" width="9.5" style="5" customWidth="1"/>
    <col min="5891" max="5891" width="7" style="5" customWidth="1"/>
    <col min="5892" max="5892" width="11.83203125" style="5" customWidth="1"/>
    <col min="5893" max="5893" width="6.6640625" style="5" customWidth="1"/>
    <col min="5894" max="5894" width="6.33203125" style="5" customWidth="1"/>
    <col min="5895" max="5896" width="7.1640625" style="5" customWidth="1"/>
    <col min="5897" max="5897" width="10.33203125" style="5" customWidth="1"/>
    <col min="5898" max="5898" width="7.6640625" style="5" customWidth="1"/>
    <col min="5899" max="5899" width="6.1640625" style="5" customWidth="1"/>
    <col min="5900" max="5900" width="9.6640625" style="5" customWidth="1"/>
    <col min="5901" max="5901" width="7.1640625" style="5" customWidth="1"/>
    <col min="5902" max="5902" width="12" style="5" customWidth="1"/>
    <col min="5903" max="5903" width="6.5" style="5" customWidth="1"/>
    <col min="5904" max="5904" width="6.33203125" style="5" customWidth="1"/>
    <col min="5905" max="5906" width="7.1640625" style="5" customWidth="1"/>
    <col min="5907" max="5907" width="10.5" style="5" customWidth="1"/>
    <col min="5908" max="6144" width="9.6640625" style="5"/>
    <col min="6145" max="6145" width="6.1640625" style="5" customWidth="1"/>
    <col min="6146" max="6146" width="9.5" style="5" customWidth="1"/>
    <col min="6147" max="6147" width="7" style="5" customWidth="1"/>
    <col min="6148" max="6148" width="11.83203125" style="5" customWidth="1"/>
    <col min="6149" max="6149" width="6.6640625" style="5" customWidth="1"/>
    <col min="6150" max="6150" width="6.33203125" style="5" customWidth="1"/>
    <col min="6151" max="6152" width="7.1640625" style="5" customWidth="1"/>
    <col min="6153" max="6153" width="10.33203125" style="5" customWidth="1"/>
    <col min="6154" max="6154" width="7.6640625" style="5" customWidth="1"/>
    <col min="6155" max="6155" width="6.1640625" style="5" customWidth="1"/>
    <col min="6156" max="6156" width="9.6640625" style="5" customWidth="1"/>
    <col min="6157" max="6157" width="7.1640625" style="5" customWidth="1"/>
    <col min="6158" max="6158" width="12" style="5" customWidth="1"/>
    <col min="6159" max="6159" width="6.5" style="5" customWidth="1"/>
    <col min="6160" max="6160" width="6.33203125" style="5" customWidth="1"/>
    <col min="6161" max="6162" width="7.1640625" style="5" customWidth="1"/>
    <col min="6163" max="6163" width="10.5" style="5" customWidth="1"/>
    <col min="6164" max="6400" width="9.6640625" style="5"/>
    <col min="6401" max="6401" width="6.1640625" style="5" customWidth="1"/>
    <col min="6402" max="6402" width="9.5" style="5" customWidth="1"/>
    <col min="6403" max="6403" width="7" style="5" customWidth="1"/>
    <col min="6404" max="6404" width="11.83203125" style="5" customWidth="1"/>
    <col min="6405" max="6405" width="6.6640625" style="5" customWidth="1"/>
    <col min="6406" max="6406" width="6.33203125" style="5" customWidth="1"/>
    <col min="6407" max="6408" width="7.1640625" style="5" customWidth="1"/>
    <col min="6409" max="6409" width="10.33203125" style="5" customWidth="1"/>
    <col min="6410" max="6410" width="7.6640625" style="5" customWidth="1"/>
    <col min="6411" max="6411" width="6.1640625" style="5" customWidth="1"/>
    <col min="6412" max="6412" width="9.6640625" style="5" customWidth="1"/>
    <col min="6413" max="6413" width="7.1640625" style="5" customWidth="1"/>
    <col min="6414" max="6414" width="12" style="5" customWidth="1"/>
    <col min="6415" max="6415" width="6.5" style="5" customWidth="1"/>
    <col min="6416" max="6416" width="6.33203125" style="5" customWidth="1"/>
    <col min="6417" max="6418" width="7.1640625" style="5" customWidth="1"/>
    <col min="6419" max="6419" width="10.5" style="5" customWidth="1"/>
    <col min="6420" max="6656" width="9.6640625" style="5"/>
    <col min="6657" max="6657" width="6.1640625" style="5" customWidth="1"/>
    <col min="6658" max="6658" width="9.5" style="5" customWidth="1"/>
    <col min="6659" max="6659" width="7" style="5" customWidth="1"/>
    <col min="6660" max="6660" width="11.83203125" style="5" customWidth="1"/>
    <col min="6661" max="6661" width="6.6640625" style="5" customWidth="1"/>
    <col min="6662" max="6662" width="6.33203125" style="5" customWidth="1"/>
    <col min="6663" max="6664" width="7.1640625" style="5" customWidth="1"/>
    <col min="6665" max="6665" width="10.33203125" style="5" customWidth="1"/>
    <col min="6666" max="6666" width="7.6640625" style="5" customWidth="1"/>
    <col min="6667" max="6667" width="6.1640625" style="5" customWidth="1"/>
    <col min="6668" max="6668" width="9.6640625" style="5" customWidth="1"/>
    <col min="6669" max="6669" width="7.1640625" style="5" customWidth="1"/>
    <col min="6670" max="6670" width="12" style="5" customWidth="1"/>
    <col min="6671" max="6671" width="6.5" style="5" customWidth="1"/>
    <col min="6672" max="6672" width="6.33203125" style="5" customWidth="1"/>
    <col min="6673" max="6674" width="7.1640625" style="5" customWidth="1"/>
    <col min="6675" max="6675" width="10.5" style="5" customWidth="1"/>
    <col min="6676" max="6912" width="9.6640625" style="5"/>
    <col min="6913" max="6913" width="6.1640625" style="5" customWidth="1"/>
    <col min="6914" max="6914" width="9.5" style="5" customWidth="1"/>
    <col min="6915" max="6915" width="7" style="5" customWidth="1"/>
    <col min="6916" max="6916" width="11.83203125" style="5" customWidth="1"/>
    <col min="6917" max="6917" width="6.6640625" style="5" customWidth="1"/>
    <col min="6918" max="6918" width="6.33203125" style="5" customWidth="1"/>
    <col min="6919" max="6920" width="7.1640625" style="5" customWidth="1"/>
    <col min="6921" max="6921" width="10.33203125" style="5" customWidth="1"/>
    <col min="6922" max="6922" width="7.6640625" style="5" customWidth="1"/>
    <col min="6923" max="6923" width="6.1640625" style="5" customWidth="1"/>
    <col min="6924" max="6924" width="9.6640625" style="5" customWidth="1"/>
    <col min="6925" max="6925" width="7.1640625" style="5" customWidth="1"/>
    <col min="6926" max="6926" width="12" style="5" customWidth="1"/>
    <col min="6927" max="6927" width="6.5" style="5" customWidth="1"/>
    <col min="6928" max="6928" width="6.33203125" style="5" customWidth="1"/>
    <col min="6929" max="6930" width="7.1640625" style="5" customWidth="1"/>
    <col min="6931" max="6931" width="10.5" style="5" customWidth="1"/>
    <col min="6932" max="7168" width="9.6640625" style="5"/>
    <col min="7169" max="7169" width="6.1640625" style="5" customWidth="1"/>
    <col min="7170" max="7170" width="9.5" style="5" customWidth="1"/>
    <col min="7171" max="7171" width="7" style="5" customWidth="1"/>
    <col min="7172" max="7172" width="11.83203125" style="5" customWidth="1"/>
    <col min="7173" max="7173" width="6.6640625" style="5" customWidth="1"/>
    <col min="7174" max="7174" width="6.33203125" style="5" customWidth="1"/>
    <col min="7175" max="7176" width="7.1640625" style="5" customWidth="1"/>
    <col min="7177" max="7177" width="10.33203125" style="5" customWidth="1"/>
    <col min="7178" max="7178" width="7.6640625" style="5" customWidth="1"/>
    <col min="7179" max="7179" width="6.1640625" style="5" customWidth="1"/>
    <col min="7180" max="7180" width="9.6640625" style="5" customWidth="1"/>
    <col min="7181" max="7181" width="7.1640625" style="5" customWidth="1"/>
    <col min="7182" max="7182" width="12" style="5" customWidth="1"/>
    <col min="7183" max="7183" width="6.5" style="5" customWidth="1"/>
    <col min="7184" max="7184" width="6.33203125" style="5" customWidth="1"/>
    <col min="7185" max="7186" width="7.1640625" style="5" customWidth="1"/>
    <col min="7187" max="7187" width="10.5" style="5" customWidth="1"/>
    <col min="7188" max="7424" width="9.6640625" style="5"/>
    <col min="7425" max="7425" width="6.1640625" style="5" customWidth="1"/>
    <col min="7426" max="7426" width="9.5" style="5" customWidth="1"/>
    <col min="7427" max="7427" width="7" style="5" customWidth="1"/>
    <col min="7428" max="7428" width="11.83203125" style="5" customWidth="1"/>
    <col min="7429" max="7429" width="6.6640625" style="5" customWidth="1"/>
    <col min="7430" max="7430" width="6.33203125" style="5" customWidth="1"/>
    <col min="7431" max="7432" width="7.1640625" style="5" customWidth="1"/>
    <col min="7433" max="7433" width="10.33203125" style="5" customWidth="1"/>
    <col min="7434" max="7434" width="7.6640625" style="5" customWidth="1"/>
    <col min="7435" max="7435" width="6.1640625" style="5" customWidth="1"/>
    <col min="7436" max="7436" width="9.6640625" style="5" customWidth="1"/>
    <col min="7437" max="7437" width="7.1640625" style="5" customWidth="1"/>
    <col min="7438" max="7438" width="12" style="5" customWidth="1"/>
    <col min="7439" max="7439" width="6.5" style="5" customWidth="1"/>
    <col min="7440" max="7440" width="6.33203125" style="5" customWidth="1"/>
    <col min="7441" max="7442" width="7.1640625" style="5" customWidth="1"/>
    <col min="7443" max="7443" width="10.5" style="5" customWidth="1"/>
    <col min="7444" max="7680" width="9.6640625" style="5"/>
    <col min="7681" max="7681" width="6.1640625" style="5" customWidth="1"/>
    <col min="7682" max="7682" width="9.5" style="5" customWidth="1"/>
    <col min="7683" max="7683" width="7" style="5" customWidth="1"/>
    <col min="7684" max="7684" width="11.83203125" style="5" customWidth="1"/>
    <col min="7685" max="7685" width="6.6640625" style="5" customWidth="1"/>
    <col min="7686" max="7686" width="6.33203125" style="5" customWidth="1"/>
    <col min="7687" max="7688" width="7.1640625" style="5" customWidth="1"/>
    <col min="7689" max="7689" width="10.33203125" style="5" customWidth="1"/>
    <col min="7690" max="7690" width="7.6640625" style="5" customWidth="1"/>
    <col min="7691" max="7691" width="6.1640625" style="5" customWidth="1"/>
    <col min="7692" max="7692" width="9.6640625" style="5" customWidth="1"/>
    <col min="7693" max="7693" width="7.1640625" style="5" customWidth="1"/>
    <col min="7694" max="7694" width="12" style="5" customWidth="1"/>
    <col min="7695" max="7695" width="6.5" style="5" customWidth="1"/>
    <col min="7696" max="7696" width="6.33203125" style="5" customWidth="1"/>
    <col min="7697" max="7698" width="7.1640625" style="5" customWidth="1"/>
    <col min="7699" max="7699" width="10.5" style="5" customWidth="1"/>
    <col min="7700" max="7936" width="9.6640625" style="5"/>
    <col min="7937" max="7937" width="6.1640625" style="5" customWidth="1"/>
    <col min="7938" max="7938" width="9.5" style="5" customWidth="1"/>
    <col min="7939" max="7939" width="7" style="5" customWidth="1"/>
    <col min="7940" max="7940" width="11.83203125" style="5" customWidth="1"/>
    <col min="7941" max="7941" width="6.6640625" style="5" customWidth="1"/>
    <col min="7942" max="7942" width="6.33203125" style="5" customWidth="1"/>
    <col min="7943" max="7944" width="7.1640625" style="5" customWidth="1"/>
    <col min="7945" max="7945" width="10.33203125" style="5" customWidth="1"/>
    <col min="7946" max="7946" width="7.6640625" style="5" customWidth="1"/>
    <col min="7947" max="7947" width="6.1640625" style="5" customWidth="1"/>
    <col min="7948" max="7948" width="9.6640625" style="5" customWidth="1"/>
    <col min="7949" max="7949" width="7.1640625" style="5" customWidth="1"/>
    <col min="7950" max="7950" width="12" style="5" customWidth="1"/>
    <col min="7951" max="7951" width="6.5" style="5" customWidth="1"/>
    <col min="7952" max="7952" width="6.33203125" style="5" customWidth="1"/>
    <col min="7953" max="7954" width="7.1640625" style="5" customWidth="1"/>
    <col min="7955" max="7955" width="10.5" style="5" customWidth="1"/>
    <col min="7956" max="8192" width="9.6640625" style="5"/>
    <col min="8193" max="8193" width="6.1640625" style="5" customWidth="1"/>
    <col min="8194" max="8194" width="9.5" style="5" customWidth="1"/>
    <col min="8195" max="8195" width="7" style="5" customWidth="1"/>
    <col min="8196" max="8196" width="11.83203125" style="5" customWidth="1"/>
    <col min="8197" max="8197" width="6.6640625" style="5" customWidth="1"/>
    <col min="8198" max="8198" width="6.33203125" style="5" customWidth="1"/>
    <col min="8199" max="8200" width="7.1640625" style="5" customWidth="1"/>
    <col min="8201" max="8201" width="10.33203125" style="5" customWidth="1"/>
    <col min="8202" max="8202" width="7.6640625" style="5" customWidth="1"/>
    <col min="8203" max="8203" width="6.1640625" style="5" customWidth="1"/>
    <col min="8204" max="8204" width="9.6640625" style="5" customWidth="1"/>
    <col min="8205" max="8205" width="7.1640625" style="5" customWidth="1"/>
    <col min="8206" max="8206" width="12" style="5" customWidth="1"/>
    <col min="8207" max="8207" width="6.5" style="5" customWidth="1"/>
    <col min="8208" max="8208" width="6.33203125" style="5" customWidth="1"/>
    <col min="8209" max="8210" width="7.1640625" style="5" customWidth="1"/>
    <col min="8211" max="8211" width="10.5" style="5" customWidth="1"/>
    <col min="8212" max="8448" width="9.6640625" style="5"/>
    <col min="8449" max="8449" width="6.1640625" style="5" customWidth="1"/>
    <col min="8450" max="8450" width="9.5" style="5" customWidth="1"/>
    <col min="8451" max="8451" width="7" style="5" customWidth="1"/>
    <col min="8452" max="8452" width="11.83203125" style="5" customWidth="1"/>
    <col min="8453" max="8453" width="6.6640625" style="5" customWidth="1"/>
    <col min="8454" max="8454" width="6.33203125" style="5" customWidth="1"/>
    <col min="8455" max="8456" width="7.1640625" style="5" customWidth="1"/>
    <col min="8457" max="8457" width="10.33203125" style="5" customWidth="1"/>
    <col min="8458" max="8458" width="7.6640625" style="5" customWidth="1"/>
    <col min="8459" max="8459" width="6.1640625" style="5" customWidth="1"/>
    <col min="8460" max="8460" width="9.6640625" style="5" customWidth="1"/>
    <col min="8461" max="8461" width="7.1640625" style="5" customWidth="1"/>
    <col min="8462" max="8462" width="12" style="5" customWidth="1"/>
    <col min="8463" max="8463" width="6.5" style="5" customWidth="1"/>
    <col min="8464" max="8464" width="6.33203125" style="5" customWidth="1"/>
    <col min="8465" max="8466" width="7.1640625" style="5" customWidth="1"/>
    <col min="8467" max="8467" width="10.5" style="5" customWidth="1"/>
    <col min="8468" max="8704" width="9.6640625" style="5"/>
    <col min="8705" max="8705" width="6.1640625" style="5" customWidth="1"/>
    <col min="8706" max="8706" width="9.5" style="5" customWidth="1"/>
    <col min="8707" max="8707" width="7" style="5" customWidth="1"/>
    <col min="8708" max="8708" width="11.83203125" style="5" customWidth="1"/>
    <col min="8709" max="8709" width="6.6640625" style="5" customWidth="1"/>
    <col min="8710" max="8710" width="6.33203125" style="5" customWidth="1"/>
    <col min="8711" max="8712" width="7.1640625" style="5" customWidth="1"/>
    <col min="8713" max="8713" width="10.33203125" style="5" customWidth="1"/>
    <col min="8714" max="8714" width="7.6640625" style="5" customWidth="1"/>
    <col min="8715" max="8715" width="6.1640625" style="5" customWidth="1"/>
    <col min="8716" max="8716" width="9.6640625" style="5" customWidth="1"/>
    <col min="8717" max="8717" width="7.1640625" style="5" customWidth="1"/>
    <col min="8718" max="8718" width="12" style="5" customWidth="1"/>
    <col min="8719" max="8719" width="6.5" style="5" customWidth="1"/>
    <col min="8720" max="8720" width="6.33203125" style="5" customWidth="1"/>
    <col min="8721" max="8722" width="7.1640625" style="5" customWidth="1"/>
    <col min="8723" max="8723" width="10.5" style="5" customWidth="1"/>
    <col min="8724" max="8960" width="9.6640625" style="5"/>
    <col min="8961" max="8961" width="6.1640625" style="5" customWidth="1"/>
    <col min="8962" max="8962" width="9.5" style="5" customWidth="1"/>
    <col min="8963" max="8963" width="7" style="5" customWidth="1"/>
    <col min="8964" max="8964" width="11.83203125" style="5" customWidth="1"/>
    <col min="8965" max="8965" width="6.6640625" style="5" customWidth="1"/>
    <col min="8966" max="8966" width="6.33203125" style="5" customWidth="1"/>
    <col min="8967" max="8968" width="7.1640625" style="5" customWidth="1"/>
    <col min="8969" max="8969" width="10.33203125" style="5" customWidth="1"/>
    <col min="8970" max="8970" width="7.6640625" style="5" customWidth="1"/>
    <col min="8971" max="8971" width="6.1640625" style="5" customWidth="1"/>
    <col min="8972" max="8972" width="9.6640625" style="5" customWidth="1"/>
    <col min="8973" max="8973" width="7.1640625" style="5" customWidth="1"/>
    <col min="8974" max="8974" width="12" style="5" customWidth="1"/>
    <col min="8975" max="8975" width="6.5" style="5" customWidth="1"/>
    <col min="8976" max="8976" width="6.33203125" style="5" customWidth="1"/>
    <col min="8977" max="8978" width="7.1640625" style="5" customWidth="1"/>
    <col min="8979" max="8979" width="10.5" style="5" customWidth="1"/>
    <col min="8980" max="9216" width="9.6640625" style="5"/>
    <col min="9217" max="9217" width="6.1640625" style="5" customWidth="1"/>
    <col min="9218" max="9218" width="9.5" style="5" customWidth="1"/>
    <col min="9219" max="9219" width="7" style="5" customWidth="1"/>
    <col min="9220" max="9220" width="11.83203125" style="5" customWidth="1"/>
    <col min="9221" max="9221" width="6.6640625" style="5" customWidth="1"/>
    <col min="9222" max="9222" width="6.33203125" style="5" customWidth="1"/>
    <col min="9223" max="9224" width="7.1640625" style="5" customWidth="1"/>
    <col min="9225" max="9225" width="10.33203125" style="5" customWidth="1"/>
    <col min="9226" max="9226" width="7.6640625" style="5" customWidth="1"/>
    <col min="9227" max="9227" width="6.1640625" style="5" customWidth="1"/>
    <col min="9228" max="9228" width="9.6640625" style="5" customWidth="1"/>
    <col min="9229" max="9229" width="7.1640625" style="5" customWidth="1"/>
    <col min="9230" max="9230" width="12" style="5" customWidth="1"/>
    <col min="9231" max="9231" width="6.5" style="5" customWidth="1"/>
    <col min="9232" max="9232" width="6.33203125" style="5" customWidth="1"/>
    <col min="9233" max="9234" width="7.1640625" style="5" customWidth="1"/>
    <col min="9235" max="9235" width="10.5" style="5" customWidth="1"/>
    <col min="9236" max="9472" width="9.6640625" style="5"/>
    <col min="9473" max="9473" width="6.1640625" style="5" customWidth="1"/>
    <col min="9474" max="9474" width="9.5" style="5" customWidth="1"/>
    <col min="9475" max="9475" width="7" style="5" customWidth="1"/>
    <col min="9476" max="9476" width="11.83203125" style="5" customWidth="1"/>
    <col min="9477" max="9477" width="6.6640625" style="5" customWidth="1"/>
    <col min="9478" max="9478" width="6.33203125" style="5" customWidth="1"/>
    <col min="9479" max="9480" width="7.1640625" style="5" customWidth="1"/>
    <col min="9481" max="9481" width="10.33203125" style="5" customWidth="1"/>
    <col min="9482" max="9482" width="7.6640625" style="5" customWidth="1"/>
    <col min="9483" max="9483" width="6.1640625" style="5" customWidth="1"/>
    <col min="9484" max="9484" width="9.6640625" style="5" customWidth="1"/>
    <col min="9485" max="9485" width="7.1640625" style="5" customWidth="1"/>
    <col min="9486" max="9486" width="12" style="5" customWidth="1"/>
    <col min="9487" max="9487" width="6.5" style="5" customWidth="1"/>
    <col min="9488" max="9488" width="6.33203125" style="5" customWidth="1"/>
    <col min="9489" max="9490" width="7.1640625" style="5" customWidth="1"/>
    <col min="9491" max="9491" width="10.5" style="5" customWidth="1"/>
    <col min="9492" max="9728" width="9.6640625" style="5"/>
    <col min="9729" max="9729" width="6.1640625" style="5" customWidth="1"/>
    <col min="9730" max="9730" width="9.5" style="5" customWidth="1"/>
    <col min="9731" max="9731" width="7" style="5" customWidth="1"/>
    <col min="9732" max="9732" width="11.83203125" style="5" customWidth="1"/>
    <col min="9733" max="9733" width="6.6640625" style="5" customWidth="1"/>
    <col min="9734" max="9734" width="6.33203125" style="5" customWidth="1"/>
    <col min="9735" max="9736" width="7.1640625" style="5" customWidth="1"/>
    <col min="9737" max="9737" width="10.33203125" style="5" customWidth="1"/>
    <col min="9738" max="9738" width="7.6640625" style="5" customWidth="1"/>
    <col min="9739" max="9739" width="6.1640625" style="5" customWidth="1"/>
    <col min="9740" max="9740" width="9.6640625" style="5" customWidth="1"/>
    <col min="9741" max="9741" width="7.1640625" style="5" customWidth="1"/>
    <col min="9742" max="9742" width="12" style="5" customWidth="1"/>
    <col min="9743" max="9743" width="6.5" style="5" customWidth="1"/>
    <col min="9744" max="9744" width="6.33203125" style="5" customWidth="1"/>
    <col min="9745" max="9746" width="7.1640625" style="5" customWidth="1"/>
    <col min="9747" max="9747" width="10.5" style="5" customWidth="1"/>
    <col min="9748" max="9984" width="9.6640625" style="5"/>
    <col min="9985" max="9985" width="6.1640625" style="5" customWidth="1"/>
    <col min="9986" max="9986" width="9.5" style="5" customWidth="1"/>
    <col min="9987" max="9987" width="7" style="5" customWidth="1"/>
    <col min="9988" max="9988" width="11.83203125" style="5" customWidth="1"/>
    <col min="9989" max="9989" width="6.6640625" style="5" customWidth="1"/>
    <col min="9990" max="9990" width="6.33203125" style="5" customWidth="1"/>
    <col min="9991" max="9992" width="7.1640625" style="5" customWidth="1"/>
    <col min="9993" max="9993" width="10.33203125" style="5" customWidth="1"/>
    <col min="9994" max="9994" width="7.6640625" style="5" customWidth="1"/>
    <col min="9995" max="9995" width="6.1640625" style="5" customWidth="1"/>
    <col min="9996" max="9996" width="9.6640625" style="5" customWidth="1"/>
    <col min="9997" max="9997" width="7.1640625" style="5" customWidth="1"/>
    <col min="9998" max="9998" width="12" style="5" customWidth="1"/>
    <col min="9999" max="9999" width="6.5" style="5" customWidth="1"/>
    <col min="10000" max="10000" width="6.33203125" style="5" customWidth="1"/>
    <col min="10001" max="10002" width="7.1640625" style="5" customWidth="1"/>
    <col min="10003" max="10003" width="10.5" style="5" customWidth="1"/>
    <col min="10004" max="10240" width="9.6640625" style="5"/>
    <col min="10241" max="10241" width="6.1640625" style="5" customWidth="1"/>
    <col min="10242" max="10242" width="9.5" style="5" customWidth="1"/>
    <col min="10243" max="10243" width="7" style="5" customWidth="1"/>
    <col min="10244" max="10244" width="11.83203125" style="5" customWidth="1"/>
    <col min="10245" max="10245" width="6.6640625" style="5" customWidth="1"/>
    <col min="10246" max="10246" width="6.33203125" style="5" customWidth="1"/>
    <col min="10247" max="10248" width="7.1640625" style="5" customWidth="1"/>
    <col min="10249" max="10249" width="10.33203125" style="5" customWidth="1"/>
    <col min="10250" max="10250" width="7.6640625" style="5" customWidth="1"/>
    <col min="10251" max="10251" width="6.1640625" style="5" customWidth="1"/>
    <col min="10252" max="10252" width="9.6640625" style="5" customWidth="1"/>
    <col min="10253" max="10253" width="7.1640625" style="5" customWidth="1"/>
    <col min="10254" max="10254" width="12" style="5" customWidth="1"/>
    <col min="10255" max="10255" width="6.5" style="5" customWidth="1"/>
    <col min="10256" max="10256" width="6.33203125" style="5" customWidth="1"/>
    <col min="10257" max="10258" width="7.1640625" style="5" customWidth="1"/>
    <col min="10259" max="10259" width="10.5" style="5" customWidth="1"/>
    <col min="10260" max="10496" width="9.6640625" style="5"/>
    <col min="10497" max="10497" width="6.1640625" style="5" customWidth="1"/>
    <col min="10498" max="10498" width="9.5" style="5" customWidth="1"/>
    <col min="10499" max="10499" width="7" style="5" customWidth="1"/>
    <col min="10500" max="10500" width="11.83203125" style="5" customWidth="1"/>
    <col min="10501" max="10501" width="6.6640625" style="5" customWidth="1"/>
    <col min="10502" max="10502" width="6.33203125" style="5" customWidth="1"/>
    <col min="10503" max="10504" width="7.1640625" style="5" customWidth="1"/>
    <col min="10505" max="10505" width="10.33203125" style="5" customWidth="1"/>
    <col min="10506" max="10506" width="7.6640625" style="5" customWidth="1"/>
    <col min="10507" max="10507" width="6.1640625" style="5" customWidth="1"/>
    <col min="10508" max="10508" width="9.6640625" style="5" customWidth="1"/>
    <col min="10509" max="10509" width="7.1640625" style="5" customWidth="1"/>
    <col min="10510" max="10510" width="12" style="5" customWidth="1"/>
    <col min="10511" max="10511" width="6.5" style="5" customWidth="1"/>
    <col min="10512" max="10512" width="6.33203125" style="5" customWidth="1"/>
    <col min="10513" max="10514" width="7.1640625" style="5" customWidth="1"/>
    <col min="10515" max="10515" width="10.5" style="5" customWidth="1"/>
    <col min="10516" max="10752" width="9.6640625" style="5"/>
    <col min="10753" max="10753" width="6.1640625" style="5" customWidth="1"/>
    <col min="10754" max="10754" width="9.5" style="5" customWidth="1"/>
    <col min="10755" max="10755" width="7" style="5" customWidth="1"/>
    <col min="10756" max="10756" width="11.83203125" style="5" customWidth="1"/>
    <col min="10757" max="10757" width="6.6640625" style="5" customWidth="1"/>
    <col min="10758" max="10758" width="6.33203125" style="5" customWidth="1"/>
    <col min="10759" max="10760" width="7.1640625" style="5" customWidth="1"/>
    <col min="10761" max="10761" width="10.33203125" style="5" customWidth="1"/>
    <col min="10762" max="10762" width="7.6640625" style="5" customWidth="1"/>
    <col min="10763" max="10763" width="6.1640625" style="5" customWidth="1"/>
    <col min="10764" max="10764" width="9.6640625" style="5" customWidth="1"/>
    <col min="10765" max="10765" width="7.1640625" style="5" customWidth="1"/>
    <col min="10766" max="10766" width="12" style="5" customWidth="1"/>
    <col min="10767" max="10767" width="6.5" style="5" customWidth="1"/>
    <col min="10768" max="10768" width="6.33203125" style="5" customWidth="1"/>
    <col min="10769" max="10770" width="7.1640625" style="5" customWidth="1"/>
    <col min="10771" max="10771" width="10.5" style="5" customWidth="1"/>
    <col min="10772" max="11008" width="9.6640625" style="5"/>
    <col min="11009" max="11009" width="6.1640625" style="5" customWidth="1"/>
    <col min="11010" max="11010" width="9.5" style="5" customWidth="1"/>
    <col min="11011" max="11011" width="7" style="5" customWidth="1"/>
    <col min="11012" max="11012" width="11.83203125" style="5" customWidth="1"/>
    <col min="11013" max="11013" width="6.6640625" style="5" customWidth="1"/>
    <col min="11014" max="11014" width="6.33203125" style="5" customWidth="1"/>
    <col min="11015" max="11016" width="7.1640625" style="5" customWidth="1"/>
    <col min="11017" max="11017" width="10.33203125" style="5" customWidth="1"/>
    <col min="11018" max="11018" width="7.6640625" style="5" customWidth="1"/>
    <col min="11019" max="11019" width="6.1640625" style="5" customWidth="1"/>
    <col min="11020" max="11020" width="9.6640625" style="5" customWidth="1"/>
    <col min="11021" max="11021" width="7.1640625" style="5" customWidth="1"/>
    <col min="11022" max="11022" width="12" style="5" customWidth="1"/>
    <col min="11023" max="11023" width="6.5" style="5" customWidth="1"/>
    <col min="11024" max="11024" width="6.33203125" style="5" customWidth="1"/>
    <col min="11025" max="11026" width="7.1640625" style="5" customWidth="1"/>
    <col min="11027" max="11027" width="10.5" style="5" customWidth="1"/>
    <col min="11028" max="11264" width="9.6640625" style="5"/>
    <col min="11265" max="11265" width="6.1640625" style="5" customWidth="1"/>
    <col min="11266" max="11266" width="9.5" style="5" customWidth="1"/>
    <col min="11267" max="11267" width="7" style="5" customWidth="1"/>
    <col min="11268" max="11268" width="11.83203125" style="5" customWidth="1"/>
    <col min="11269" max="11269" width="6.6640625" style="5" customWidth="1"/>
    <col min="11270" max="11270" width="6.33203125" style="5" customWidth="1"/>
    <col min="11271" max="11272" width="7.1640625" style="5" customWidth="1"/>
    <col min="11273" max="11273" width="10.33203125" style="5" customWidth="1"/>
    <col min="11274" max="11274" width="7.6640625" style="5" customWidth="1"/>
    <col min="11275" max="11275" width="6.1640625" style="5" customWidth="1"/>
    <col min="11276" max="11276" width="9.6640625" style="5" customWidth="1"/>
    <col min="11277" max="11277" width="7.1640625" style="5" customWidth="1"/>
    <col min="11278" max="11278" width="12" style="5" customWidth="1"/>
    <col min="11279" max="11279" width="6.5" style="5" customWidth="1"/>
    <col min="11280" max="11280" width="6.33203125" style="5" customWidth="1"/>
    <col min="11281" max="11282" width="7.1640625" style="5" customWidth="1"/>
    <col min="11283" max="11283" width="10.5" style="5" customWidth="1"/>
    <col min="11284" max="11520" width="9.6640625" style="5"/>
    <col min="11521" max="11521" width="6.1640625" style="5" customWidth="1"/>
    <col min="11522" max="11522" width="9.5" style="5" customWidth="1"/>
    <col min="11523" max="11523" width="7" style="5" customWidth="1"/>
    <col min="11524" max="11524" width="11.83203125" style="5" customWidth="1"/>
    <col min="11525" max="11525" width="6.6640625" style="5" customWidth="1"/>
    <col min="11526" max="11526" width="6.33203125" style="5" customWidth="1"/>
    <col min="11527" max="11528" width="7.1640625" style="5" customWidth="1"/>
    <col min="11529" max="11529" width="10.33203125" style="5" customWidth="1"/>
    <col min="11530" max="11530" width="7.6640625" style="5" customWidth="1"/>
    <col min="11531" max="11531" width="6.1640625" style="5" customWidth="1"/>
    <col min="11532" max="11532" width="9.6640625" style="5" customWidth="1"/>
    <col min="11533" max="11533" width="7.1640625" style="5" customWidth="1"/>
    <col min="11534" max="11534" width="12" style="5" customWidth="1"/>
    <col min="11535" max="11535" width="6.5" style="5" customWidth="1"/>
    <col min="11536" max="11536" width="6.33203125" style="5" customWidth="1"/>
    <col min="11537" max="11538" width="7.1640625" style="5" customWidth="1"/>
    <col min="11539" max="11539" width="10.5" style="5" customWidth="1"/>
    <col min="11540" max="11776" width="9.6640625" style="5"/>
    <col min="11777" max="11777" width="6.1640625" style="5" customWidth="1"/>
    <col min="11778" max="11778" width="9.5" style="5" customWidth="1"/>
    <col min="11779" max="11779" width="7" style="5" customWidth="1"/>
    <col min="11780" max="11780" width="11.83203125" style="5" customWidth="1"/>
    <col min="11781" max="11781" width="6.6640625" style="5" customWidth="1"/>
    <col min="11782" max="11782" width="6.33203125" style="5" customWidth="1"/>
    <col min="11783" max="11784" width="7.1640625" style="5" customWidth="1"/>
    <col min="11785" max="11785" width="10.33203125" style="5" customWidth="1"/>
    <col min="11786" max="11786" width="7.6640625" style="5" customWidth="1"/>
    <col min="11787" max="11787" width="6.1640625" style="5" customWidth="1"/>
    <col min="11788" max="11788" width="9.6640625" style="5" customWidth="1"/>
    <col min="11789" max="11789" width="7.1640625" style="5" customWidth="1"/>
    <col min="11790" max="11790" width="12" style="5" customWidth="1"/>
    <col min="11791" max="11791" width="6.5" style="5" customWidth="1"/>
    <col min="11792" max="11792" width="6.33203125" style="5" customWidth="1"/>
    <col min="11793" max="11794" width="7.1640625" style="5" customWidth="1"/>
    <col min="11795" max="11795" width="10.5" style="5" customWidth="1"/>
    <col min="11796" max="12032" width="9.6640625" style="5"/>
    <col min="12033" max="12033" width="6.1640625" style="5" customWidth="1"/>
    <col min="12034" max="12034" width="9.5" style="5" customWidth="1"/>
    <col min="12035" max="12035" width="7" style="5" customWidth="1"/>
    <col min="12036" max="12036" width="11.83203125" style="5" customWidth="1"/>
    <col min="12037" max="12037" width="6.6640625" style="5" customWidth="1"/>
    <col min="12038" max="12038" width="6.33203125" style="5" customWidth="1"/>
    <col min="12039" max="12040" width="7.1640625" style="5" customWidth="1"/>
    <col min="12041" max="12041" width="10.33203125" style="5" customWidth="1"/>
    <col min="12042" max="12042" width="7.6640625" style="5" customWidth="1"/>
    <col min="12043" max="12043" width="6.1640625" style="5" customWidth="1"/>
    <col min="12044" max="12044" width="9.6640625" style="5" customWidth="1"/>
    <col min="12045" max="12045" width="7.1640625" style="5" customWidth="1"/>
    <col min="12046" max="12046" width="12" style="5" customWidth="1"/>
    <col min="12047" max="12047" width="6.5" style="5" customWidth="1"/>
    <col min="12048" max="12048" width="6.33203125" style="5" customWidth="1"/>
    <col min="12049" max="12050" width="7.1640625" style="5" customWidth="1"/>
    <col min="12051" max="12051" width="10.5" style="5" customWidth="1"/>
    <col min="12052" max="12288" width="9.6640625" style="5"/>
    <col min="12289" max="12289" width="6.1640625" style="5" customWidth="1"/>
    <col min="12290" max="12290" width="9.5" style="5" customWidth="1"/>
    <col min="12291" max="12291" width="7" style="5" customWidth="1"/>
    <col min="12292" max="12292" width="11.83203125" style="5" customWidth="1"/>
    <col min="12293" max="12293" width="6.6640625" style="5" customWidth="1"/>
    <col min="12294" max="12294" width="6.33203125" style="5" customWidth="1"/>
    <col min="12295" max="12296" width="7.1640625" style="5" customWidth="1"/>
    <col min="12297" max="12297" width="10.33203125" style="5" customWidth="1"/>
    <col min="12298" max="12298" width="7.6640625" style="5" customWidth="1"/>
    <col min="12299" max="12299" width="6.1640625" style="5" customWidth="1"/>
    <col min="12300" max="12300" width="9.6640625" style="5" customWidth="1"/>
    <col min="12301" max="12301" width="7.1640625" style="5" customWidth="1"/>
    <col min="12302" max="12302" width="12" style="5" customWidth="1"/>
    <col min="12303" max="12303" width="6.5" style="5" customWidth="1"/>
    <col min="12304" max="12304" width="6.33203125" style="5" customWidth="1"/>
    <col min="12305" max="12306" width="7.1640625" style="5" customWidth="1"/>
    <col min="12307" max="12307" width="10.5" style="5" customWidth="1"/>
    <col min="12308" max="12544" width="9.6640625" style="5"/>
    <col min="12545" max="12545" width="6.1640625" style="5" customWidth="1"/>
    <col min="12546" max="12546" width="9.5" style="5" customWidth="1"/>
    <col min="12547" max="12547" width="7" style="5" customWidth="1"/>
    <col min="12548" max="12548" width="11.83203125" style="5" customWidth="1"/>
    <col min="12549" max="12549" width="6.6640625" style="5" customWidth="1"/>
    <col min="12550" max="12550" width="6.33203125" style="5" customWidth="1"/>
    <col min="12551" max="12552" width="7.1640625" style="5" customWidth="1"/>
    <col min="12553" max="12553" width="10.33203125" style="5" customWidth="1"/>
    <col min="12554" max="12554" width="7.6640625" style="5" customWidth="1"/>
    <col min="12555" max="12555" width="6.1640625" style="5" customWidth="1"/>
    <col min="12556" max="12556" width="9.6640625" style="5" customWidth="1"/>
    <col min="12557" max="12557" width="7.1640625" style="5" customWidth="1"/>
    <col min="12558" max="12558" width="12" style="5" customWidth="1"/>
    <col min="12559" max="12559" width="6.5" style="5" customWidth="1"/>
    <col min="12560" max="12560" width="6.33203125" style="5" customWidth="1"/>
    <col min="12561" max="12562" width="7.1640625" style="5" customWidth="1"/>
    <col min="12563" max="12563" width="10.5" style="5" customWidth="1"/>
    <col min="12564" max="12800" width="9.6640625" style="5"/>
    <col min="12801" max="12801" width="6.1640625" style="5" customWidth="1"/>
    <col min="12802" max="12802" width="9.5" style="5" customWidth="1"/>
    <col min="12803" max="12803" width="7" style="5" customWidth="1"/>
    <col min="12804" max="12804" width="11.83203125" style="5" customWidth="1"/>
    <col min="12805" max="12805" width="6.6640625" style="5" customWidth="1"/>
    <col min="12806" max="12806" width="6.33203125" style="5" customWidth="1"/>
    <col min="12807" max="12808" width="7.1640625" style="5" customWidth="1"/>
    <col min="12809" max="12809" width="10.33203125" style="5" customWidth="1"/>
    <col min="12810" max="12810" width="7.6640625" style="5" customWidth="1"/>
    <col min="12811" max="12811" width="6.1640625" style="5" customWidth="1"/>
    <col min="12812" max="12812" width="9.6640625" style="5" customWidth="1"/>
    <col min="12813" max="12813" width="7.1640625" style="5" customWidth="1"/>
    <col min="12814" max="12814" width="12" style="5" customWidth="1"/>
    <col min="12815" max="12815" width="6.5" style="5" customWidth="1"/>
    <col min="12816" max="12816" width="6.33203125" style="5" customWidth="1"/>
    <col min="12817" max="12818" width="7.1640625" style="5" customWidth="1"/>
    <col min="12819" max="12819" width="10.5" style="5" customWidth="1"/>
    <col min="12820" max="13056" width="9.6640625" style="5"/>
    <col min="13057" max="13057" width="6.1640625" style="5" customWidth="1"/>
    <col min="13058" max="13058" width="9.5" style="5" customWidth="1"/>
    <col min="13059" max="13059" width="7" style="5" customWidth="1"/>
    <col min="13060" max="13060" width="11.83203125" style="5" customWidth="1"/>
    <col min="13061" max="13061" width="6.6640625" style="5" customWidth="1"/>
    <col min="13062" max="13062" width="6.33203125" style="5" customWidth="1"/>
    <col min="13063" max="13064" width="7.1640625" style="5" customWidth="1"/>
    <col min="13065" max="13065" width="10.33203125" style="5" customWidth="1"/>
    <col min="13066" max="13066" width="7.6640625" style="5" customWidth="1"/>
    <col min="13067" max="13067" width="6.1640625" style="5" customWidth="1"/>
    <col min="13068" max="13068" width="9.6640625" style="5" customWidth="1"/>
    <col min="13069" max="13069" width="7.1640625" style="5" customWidth="1"/>
    <col min="13070" max="13070" width="12" style="5" customWidth="1"/>
    <col min="13071" max="13071" width="6.5" style="5" customWidth="1"/>
    <col min="13072" max="13072" width="6.33203125" style="5" customWidth="1"/>
    <col min="13073" max="13074" width="7.1640625" style="5" customWidth="1"/>
    <col min="13075" max="13075" width="10.5" style="5" customWidth="1"/>
    <col min="13076" max="13312" width="9.6640625" style="5"/>
    <col min="13313" max="13313" width="6.1640625" style="5" customWidth="1"/>
    <col min="13314" max="13314" width="9.5" style="5" customWidth="1"/>
    <col min="13315" max="13315" width="7" style="5" customWidth="1"/>
    <col min="13316" max="13316" width="11.83203125" style="5" customWidth="1"/>
    <col min="13317" max="13317" width="6.6640625" style="5" customWidth="1"/>
    <col min="13318" max="13318" width="6.33203125" style="5" customWidth="1"/>
    <col min="13319" max="13320" width="7.1640625" style="5" customWidth="1"/>
    <col min="13321" max="13321" width="10.33203125" style="5" customWidth="1"/>
    <col min="13322" max="13322" width="7.6640625" style="5" customWidth="1"/>
    <col min="13323" max="13323" width="6.1640625" style="5" customWidth="1"/>
    <col min="13324" max="13324" width="9.6640625" style="5" customWidth="1"/>
    <col min="13325" max="13325" width="7.1640625" style="5" customWidth="1"/>
    <col min="13326" max="13326" width="12" style="5" customWidth="1"/>
    <col min="13327" max="13327" width="6.5" style="5" customWidth="1"/>
    <col min="13328" max="13328" width="6.33203125" style="5" customWidth="1"/>
    <col min="13329" max="13330" width="7.1640625" style="5" customWidth="1"/>
    <col min="13331" max="13331" width="10.5" style="5" customWidth="1"/>
    <col min="13332" max="13568" width="9.6640625" style="5"/>
    <col min="13569" max="13569" width="6.1640625" style="5" customWidth="1"/>
    <col min="13570" max="13570" width="9.5" style="5" customWidth="1"/>
    <col min="13571" max="13571" width="7" style="5" customWidth="1"/>
    <col min="13572" max="13572" width="11.83203125" style="5" customWidth="1"/>
    <col min="13573" max="13573" width="6.6640625" style="5" customWidth="1"/>
    <col min="13574" max="13574" width="6.33203125" style="5" customWidth="1"/>
    <col min="13575" max="13576" width="7.1640625" style="5" customWidth="1"/>
    <col min="13577" max="13577" width="10.33203125" style="5" customWidth="1"/>
    <col min="13578" max="13578" width="7.6640625" style="5" customWidth="1"/>
    <col min="13579" max="13579" width="6.1640625" style="5" customWidth="1"/>
    <col min="13580" max="13580" width="9.6640625" style="5" customWidth="1"/>
    <col min="13581" max="13581" width="7.1640625" style="5" customWidth="1"/>
    <col min="13582" max="13582" width="12" style="5" customWidth="1"/>
    <col min="13583" max="13583" width="6.5" style="5" customWidth="1"/>
    <col min="13584" max="13584" width="6.33203125" style="5" customWidth="1"/>
    <col min="13585" max="13586" width="7.1640625" style="5" customWidth="1"/>
    <col min="13587" max="13587" width="10.5" style="5" customWidth="1"/>
    <col min="13588" max="13824" width="9.6640625" style="5"/>
    <col min="13825" max="13825" width="6.1640625" style="5" customWidth="1"/>
    <col min="13826" max="13826" width="9.5" style="5" customWidth="1"/>
    <col min="13827" max="13827" width="7" style="5" customWidth="1"/>
    <col min="13828" max="13828" width="11.83203125" style="5" customWidth="1"/>
    <col min="13829" max="13829" width="6.6640625" style="5" customWidth="1"/>
    <col min="13830" max="13830" width="6.33203125" style="5" customWidth="1"/>
    <col min="13831" max="13832" width="7.1640625" style="5" customWidth="1"/>
    <col min="13833" max="13833" width="10.33203125" style="5" customWidth="1"/>
    <col min="13834" max="13834" width="7.6640625" style="5" customWidth="1"/>
    <col min="13835" max="13835" width="6.1640625" style="5" customWidth="1"/>
    <col min="13836" max="13836" width="9.6640625" style="5" customWidth="1"/>
    <col min="13837" max="13837" width="7.1640625" style="5" customWidth="1"/>
    <col min="13838" max="13838" width="12" style="5" customWidth="1"/>
    <col min="13839" max="13839" width="6.5" style="5" customWidth="1"/>
    <col min="13840" max="13840" width="6.33203125" style="5" customWidth="1"/>
    <col min="13841" max="13842" width="7.1640625" style="5" customWidth="1"/>
    <col min="13843" max="13843" width="10.5" style="5" customWidth="1"/>
    <col min="13844" max="14080" width="9.6640625" style="5"/>
    <col min="14081" max="14081" width="6.1640625" style="5" customWidth="1"/>
    <col min="14082" max="14082" width="9.5" style="5" customWidth="1"/>
    <col min="14083" max="14083" width="7" style="5" customWidth="1"/>
    <col min="14084" max="14084" width="11.83203125" style="5" customWidth="1"/>
    <col min="14085" max="14085" width="6.6640625" style="5" customWidth="1"/>
    <col min="14086" max="14086" width="6.33203125" style="5" customWidth="1"/>
    <col min="14087" max="14088" width="7.1640625" style="5" customWidth="1"/>
    <col min="14089" max="14089" width="10.33203125" style="5" customWidth="1"/>
    <col min="14090" max="14090" width="7.6640625" style="5" customWidth="1"/>
    <col min="14091" max="14091" width="6.1640625" style="5" customWidth="1"/>
    <col min="14092" max="14092" width="9.6640625" style="5" customWidth="1"/>
    <col min="14093" max="14093" width="7.1640625" style="5" customWidth="1"/>
    <col min="14094" max="14094" width="12" style="5" customWidth="1"/>
    <col min="14095" max="14095" width="6.5" style="5" customWidth="1"/>
    <col min="14096" max="14096" width="6.33203125" style="5" customWidth="1"/>
    <col min="14097" max="14098" width="7.1640625" style="5" customWidth="1"/>
    <col min="14099" max="14099" width="10.5" style="5" customWidth="1"/>
    <col min="14100" max="14336" width="9.6640625" style="5"/>
    <col min="14337" max="14337" width="6.1640625" style="5" customWidth="1"/>
    <col min="14338" max="14338" width="9.5" style="5" customWidth="1"/>
    <col min="14339" max="14339" width="7" style="5" customWidth="1"/>
    <col min="14340" max="14340" width="11.83203125" style="5" customWidth="1"/>
    <col min="14341" max="14341" width="6.6640625" style="5" customWidth="1"/>
    <col min="14342" max="14342" width="6.33203125" style="5" customWidth="1"/>
    <col min="14343" max="14344" width="7.1640625" style="5" customWidth="1"/>
    <col min="14345" max="14345" width="10.33203125" style="5" customWidth="1"/>
    <col min="14346" max="14346" width="7.6640625" style="5" customWidth="1"/>
    <col min="14347" max="14347" width="6.1640625" style="5" customWidth="1"/>
    <col min="14348" max="14348" width="9.6640625" style="5" customWidth="1"/>
    <col min="14349" max="14349" width="7.1640625" style="5" customWidth="1"/>
    <col min="14350" max="14350" width="12" style="5" customWidth="1"/>
    <col min="14351" max="14351" width="6.5" style="5" customWidth="1"/>
    <col min="14352" max="14352" width="6.33203125" style="5" customWidth="1"/>
    <col min="14353" max="14354" width="7.1640625" style="5" customWidth="1"/>
    <col min="14355" max="14355" width="10.5" style="5" customWidth="1"/>
    <col min="14356" max="14592" width="9.6640625" style="5"/>
    <col min="14593" max="14593" width="6.1640625" style="5" customWidth="1"/>
    <col min="14594" max="14594" width="9.5" style="5" customWidth="1"/>
    <col min="14595" max="14595" width="7" style="5" customWidth="1"/>
    <col min="14596" max="14596" width="11.83203125" style="5" customWidth="1"/>
    <col min="14597" max="14597" width="6.6640625" style="5" customWidth="1"/>
    <col min="14598" max="14598" width="6.33203125" style="5" customWidth="1"/>
    <col min="14599" max="14600" width="7.1640625" style="5" customWidth="1"/>
    <col min="14601" max="14601" width="10.33203125" style="5" customWidth="1"/>
    <col min="14602" max="14602" width="7.6640625" style="5" customWidth="1"/>
    <col min="14603" max="14603" width="6.1640625" style="5" customWidth="1"/>
    <col min="14604" max="14604" width="9.6640625" style="5" customWidth="1"/>
    <col min="14605" max="14605" width="7.1640625" style="5" customWidth="1"/>
    <col min="14606" max="14606" width="12" style="5" customWidth="1"/>
    <col min="14607" max="14607" width="6.5" style="5" customWidth="1"/>
    <col min="14608" max="14608" width="6.33203125" style="5" customWidth="1"/>
    <col min="14609" max="14610" width="7.1640625" style="5" customWidth="1"/>
    <col min="14611" max="14611" width="10.5" style="5" customWidth="1"/>
    <col min="14612" max="14848" width="9.6640625" style="5"/>
    <col min="14849" max="14849" width="6.1640625" style="5" customWidth="1"/>
    <col min="14850" max="14850" width="9.5" style="5" customWidth="1"/>
    <col min="14851" max="14851" width="7" style="5" customWidth="1"/>
    <col min="14852" max="14852" width="11.83203125" style="5" customWidth="1"/>
    <col min="14853" max="14853" width="6.6640625" style="5" customWidth="1"/>
    <col min="14854" max="14854" width="6.33203125" style="5" customWidth="1"/>
    <col min="14855" max="14856" width="7.1640625" style="5" customWidth="1"/>
    <col min="14857" max="14857" width="10.33203125" style="5" customWidth="1"/>
    <col min="14858" max="14858" width="7.6640625" style="5" customWidth="1"/>
    <col min="14859" max="14859" width="6.1640625" style="5" customWidth="1"/>
    <col min="14860" max="14860" width="9.6640625" style="5" customWidth="1"/>
    <col min="14861" max="14861" width="7.1640625" style="5" customWidth="1"/>
    <col min="14862" max="14862" width="12" style="5" customWidth="1"/>
    <col min="14863" max="14863" width="6.5" style="5" customWidth="1"/>
    <col min="14864" max="14864" width="6.33203125" style="5" customWidth="1"/>
    <col min="14865" max="14866" width="7.1640625" style="5" customWidth="1"/>
    <col min="14867" max="14867" width="10.5" style="5" customWidth="1"/>
    <col min="14868" max="15104" width="9.6640625" style="5"/>
    <col min="15105" max="15105" width="6.1640625" style="5" customWidth="1"/>
    <col min="15106" max="15106" width="9.5" style="5" customWidth="1"/>
    <col min="15107" max="15107" width="7" style="5" customWidth="1"/>
    <col min="15108" max="15108" width="11.83203125" style="5" customWidth="1"/>
    <col min="15109" max="15109" width="6.6640625" style="5" customWidth="1"/>
    <col min="15110" max="15110" width="6.33203125" style="5" customWidth="1"/>
    <col min="15111" max="15112" width="7.1640625" style="5" customWidth="1"/>
    <col min="15113" max="15113" width="10.33203125" style="5" customWidth="1"/>
    <col min="15114" max="15114" width="7.6640625" style="5" customWidth="1"/>
    <col min="15115" max="15115" width="6.1640625" style="5" customWidth="1"/>
    <col min="15116" max="15116" width="9.6640625" style="5" customWidth="1"/>
    <col min="15117" max="15117" width="7.1640625" style="5" customWidth="1"/>
    <col min="15118" max="15118" width="12" style="5" customWidth="1"/>
    <col min="15119" max="15119" width="6.5" style="5" customWidth="1"/>
    <col min="15120" max="15120" width="6.33203125" style="5" customWidth="1"/>
    <col min="15121" max="15122" width="7.1640625" style="5" customWidth="1"/>
    <col min="15123" max="15123" width="10.5" style="5" customWidth="1"/>
    <col min="15124" max="15360" width="9.6640625" style="5"/>
    <col min="15361" max="15361" width="6.1640625" style="5" customWidth="1"/>
    <col min="15362" max="15362" width="9.5" style="5" customWidth="1"/>
    <col min="15363" max="15363" width="7" style="5" customWidth="1"/>
    <col min="15364" max="15364" width="11.83203125" style="5" customWidth="1"/>
    <col min="15365" max="15365" width="6.6640625" style="5" customWidth="1"/>
    <col min="15366" max="15366" width="6.33203125" style="5" customWidth="1"/>
    <col min="15367" max="15368" width="7.1640625" style="5" customWidth="1"/>
    <col min="15369" max="15369" width="10.33203125" style="5" customWidth="1"/>
    <col min="15370" max="15370" width="7.6640625" style="5" customWidth="1"/>
    <col min="15371" max="15371" width="6.1640625" style="5" customWidth="1"/>
    <col min="15372" max="15372" width="9.6640625" style="5" customWidth="1"/>
    <col min="15373" max="15373" width="7.1640625" style="5" customWidth="1"/>
    <col min="15374" max="15374" width="12" style="5" customWidth="1"/>
    <col min="15375" max="15375" width="6.5" style="5" customWidth="1"/>
    <col min="15376" max="15376" width="6.33203125" style="5" customWidth="1"/>
    <col min="15377" max="15378" width="7.1640625" style="5" customWidth="1"/>
    <col min="15379" max="15379" width="10.5" style="5" customWidth="1"/>
    <col min="15380" max="15616" width="9.6640625" style="5"/>
    <col min="15617" max="15617" width="6.1640625" style="5" customWidth="1"/>
    <col min="15618" max="15618" width="9.5" style="5" customWidth="1"/>
    <col min="15619" max="15619" width="7" style="5" customWidth="1"/>
    <col min="15620" max="15620" width="11.83203125" style="5" customWidth="1"/>
    <col min="15621" max="15621" width="6.6640625" style="5" customWidth="1"/>
    <col min="15622" max="15622" width="6.33203125" style="5" customWidth="1"/>
    <col min="15623" max="15624" width="7.1640625" style="5" customWidth="1"/>
    <col min="15625" max="15625" width="10.33203125" style="5" customWidth="1"/>
    <col min="15626" max="15626" width="7.6640625" style="5" customWidth="1"/>
    <col min="15627" max="15627" width="6.1640625" style="5" customWidth="1"/>
    <col min="15628" max="15628" width="9.6640625" style="5" customWidth="1"/>
    <col min="15629" max="15629" width="7.1640625" style="5" customWidth="1"/>
    <col min="15630" max="15630" width="12" style="5" customWidth="1"/>
    <col min="15631" max="15631" width="6.5" style="5" customWidth="1"/>
    <col min="15632" max="15632" width="6.33203125" style="5" customWidth="1"/>
    <col min="15633" max="15634" width="7.1640625" style="5" customWidth="1"/>
    <col min="15635" max="15635" width="10.5" style="5" customWidth="1"/>
    <col min="15636" max="15872" width="9.6640625" style="5"/>
    <col min="15873" max="15873" width="6.1640625" style="5" customWidth="1"/>
    <col min="15874" max="15874" width="9.5" style="5" customWidth="1"/>
    <col min="15875" max="15875" width="7" style="5" customWidth="1"/>
    <col min="15876" max="15876" width="11.83203125" style="5" customWidth="1"/>
    <col min="15877" max="15877" width="6.6640625" style="5" customWidth="1"/>
    <col min="15878" max="15878" width="6.33203125" style="5" customWidth="1"/>
    <col min="15879" max="15880" width="7.1640625" style="5" customWidth="1"/>
    <col min="15881" max="15881" width="10.33203125" style="5" customWidth="1"/>
    <col min="15882" max="15882" width="7.6640625" style="5" customWidth="1"/>
    <col min="15883" max="15883" width="6.1640625" style="5" customWidth="1"/>
    <col min="15884" max="15884" width="9.6640625" style="5" customWidth="1"/>
    <col min="15885" max="15885" width="7.1640625" style="5" customWidth="1"/>
    <col min="15886" max="15886" width="12" style="5" customWidth="1"/>
    <col min="15887" max="15887" width="6.5" style="5" customWidth="1"/>
    <col min="15888" max="15888" width="6.33203125" style="5" customWidth="1"/>
    <col min="15889" max="15890" width="7.1640625" style="5" customWidth="1"/>
    <col min="15891" max="15891" width="10.5" style="5" customWidth="1"/>
    <col min="15892" max="16128" width="9.6640625" style="5"/>
    <col min="16129" max="16129" width="6.1640625" style="5" customWidth="1"/>
    <col min="16130" max="16130" width="9.5" style="5" customWidth="1"/>
    <col min="16131" max="16131" width="7" style="5" customWidth="1"/>
    <col min="16132" max="16132" width="11.83203125" style="5" customWidth="1"/>
    <col min="16133" max="16133" width="6.6640625" style="5" customWidth="1"/>
    <col min="16134" max="16134" width="6.33203125" style="5" customWidth="1"/>
    <col min="16135" max="16136" width="7.1640625" style="5" customWidth="1"/>
    <col min="16137" max="16137" width="10.33203125" style="5" customWidth="1"/>
    <col min="16138" max="16138" width="7.6640625" style="5" customWidth="1"/>
    <col min="16139" max="16139" width="6.1640625" style="5" customWidth="1"/>
    <col min="16140" max="16140" width="9.6640625" style="5" customWidth="1"/>
    <col min="16141" max="16141" width="7.1640625" style="5" customWidth="1"/>
    <col min="16142" max="16142" width="12" style="5" customWidth="1"/>
    <col min="16143" max="16143" width="6.5" style="5" customWidth="1"/>
    <col min="16144" max="16144" width="6.33203125" style="5" customWidth="1"/>
    <col min="16145" max="16146" width="7.1640625" style="5" customWidth="1"/>
    <col min="16147" max="16147" width="10.5" style="5" customWidth="1"/>
    <col min="16148" max="16384" width="9.6640625" style="5"/>
  </cols>
  <sheetData>
    <row r="1" spans="1:41" ht="10.7" customHeight="1" x14ac:dyDescent="0.2">
      <c r="A1" s="31" t="s">
        <v>155</v>
      </c>
      <c r="B1" s="32"/>
      <c r="C1" s="32"/>
      <c r="D1" s="32"/>
      <c r="E1" s="32"/>
      <c r="F1" s="32"/>
      <c r="G1" s="32"/>
      <c r="H1" s="271" t="s">
        <v>156</v>
      </c>
      <c r="I1" s="271"/>
      <c r="J1" s="271"/>
      <c r="K1" s="271"/>
      <c r="L1" s="271"/>
      <c r="M1" s="271"/>
      <c r="N1" s="271"/>
      <c r="O1" s="271"/>
      <c r="P1" s="271"/>
      <c r="Q1" s="32"/>
      <c r="R1" s="32"/>
      <c r="S1" s="32"/>
    </row>
    <row r="2" spans="1:41" ht="10.7" customHeight="1" x14ac:dyDescent="0.2">
      <c r="A2" s="31" t="s">
        <v>157</v>
      </c>
      <c r="B2" s="32"/>
      <c r="C2" s="32"/>
      <c r="D2" s="32"/>
      <c r="E2" s="32"/>
      <c r="F2" s="32"/>
      <c r="G2" s="32"/>
      <c r="H2" s="271"/>
      <c r="I2" s="271"/>
      <c r="J2" s="271"/>
      <c r="K2" s="271"/>
      <c r="L2" s="271"/>
      <c r="M2" s="271"/>
      <c r="N2" s="271"/>
      <c r="O2" s="271"/>
      <c r="P2" s="271"/>
      <c r="Q2" s="32"/>
      <c r="R2" s="32"/>
      <c r="S2" s="32"/>
    </row>
    <row r="3" spans="1:41" x14ac:dyDescent="0.2">
      <c r="A3" s="31" t="s">
        <v>158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41" x14ac:dyDescent="0.2">
      <c r="A4" s="31" t="s">
        <v>159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W4" s="5" t="s">
        <v>500</v>
      </c>
    </row>
    <row r="5" spans="1:41" ht="10.7" customHeight="1" x14ac:dyDescent="0.2">
      <c r="A5" s="31" t="s">
        <v>160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41" ht="10.7" customHeight="1" x14ac:dyDescent="0.2">
      <c r="A6" s="31" t="s">
        <v>161</v>
      </c>
      <c r="B6" s="32"/>
      <c r="C6" s="32"/>
      <c r="D6" s="32"/>
      <c r="E6" s="32"/>
      <c r="F6" s="32"/>
      <c r="G6" s="32"/>
      <c r="H6" s="155" t="s">
        <v>162</v>
      </c>
      <c r="I6" s="155"/>
      <c r="J6" s="155"/>
      <c r="K6" s="155"/>
      <c r="L6" s="155"/>
      <c r="M6" s="155"/>
      <c r="N6" s="155"/>
      <c r="O6" s="155"/>
      <c r="P6" s="155"/>
      <c r="Q6" s="155"/>
      <c r="R6" s="32"/>
      <c r="S6" s="32"/>
    </row>
    <row r="7" spans="1:41" ht="13.5" customHeight="1" x14ac:dyDescent="0.2">
      <c r="A7" s="31" t="s">
        <v>163</v>
      </c>
      <c r="B7" s="32"/>
      <c r="C7" s="32"/>
      <c r="D7" s="32"/>
      <c r="E7" s="32"/>
      <c r="F7" s="32"/>
      <c r="G7" s="32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32"/>
      <c r="S7" s="32"/>
      <c r="W7" s="263" t="s">
        <v>507</v>
      </c>
      <c r="X7" s="263"/>
      <c r="Y7" s="263"/>
      <c r="Z7" s="263"/>
      <c r="AA7" s="263"/>
    </row>
    <row r="8" spans="1:41" ht="13.5" customHeight="1" thickBot="1" x14ac:dyDescent="0.25">
      <c r="A8" s="31"/>
      <c r="B8" s="32"/>
      <c r="C8" s="157"/>
      <c r="D8" s="157"/>
      <c r="E8" s="157"/>
      <c r="F8" s="157"/>
      <c r="G8" s="157"/>
      <c r="H8" s="155"/>
      <c r="I8" s="143"/>
      <c r="J8" s="143"/>
      <c r="K8" s="143"/>
      <c r="L8" s="143"/>
      <c r="M8" s="155"/>
      <c r="N8" s="155"/>
      <c r="O8" s="155"/>
      <c r="P8" s="155"/>
      <c r="Q8" s="155"/>
      <c r="R8" s="157"/>
      <c r="S8" s="32"/>
      <c r="W8" s="263"/>
      <c r="X8" s="263"/>
      <c r="Y8" s="263"/>
      <c r="Z8" s="263"/>
      <c r="AA8" s="263"/>
    </row>
    <row r="9" spans="1:41" s="4" customFormat="1" ht="29.1" customHeight="1" thickBot="1" x14ac:dyDescent="0.25">
      <c r="A9" s="154" t="s">
        <v>16</v>
      </c>
      <c r="B9" s="154" t="s">
        <v>164</v>
      </c>
      <c r="C9" s="269" t="s">
        <v>165</v>
      </c>
      <c r="D9" s="270"/>
      <c r="E9" s="269" t="s">
        <v>166</v>
      </c>
      <c r="F9" s="270"/>
      <c r="G9" s="269" t="s">
        <v>167</v>
      </c>
      <c r="H9" s="270"/>
      <c r="I9" s="154" t="s">
        <v>21</v>
      </c>
      <c r="J9" s="31"/>
      <c r="K9" s="154" t="s">
        <v>16</v>
      </c>
      <c r="L9" s="154" t="s">
        <v>164</v>
      </c>
      <c r="M9" s="269" t="s">
        <v>165</v>
      </c>
      <c r="N9" s="270"/>
      <c r="O9" s="269" t="s">
        <v>166</v>
      </c>
      <c r="P9" s="270"/>
      <c r="Q9" s="269" t="s">
        <v>167</v>
      </c>
      <c r="R9" s="270"/>
      <c r="S9" s="154" t="s">
        <v>21</v>
      </c>
      <c r="W9" s="263"/>
      <c r="X9" s="263"/>
      <c r="Y9" s="263"/>
      <c r="Z9" s="263"/>
      <c r="AA9" s="263"/>
      <c r="AL9" s="158" t="s">
        <v>16</v>
      </c>
      <c r="AM9" s="159" t="s">
        <v>20</v>
      </c>
      <c r="AN9" s="160"/>
      <c r="AO9" s="160"/>
    </row>
    <row r="10" spans="1:41" ht="12" customHeight="1" thickBot="1" x14ac:dyDescent="0.25">
      <c r="A10" s="141" t="s">
        <v>140</v>
      </c>
      <c r="B10" s="141" t="s">
        <v>168</v>
      </c>
      <c r="C10" s="156" t="s">
        <v>24</v>
      </c>
      <c r="D10" s="156" t="s">
        <v>169</v>
      </c>
      <c r="E10" s="156" t="s">
        <v>24</v>
      </c>
      <c r="F10" s="156" t="s">
        <v>169</v>
      </c>
      <c r="G10" s="156" t="s">
        <v>24</v>
      </c>
      <c r="H10" s="156" t="s">
        <v>169</v>
      </c>
      <c r="I10" s="141" t="s">
        <v>170</v>
      </c>
      <c r="J10" s="32"/>
      <c r="K10" s="141" t="s">
        <v>140</v>
      </c>
      <c r="L10" s="141" t="s">
        <v>171</v>
      </c>
      <c r="M10" s="156" t="s">
        <v>24</v>
      </c>
      <c r="N10" s="156" t="s">
        <v>169</v>
      </c>
      <c r="O10" s="156" t="s">
        <v>24</v>
      </c>
      <c r="P10" s="156" t="s">
        <v>169</v>
      </c>
      <c r="Q10" s="156" t="s">
        <v>24</v>
      </c>
      <c r="R10" s="156" t="s">
        <v>169</v>
      </c>
      <c r="S10" s="141" t="s">
        <v>170</v>
      </c>
      <c r="W10" s="263"/>
      <c r="X10" s="263"/>
      <c r="Y10" s="263"/>
      <c r="Z10" s="263"/>
      <c r="AA10" s="263"/>
      <c r="AL10" s="6" t="s">
        <v>22</v>
      </c>
      <c r="AM10" s="6" t="s">
        <v>25</v>
      </c>
      <c r="AN10" s="6" t="s">
        <v>22</v>
      </c>
      <c r="AO10" s="6" t="s">
        <v>26</v>
      </c>
    </row>
    <row r="11" spans="1:41" ht="12" thickBot="1" x14ac:dyDescent="0.25">
      <c r="A11" s="141" t="s">
        <v>140</v>
      </c>
      <c r="B11" s="141" t="s">
        <v>168</v>
      </c>
      <c r="C11" s="141" t="s">
        <v>24</v>
      </c>
      <c r="D11" s="141" t="s">
        <v>169</v>
      </c>
      <c r="E11" s="141" t="s">
        <v>24</v>
      </c>
      <c r="F11" s="141" t="s">
        <v>169</v>
      </c>
      <c r="G11" s="141" t="s">
        <v>24</v>
      </c>
      <c r="H11" s="141" t="s">
        <v>169</v>
      </c>
      <c r="I11" s="141" t="s">
        <v>170</v>
      </c>
      <c r="J11" s="32"/>
      <c r="K11" s="141" t="s">
        <v>140</v>
      </c>
      <c r="L11" s="141" t="s">
        <v>171</v>
      </c>
      <c r="M11" s="141" t="s">
        <v>24</v>
      </c>
      <c r="N11" s="141" t="s">
        <v>169</v>
      </c>
      <c r="O11" s="141" t="s">
        <v>24</v>
      </c>
      <c r="P11" s="141" t="s">
        <v>169</v>
      </c>
      <c r="Q11" s="141" t="s">
        <v>24</v>
      </c>
      <c r="R11" s="141" t="s">
        <v>169</v>
      </c>
      <c r="S11" s="141" t="s">
        <v>170</v>
      </c>
      <c r="AL11" s="7">
        <v>-50</v>
      </c>
      <c r="AM11" s="37">
        <v>72.7</v>
      </c>
      <c r="AN11" s="7">
        <v>-50</v>
      </c>
      <c r="AO11" s="37">
        <v>175.9</v>
      </c>
    </row>
    <row r="12" spans="1:41" x14ac:dyDescent="0.2">
      <c r="A12" s="33">
        <v>-50</v>
      </c>
      <c r="B12" s="34">
        <v>0.7</v>
      </c>
      <c r="C12" s="35">
        <v>0.57999999999999996</v>
      </c>
      <c r="D12" s="36" t="s">
        <v>172</v>
      </c>
      <c r="E12" s="34">
        <v>1.72</v>
      </c>
      <c r="F12" s="37">
        <v>591.70000000000005</v>
      </c>
      <c r="G12" s="37">
        <v>175.9</v>
      </c>
      <c r="H12" s="37">
        <v>72.7</v>
      </c>
      <c r="I12" s="38">
        <v>103.2</v>
      </c>
      <c r="J12" s="151"/>
      <c r="K12" s="33">
        <v>0</v>
      </c>
      <c r="L12" s="34">
        <v>4.67</v>
      </c>
      <c r="M12" s="35">
        <v>9.74E-2</v>
      </c>
      <c r="N12" s="36" t="s">
        <v>173</v>
      </c>
      <c r="O12" s="34">
        <v>10.27</v>
      </c>
      <c r="P12" s="37">
        <v>529.9</v>
      </c>
      <c r="Q12" s="37">
        <v>190.4</v>
      </c>
      <c r="R12" s="37">
        <v>100</v>
      </c>
      <c r="S12" s="38">
        <v>90.4</v>
      </c>
      <c r="W12" s="124" t="s">
        <v>493</v>
      </c>
      <c r="X12" s="125"/>
      <c r="Y12" s="125"/>
      <c r="Z12" s="125"/>
      <c r="AA12" s="125"/>
      <c r="AL12" s="13">
        <v>-49</v>
      </c>
      <c r="AM12" s="43">
        <v>73.2</v>
      </c>
      <c r="AN12" s="13">
        <v>-49</v>
      </c>
      <c r="AO12" s="43">
        <v>176.1</v>
      </c>
    </row>
    <row r="13" spans="1:41" ht="12.75" x14ac:dyDescent="0.2">
      <c r="A13" s="39">
        <v>-49</v>
      </c>
      <c r="B13" s="40">
        <v>0.74</v>
      </c>
      <c r="C13" s="41">
        <v>0.55600000000000005</v>
      </c>
      <c r="D13" s="42" t="s">
        <v>174</v>
      </c>
      <c r="E13" s="40">
        <v>1.8</v>
      </c>
      <c r="F13" s="43">
        <v>590.5</v>
      </c>
      <c r="G13" s="43">
        <v>176.1</v>
      </c>
      <c r="H13" s="43">
        <v>73.2</v>
      </c>
      <c r="I13" s="44">
        <v>102.9</v>
      </c>
      <c r="J13" s="151"/>
      <c r="K13" s="39">
        <v>1</v>
      </c>
      <c r="L13" s="40">
        <v>4.82</v>
      </c>
      <c r="M13" s="45">
        <v>9.4799999999999995E-2</v>
      </c>
      <c r="N13" s="42" t="s">
        <v>175</v>
      </c>
      <c r="O13" s="40">
        <v>10.6</v>
      </c>
      <c r="P13" s="43">
        <v>528.6</v>
      </c>
      <c r="Q13" s="43">
        <v>190.7</v>
      </c>
      <c r="R13" s="43">
        <v>100.6</v>
      </c>
      <c r="S13" s="44">
        <v>90.1</v>
      </c>
      <c r="W13" s="126" t="s">
        <v>496</v>
      </c>
      <c r="X13" s="127"/>
      <c r="Y13" s="265" t="e">
        <f>INDEX(AL11:AL111,MATCH(Y15,AL11:AL111,1)+1)</f>
        <v>#REF!</v>
      </c>
      <c r="Z13" s="261" t="e">
        <f>VLOOKUP(Y13,AL11:AM111,2)</f>
        <v>#REF!</v>
      </c>
      <c r="AA13" s="116"/>
      <c r="AC13" s="4" t="s">
        <v>501</v>
      </c>
      <c r="AD13" s="4"/>
      <c r="AL13" s="13">
        <v>-48</v>
      </c>
      <c r="AM13" s="43">
        <v>73.7</v>
      </c>
      <c r="AN13" s="13">
        <v>-48</v>
      </c>
      <c r="AO13" s="43">
        <v>176.4</v>
      </c>
    </row>
    <row r="14" spans="1:41" ht="12.75" x14ac:dyDescent="0.2">
      <c r="A14" s="39">
        <v>-48</v>
      </c>
      <c r="B14" s="40">
        <v>0.78</v>
      </c>
      <c r="C14" s="41">
        <v>0.53300000000000003</v>
      </c>
      <c r="D14" s="42" t="s">
        <v>176</v>
      </c>
      <c r="E14" s="40">
        <v>1.88</v>
      </c>
      <c r="F14" s="43">
        <v>589.29999999999995</v>
      </c>
      <c r="G14" s="43">
        <v>176.4</v>
      </c>
      <c r="H14" s="43">
        <v>73.7</v>
      </c>
      <c r="I14" s="44">
        <v>102.7</v>
      </c>
      <c r="J14" s="151"/>
      <c r="K14" s="39">
        <v>2</v>
      </c>
      <c r="L14" s="40">
        <v>4.97</v>
      </c>
      <c r="M14" s="45">
        <v>9.2200000000000004E-2</v>
      </c>
      <c r="N14" s="42" t="s">
        <v>177</v>
      </c>
      <c r="O14" s="40">
        <v>10.9</v>
      </c>
      <c r="P14" s="43">
        <v>528.70000000000005</v>
      </c>
      <c r="Q14" s="43">
        <v>190.9</v>
      </c>
      <c r="R14" s="43">
        <v>101.1</v>
      </c>
      <c r="S14" s="44">
        <v>89.8</v>
      </c>
      <c r="W14" s="128" t="s">
        <v>491</v>
      </c>
      <c r="X14" s="129"/>
      <c r="Y14" s="266"/>
      <c r="Z14" s="262"/>
      <c r="AA14" s="116"/>
      <c r="AL14" s="13">
        <v>-47</v>
      </c>
      <c r="AM14" s="43">
        <v>74.2</v>
      </c>
      <c r="AN14" s="13">
        <v>-47</v>
      </c>
      <c r="AO14" s="43">
        <v>176.7</v>
      </c>
    </row>
    <row r="15" spans="1:41" ht="12.75" x14ac:dyDescent="0.2">
      <c r="A15" s="39">
        <v>-47</v>
      </c>
      <c r="B15" s="40">
        <v>0.82</v>
      </c>
      <c r="C15" s="41">
        <v>0.51</v>
      </c>
      <c r="D15" s="42" t="s">
        <v>178</v>
      </c>
      <c r="E15" s="40">
        <v>1.96</v>
      </c>
      <c r="F15" s="43">
        <v>588.20000000000005</v>
      </c>
      <c r="G15" s="43">
        <v>176.7</v>
      </c>
      <c r="H15" s="43">
        <v>74.2</v>
      </c>
      <c r="I15" s="44">
        <v>102.5</v>
      </c>
      <c r="J15" s="151"/>
      <c r="K15" s="39">
        <v>3</v>
      </c>
      <c r="L15" s="40">
        <v>5.13</v>
      </c>
      <c r="M15" s="45">
        <v>8.9599999999999999E-2</v>
      </c>
      <c r="N15" s="42" t="s">
        <v>179</v>
      </c>
      <c r="O15" s="40">
        <v>11.2</v>
      </c>
      <c r="P15" s="43">
        <v>527.29999999999995</v>
      </c>
      <c r="Q15" s="43">
        <v>191.1</v>
      </c>
      <c r="R15" s="43">
        <v>101.7</v>
      </c>
      <c r="S15" s="44">
        <v>89.4</v>
      </c>
      <c r="W15" s="128" t="s">
        <v>492</v>
      </c>
      <c r="X15" s="129"/>
      <c r="Y15" s="130" t="e">
        <f>#REF!</f>
        <v>#REF!</v>
      </c>
      <c r="Z15" s="117" t="e">
        <f>(Y15-Y13)*(Z16-Z13)/(Y16-Y13)</f>
        <v>#REF!</v>
      </c>
      <c r="AA15" s="118" t="e">
        <f>IF(AND(Z16&gt;Z13,Z16&lt;Z13),(Z16-Z15),(Z13+Z15))</f>
        <v>#REF!</v>
      </c>
      <c r="AC15" s="4" t="s">
        <v>502</v>
      </c>
      <c r="AL15" s="13">
        <v>-46</v>
      </c>
      <c r="AM15" s="43">
        <v>74.7</v>
      </c>
      <c r="AN15" s="13">
        <v>-46</v>
      </c>
      <c r="AO15" s="43">
        <v>177</v>
      </c>
    </row>
    <row r="16" spans="1:41" ht="12.75" x14ac:dyDescent="0.2">
      <c r="A16" s="39">
        <v>-46</v>
      </c>
      <c r="B16" s="40">
        <v>0.86</v>
      </c>
      <c r="C16" s="41">
        <v>0.48799999999999999</v>
      </c>
      <c r="D16" s="42" t="s">
        <v>180</v>
      </c>
      <c r="E16" s="40">
        <v>2.0499999999999998</v>
      </c>
      <c r="F16" s="43">
        <v>587</v>
      </c>
      <c r="G16" s="43">
        <v>177</v>
      </c>
      <c r="H16" s="43">
        <v>74.7</v>
      </c>
      <c r="I16" s="44">
        <v>102.3</v>
      </c>
      <c r="J16" s="151"/>
      <c r="K16" s="39">
        <v>4</v>
      </c>
      <c r="L16" s="45">
        <v>5.29</v>
      </c>
      <c r="M16" s="45">
        <v>8.7099999999999997E-2</v>
      </c>
      <c r="N16" s="42" t="s">
        <v>181</v>
      </c>
      <c r="O16" s="40">
        <v>11.5</v>
      </c>
      <c r="P16" s="43">
        <v>526</v>
      </c>
      <c r="Q16" s="43">
        <v>191.4</v>
      </c>
      <c r="R16" s="43">
        <v>102.3</v>
      </c>
      <c r="S16" s="44">
        <v>89.1</v>
      </c>
      <c r="W16" s="131" t="s">
        <v>491</v>
      </c>
      <c r="X16" s="132"/>
      <c r="Y16" s="137" t="e">
        <f>INDEX(AL11:AL111,MATCH(Y15,AL11:AL111,1))</f>
        <v>#REF!</v>
      </c>
      <c r="Z16" s="134" t="e">
        <f>VLOOKUP(Y16,AL11:AM111,2)</f>
        <v>#REF!</v>
      </c>
      <c r="AA16" s="116"/>
      <c r="AL16" s="13">
        <v>-45</v>
      </c>
      <c r="AM16" s="43">
        <v>75.3</v>
      </c>
      <c r="AN16" s="13">
        <v>-45</v>
      </c>
      <c r="AO16" s="43">
        <v>177.3</v>
      </c>
    </row>
    <row r="17" spans="1:41" ht="12.75" x14ac:dyDescent="0.2">
      <c r="A17" s="39">
        <v>-45</v>
      </c>
      <c r="B17" s="40">
        <v>0.9</v>
      </c>
      <c r="C17" s="41">
        <v>0.46700000000000003</v>
      </c>
      <c r="D17" s="42" t="s">
        <v>182</v>
      </c>
      <c r="E17" s="40">
        <v>2.14</v>
      </c>
      <c r="F17" s="43">
        <v>585.79999999999995</v>
      </c>
      <c r="G17" s="43">
        <v>177.3</v>
      </c>
      <c r="H17" s="43">
        <v>75.3</v>
      </c>
      <c r="I17" s="44">
        <v>102</v>
      </c>
      <c r="J17" s="151"/>
      <c r="K17" s="39">
        <v>5</v>
      </c>
      <c r="L17" s="45">
        <v>5.45</v>
      </c>
      <c r="M17" s="45">
        <v>8.4599999999999995E-2</v>
      </c>
      <c r="N17" s="42" t="s">
        <v>183</v>
      </c>
      <c r="O17" s="40">
        <v>11.8</v>
      </c>
      <c r="P17" s="43">
        <v>524.6</v>
      </c>
      <c r="Q17" s="43">
        <v>191.6</v>
      </c>
      <c r="R17" s="43">
        <v>102.9</v>
      </c>
      <c r="S17" s="44">
        <v>88.7</v>
      </c>
      <c r="W17" s="126" t="s">
        <v>497</v>
      </c>
      <c r="X17" s="127"/>
      <c r="Y17" s="265" t="e">
        <f>INDEX(AL15:AL115,MATCH(Y19,AL15:AL115,1)+1)</f>
        <v>#REF!</v>
      </c>
      <c r="Z17" s="261" t="e">
        <f>VLOOKUP(Y17,AL15:AM115,2)</f>
        <v>#REF!</v>
      </c>
      <c r="AA17" s="116"/>
      <c r="AL17" s="13">
        <v>-44</v>
      </c>
      <c r="AM17" s="43">
        <v>75.8</v>
      </c>
      <c r="AN17" s="13">
        <v>-44</v>
      </c>
      <c r="AO17" s="43">
        <v>177.6</v>
      </c>
    </row>
    <row r="18" spans="1:41" ht="12.75" x14ac:dyDescent="0.2">
      <c r="A18" s="39">
        <v>-44</v>
      </c>
      <c r="B18" s="40">
        <v>0.95</v>
      </c>
      <c r="C18" s="41">
        <v>0.44700000000000001</v>
      </c>
      <c r="D18" s="42" t="s">
        <v>184</v>
      </c>
      <c r="E18" s="40">
        <v>2.2400000000000002</v>
      </c>
      <c r="F18" s="43">
        <v>584.6</v>
      </c>
      <c r="G18" s="43">
        <v>177.6</v>
      </c>
      <c r="H18" s="43">
        <v>75.8</v>
      </c>
      <c r="I18" s="44">
        <v>101.8</v>
      </c>
      <c r="J18" s="151"/>
      <c r="K18" s="39">
        <v>6</v>
      </c>
      <c r="L18" s="45">
        <v>5.61</v>
      </c>
      <c r="M18" s="45">
        <v>8.2100000000000006E-2</v>
      </c>
      <c r="N18" s="42" t="s">
        <v>185</v>
      </c>
      <c r="O18" s="40">
        <v>12.2</v>
      </c>
      <c r="P18" s="43">
        <v>523.29999999999995</v>
      </c>
      <c r="Q18" s="43">
        <v>191.8</v>
      </c>
      <c r="R18" s="43">
        <v>103.4</v>
      </c>
      <c r="S18" s="44">
        <v>88.4</v>
      </c>
      <c r="W18" s="128" t="s">
        <v>491</v>
      </c>
      <c r="X18" s="129"/>
      <c r="Y18" s="266"/>
      <c r="Z18" s="262"/>
      <c r="AA18" s="116"/>
      <c r="AL18" s="13">
        <v>-43</v>
      </c>
      <c r="AM18" s="43">
        <v>76.400000000000006</v>
      </c>
      <c r="AN18" s="13">
        <v>-43</v>
      </c>
      <c r="AO18" s="43">
        <v>178</v>
      </c>
    </row>
    <row r="19" spans="1:41" ht="12.75" x14ac:dyDescent="0.2">
      <c r="A19" s="39">
        <v>-43</v>
      </c>
      <c r="B19" s="40">
        <v>0.99</v>
      </c>
      <c r="C19" s="41">
        <v>0.42799999999999999</v>
      </c>
      <c r="D19" s="42" t="s">
        <v>186</v>
      </c>
      <c r="E19" s="40">
        <v>2.34</v>
      </c>
      <c r="F19" s="43">
        <v>583.4</v>
      </c>
      <c r="G19" s="43">
        <v>178</v>
      </c>
      <c r="H19" s="43">
        <v>76.400000000000006</v>
      </c>
      <c r="I19" s="44">
        <v>101.6</v>
      </c>
      <c r="J19" s="151"/>
      <c r="K19" s="39">
        <v>7</v>
      </c>
      <c r="L19" s="45">
        <v>5.78</v>
      </c>
      <c r="M19" s="45">
        <v>7.9699999999999993E-2</v>
      </c>
      <c r="N19" s="42" t="s">
        <v>187</v>
      </c>
      <c r="O19" s="40">
        <v>12.5</v>
      </c>
      <c r="P19" s="43">
        <v>522</v>
      </c>
      <c r="Q19" s="43">
        <v>192</v>
      </c>
      <c r="R19" s="43">
        <v>104</v>
      </c>
      <c r="S19" s="44">
        <v>88</v>
      </c>
      <c r="W19" s="128" t="s">
        <v>492</v>
      </c>
      <c r="X19" s="129"/>
      <c r="Y19" s="130" t="e">
        <f>#REF!</f>
        <v>#REF!</v>
      </c>
      <c r="Z19" s="117" t="e">
        <f>(Y19-Y17)*(Z20-Z17)/(Y20-Y17)</f>
        <v>#REF!</v>
      </c>
      <c r="AA19" s="118" t="e">
        <f>IF(AND(Z20&gt;Z17,Z20&lt;Z17),(Z20-Z19),(Z17+Z19))</f>
        <v>#REF!</v>
      </c>
      <c r="AL19" s="13">
        <v>-42</v>
      </c>
      <c r="AM19" s="43">
        <v>76.900000000000006</v>
      </c>
      <c r="AN19" s="13">
        <v>-42</v>
      </c>
      <c r="AO19" s="43">
        <v>178.3</v>
      </c>
    </row>
    <row r="20" spans="1:41" ht="12.75" x14ac:dyDescent="0.2">
      <c r="A20" s="39">
        <v>-42</v>
      </c>
      <c r="B20" s="40">
        <v>1.04</v>
      </c>
      <c r="C20" s="41">
        <v>0.41099999999999998</v>
      </c>
      <c r="D20" s="42" t="s">
        <v>188</v>
      </c>
      <c r="E20" s="40">
        <v>2.4300000000000002</v>
      </c>
      <c r="F20" s="43">
        <v>582.20000000000005</v>
      </c>
      <c r="G20" s="43">
        <v>178.3</v>
      </c>
      <c r="H20" s="43">
        <v>76.900000000000006</v>
      </c>
      <c r="I20" s="44">
        <v>101.4</v>
      </c>
      <c r="J20" s="151"/>
      <c r="K20" s="39">
        <v>8</v>
      </c>
      <c r="L20" s="45">
        <v>5.96</v>
      </c>
      <c r="M20" s="45">
        <v>7.7399999999999997E-2</v>
      </c>
      <c r="N20" s="42" t="s">
        <v>189</v>
      </c>
      <c r="O20" s="40">
        <v>12.9</v>
      </c>
      <c r="P20" s="43">
        <v>520.70000000000005</v>
      </c>
      <c r="Q20" s="43">
        <v>192.3</v>
      </c>
      <c r="R20" s="43">
        <v>104.6</v>
      </c>
      <c r="S20" s="44">
        <v>87.7</v>
      </c>
      <c r="W20" s="131" t="s">
        <v>491</v>
      </c>
      <c r="X20" s="132"/>
      <c r="Y20" s="137" t="e">
        <f>INDEX(AL15:AL115,MATCH(Y19,AL15:AL115,1))</f>
        <v>#REF!</v>
      </c>
      <c r="Z20" s="134" t="e">
        <f>VLOOKUP(Y20,AL15:AM115,2)</f>
        <v>#REF!</v>
      </c>
      <c r="AA20" s="116"/>
      <c r="AL20" s="13">
        <v>-41</v>
      </c>
      <c r="AM20" s="43">
        <v>77.400000000000006</v>
      </c>
      <c r="AN20" s="13">
        <v>-41</v>
      </c>
      <c r="AO20" s="43">
        <v>178.6</v>
      </c>
    </row>
    <row r="21" spans="1:41" ht="12.75" x14ac:dyDescent="0.2">
      <c r="A21" s="39">
        <v>-41</v>
      </c>
      <c r="B21" s="40">
        <v>1.0900000000000001</v>
      </c>
      <c r="C21" s="41">
        <v>0.39500000000000002</v>
      </c>
      <c r="D21" s="42" t="s">
        <v>190</v>
      </c>
      <c r="E21" s="40">
        <v>2.5299999999999998</v>
      </c>
      <c r="F21" s="43">
        <v>581</v>
      </c>
      <c r="G21" s="43">
        <v>178.6</v>
      </c>
      <c r="H21" s="43">
        <v>77.400000000000006</v>
      </c>
      <c r="I21" s="44">
        <v>101.2</v>
      </c>
      <c r="J21" s="151"/>
      <c r="K21" s="39">
        <v>9</v>
      </c>
      <c r="L21" s="45">
        <v>6.14</v>
      </c>
      <c r="M21" s="45">
        <v>7.5200000000000003E-2</v>
      </c>
      <c r="N21" s="42" t="s">
        <v>191</v>
      </c>
      <c r="O21" s="40">
        <v>13.3</v>
      </c>
      <c r="P21" s="43">
        <v>519.4</v>
      </c>
      <c r="Q21" s="43">
        <v>192.5</v>
      </c>
      <c r="R21" s="43">
        <v>105.2</v>
      </c>
      <c r="S21" s="44">
        <v>87.3</v>
      </c>
      <c r="W21" s="126" t="s">
        <v>498</v>
      </c>
      <c r="X21" s="127"/>
      <c r="Y21" s="265">
        <v>19</v>
      </c>
      <c r="Z21" s="261">
        <f>VLOOKUP(Y21,AN11:AO111,2)</f>
        <v>194.7</v>
      </c>
      <c r="AA21" s="116"/>
      <c r="AL21" s="13">
        <v>-40</v>
      </c>
      <c r="AM21" s="43">
        <v>78</v>
      </c>
      <c r="AN21" s="13">
        <v>-40</v>
      </c>
      <c r="AO21" s="43">
        <v>178.9</v>
      </c>
    </row>
    <row r="22" spans="1:41" ht="12.75" x14ac:dyDescent="0.2">
      <c r="A22" s="39">
        <v>-40</v>
      </c>
      <c r="B22" s="40">
        <v>1.1299999999999999</v>
      </c>
      <c r="C22" s="41">
        <v>0.38</v>
      </c>
      <c r="D22" s="42" t="s">
        <v>192</v>
      </c>
      <c r="E22" s="40">
        <v>2.63</v>
      </c>
      <c r="F22" s="43">
        <v>579.70000000000005</v>
      </c>
      <c r="G22" s="43">
        <v>178.9</v>
      </c>
      <c r="H22" s="43">
        <v>78</v>
      </c>
      <c r="I22" s="44">
        <v>100.9</v>
      </c>
      <c r="J22" s="151"/>
      <c r="K22" s="39">
        <v>10</v>
      </c>
      <c r="L22" s="45">
        <v>6.32</v>
      </c>
      <c r="M22" s="45">
        <v>7.3099999999999998E-2</v>
      </c>
      <c r="N22" s="42" t="s">
        <v>193</v>
      </c>
      <c r="O22" s="40">
        <v>13.7</v>
      </c>
      <c r="P22" s="43">
        <v>518.1</v>
      </c>
      <c r="Q22" s="43">
        <v>192.7</v>
      </c>
      <c r="R22" s="43">
        <v>105.8</v>
      </c>
      <c r="S22" s="44">
        <v>86.9</v>
      </c>
      <c r="W22" s="128" t="s">
        <v>491</v>
      </c>
      <c r="X22" s="129"/>
      <c r="Y22" s="266"/>
      <c r="Z22" s="262"/>
      <c r="AA22" s="116"/>
      <c r="AL22" s="13">
        <v>-39</v>
      </c>
      <c r="AM22" s="43">
        <v>78.5</v>
      </c>
      <c r="AN22" s="13">
        <v>-39</v>
      </c>
      <c r="AO22" s="43">
        <v>179.2</v>
      </c>
    </row>
    <row r="23" spans="1:41" ht="12.75" x14ac:dyDescent="0.2">
      <c r="A23" s="39">
        <v>-39</v>
      </c>
      <c r="B23" s="40">
        <v>1.18</v>
      </c>
      <c r="C23" s="41">
        <v>0.36599999999999999</v>
      </c>
      <c r="D23" s="42" t="s">
        <v>194</v>
      </c>
      <c r="E23" s="40">
        <v>2.73</v>
      </c>
      <c r="F23" s="43">
        <v>578.5</v>
      </c>
      <c r="G23" s="43">
        <v>179.2</v>
      </c>
      <c r="H23" s="43">
        <v>78.5</v>
      </c>
      <c r="I23" s="44">
        <v>100.7</v>
      </c>
      <c r="J23" s="151"/>
      <c r="K23" s="39">
        <v>11</v>
      </c>
      <c r="L23" s="45">
        <v>6.51</v>
      </c>
      <c r="M23" s="45">
        <v>7.1099999999999997E-2</v>
      </c>
      <c r="N23" s="42" t="s">
        <v>195</v>
      </c>
      <c r="O23" s="40">
        <v>14.1</v>
      </c>
      <c r="P23" s="43">
        <v>516.79999999999995</v>
      </c>
      <c r="Q23" s="43">
        <v>193</v>
      </c>
      <c r="R23" s="43">
        <v>106.4</v>
      </c>
      <c r="S23" s="44">
        <v>86.6</v>
      </c>
      <c r="W23" s="128" t="s">
        <v>494</v>
      </c>
      <c r="X23" s="129"/>
      <c r="Y23" s="130" t="e">
        <f>#REF!</f>
        <v>#REF!</v>
      </c>
      <c r="Z23" s="117" t="e">
        <f t="shared" ref="Z23" si="0">(Y23-Y21)*(Z24-Z21)/(Y24-Y21)</f>
        <v>#REF!</v>
      </c>
      <c r="AA23" s="118" t="e">
        <f t="shared" ref="AA23" si="1">IF(AND(Z24&gt;Z21,Z24&lt;Z21),(Z24-Z23),(Z21+Z23))</f>
        <v>#REF!</v>
      </c>
      <c r="AL23" s="13">
        <v>-38</v>
      </c>
      <c r="AM23" s="43">
        <v>79.099999999999994</v>
      </c>
      <c r="AN23" s="13">
        <v>-38</v>
      </c>
      <c r="AO23" s="43">
        <v>179.6</v>
      </c>
    </row>
    <row r="24" spans="1:41" ht="12.75" customHeight="1" x14ac:dyDescent="0.2">
      <c r="A24" s="39">
        <v>-38</v>
      </c>
      <c r="B24" s="40">
        <v>1.22</v>
      </c>
      <c r="C24" s="41">
        <v>0.35299999999999998</v>
      </c>
      <c r="D24" s="42" t="s">
        <v>196</v>
      </c>
      <c r="E24" s="40">
        <v>2.83</v>
      </c>
      <c r="F24" s="43">
        <v>577.29999999999995</v>
      </c>
      <c r="G24" s="43">
        <v>179.6</v>
      </c>
      <c r="H24" s="43">
        <v>79.099999999999994</v>
      </c>
      <c r="I24" s="44">
        <v>100.5</v>
      </c>
      <c r="J24" s="151"/>
      <c r="K24" s="39">
        <v>12</v>
      </c>
      <c r="L24" s="40">
        <v>6.7</v>
      </c>
      <c r="M24" s="45">
        <v>6.9199999999999998E-2</v>
      </c>
      <c r="N24" s="42" t="s">
        <v>197</v>
      </c>
      <c r="O24" s="40">
        <v>14.4</v>
      </c>
      <c r="P24" s="43">
        <v>515.4</v>
      </c>
      <c r="Q24" s="43">
        <v>193.2</v>
      </c>
      <c r="R24" s="43">
        <v>107</v>
      </c>
      <c r="S24" s="44">
        <v>86.2</v>
      </c>
      <c r="W24" s="131" t="s">
        <v>491</v>
      </c>
      <c r="X24" s="132"/>
      <c r="Y24" s="137" t="e">
        <f>INDEX(AL19:AL119,MATCH(Y23,AL19:AL119,1))</f>
        <v>#REF!</v>
      </c>
      <c r="Z24" s="134" t="e">
        <f>VLOOKUP(Y24,AN11:AO111,2)</f>
        <v>#REF!</v>
      </c>
      <c r="AA24" s="116"/>
      <c r="AL24" s="13">
        <v>-37</v>
      </c>
      <c r="AM24" s="43">
        <v>79.599999999999994</v>
      </c>
      <c r="AN24" s="13">
        <v>-37</v>
      </c>
      <c r="AO24" s="43">
        <v>179.9</v>
      </c>
    </row>
    <row r="25" spans="1:41" ht="12.75" customHeight="1" x14ac:dyDescent="0.2">
      <c r="A25" s="39">
        <v>-37</v>
      </c>
      <c r="B25" s="40">
        <v>1.27</v>
      </c>
      <c r="C25" s="41">
        <v>0.34100000000000003</v>
      </c>
      <c r="D25" s="42" t="s">
        <v>198</v>
      </c>
      <c r="E25" s="40">
        <v>2.93</v>
      </c>
      <c r="F25" s="43">
        <v>576.1</v>
      </c>
      <c r="G25" s="43">
        <v>179.9</v>
      </c>
      <c r="H25" s="43">
        <v>79.599999999999994</v>
      </c>
      <c r="I25" s="44">
        <v>100.3</v>
      </c>
      <c r="J25" s="151"/>
      <c r="K25" s="39">
        <v>13</v>
      </c>
      <c r="L25" s="40">
        <v>6.9</v>
      </c>
      <c r="M25" s="45">
        <v>6.7400000000000002E-2</v>
      </c>
      <c r="N25" s="42" t="s">
        <v>199</v>
      </c>
      <c r="O25" s="40">
        <v>14.8</v>
      </c>
      <c r="P25" s="43">
        <v>513.9</v>
      </c>
      <c r="Q25" s="43">
        <v>193.4</v>
      </c>
      <c r="R25" s="43">
        <v>107.6</v>
      </c>
      <c r="S25" s="44">
        <v>85.9</v>
      </c>
      <c r="W25" s="126" t="s">
        <v>499</v>
      </c>
      <c r="X25" s="127"/>
      <c r="Y25" s="265" t="e">
        <f>INDEX(AL23:AL123,MATCH(Y27,AL23:AL123,1)+1)</f>
        <v>#REF!</v>
      </c>
      <c r="Z25" s="261" t="e">
        <f>VLOOKUP(Y25,AN11:AO111,2)</f>
        <v>#REF!</v>
      </c>
      <c r="AA25" s="116"/>
      <c r="AL25" s="13">
        <v>-36</v>
      </c>
      <c r="AM25" s="43">
        <v>80.2</v>
      </c>
      <c r="AN25" s="13">
        <v>-36</v>
      </c>
      <c r="AO25" s="43">
        <v>180.3</v>
      </c>
    </row>
    <row r="26" spans="1:41" ht="12.75" customHeight="1" x14ac:dyDescent="0.2">
      <c r="A26" s="39">
        <v>-36</v>
      </c>
      <c r="B26" s="40">
        <v>1.32</v>
      </c>
      <c r="C26" s="41">
        <v>0.32900000000000001</v>
      </c>
      <c r="D26" s="42" t="s">
        <v>200</v>
      </c>
      <c r="E26" s="40">
        <v>3.04</v>
      </c>
      <c r="F26" s="43">
        <v>574.9</v>
      </c>
      <c r="G26" s="43">
        <v>180.3</v>
      </c>
      <c r="H26" s="43">
        <v>80.2</v>
      </c>
      <c r="I26" s="44">
        <v>100.1</v>
      </c>
      <c r="J26" s="151"/>
      <c r="K26" s="39">
        <v>14</v>
      </c>
      <c r="L26" s="40">
        <v>7.1</v>
      </c>
      <c r="M26" s="45">
        <v>6.5600000000000006E-2</v>
      </c>
      <c r="N26" s="42" t="s">
        <v>201</v>
      </c>
      <c r="O26" s="40">
        <v>15.2</v>
      </c>
      <c r="P26" s="43">
        <v>512.5</v>
      </c>
      <c r="Q26" s="43">
        <v>193.7</v>
      </c>
      <c r="R26" s="43">
        <v>108.2</v>
      </c>
      <c r="S26" s="44">
        <v>85.5</v>
      </c>
      <c r="W26" s="128" t="s">
        <v>491</v>
      </c>
      <c r="X26" s="129"/>
      <c r="Y26" s="266"/>
      <c r="Z26" s="262"/>
      <c r="AA26" s="116"/>
      <c r="AL26" s="13">
        <v>-35</v>
      </c>
      <c r="AM26" s="43">
        <v>80.7</v>
      </c>
      <c r="AN26" s="13">
        <v>-35</v>
      </c>
      <c r="AO26" s="43">
        <v>180.6</v>
      </c>
    </row>
    <row r="27" spans="1:41" ht="12.75" customHeight="1" x14ac:dyDescent="0.2">
      <c r="A27" s="39">
        <v>-35</v>
      </c>
      <c r="B27" s="40">
        <v>1.37</v>
      </c>
      <c r="C27" s="41">
        <v>0.317</v>
      </c>
      <c r="D27" s="42" t="s">
        <v>202</v>
      </c>
      <c r="E27" s="40">
        <v>3.15</v>
      </c>
      <c r="F27" s="43">
        <v>573.70000000000005</v>
      </c>
      <c r="G27" s="43">
        <v>180.6</v>
      </c>
      <c r="H27" s="43">
        <v>80.7</v>
      </c>
      <c r="I27" s="44">
        <v>99.9</v>
      </c>
      <c r="J27" s="151"/>
      <c r="K27" s="39">
        <v>15</v>
      </c>
      <c r="L27" s="40">
        <v>7.31</v>
      </c>
      <c r="M27" s="45">
        <v>6.3899999999999998E-2</v>
      </c>
      <c r="N27" s="42" t="s">
        <v>203</v>
      </c>
      <c r="O27" s="40">
        <v>15.6</v>
      </c>
      <c r="P27" s="43">
        <v>511</v>
      </c>
      <c r="Q27" s="43">
        <v>193.9</v>
      </c>
      <c r="R27" s="43">
        <v>108.8</v>
      </c>
      <c r="S27" s="44">
        <v>85.1</v>
      </c>
      <c r="W27" s="128" t="s">
        <v>494</v>
      </c>
      <c r="X27" s="129"/>
      <c r="Y27" s="130" t="e">
        <f>#REF!</f>
        <v>#REF!</v>
      </c>
      <c r="Z27" s="117" t="e">
        <f t="shared" ref="Z27" si="2">(Y27-Y25)*(Z28-Z25)/(Y28-Y25)</f>
        <v>#REF!</v>
      </c>
      <c r="AA27" s="118" t="e">
        <f t="shared" ref="AA27" si="3">IF(AND(Z28&gt;Z25,Z28&lt;Z25),(Z28-Z27),(Z25+Z27))</f>
        <v>#REF!</v>
      </c>
      <c r="AL27" s="13">
        <v>-34</v>
      </c>
      <c r="AM27" s="43">
        <v>81.2</v>
      </c>
      <c r="AN27" s="13">
        <v>-34</v>
      </c>
      <c r="AO27" s="43">
        <v>180.9</v>
      </c>
    </row>
    <row r="28" spans="1:41" ht="12.75" customHeight="1" x14ac:dyDescent="0.2">
      <c r="A28" s="39">
        <v>-34</v>
      </c>
      <c r="B28" s="40">
        <v>1.43</v>
      </c>
      <c r="C28" s="41">
        <v>0.30499999999999999</v>
      </c>
      <c r="D28" s="42" t="s">
        <v>204</v>
      </c>
      <c r="E28" s="40">
        <v>3.28</v>
      </c>
      <c r="F28" s="43">
        <v>572.5</v>
      </c>
      <c r="G28" s="43">
        <v>180.9</v>
      </c>
      <c r="H28" s="43">
        <v>81.2</v>
      </c>
      <c r="I28" s="44">
        <v>99.7</v>
      </c>
      <c r="J28" s="151"/>
      <c r="K28" s="39">
        <v>16</v>
      </c>
      <c r="L28" s="40">
        <v>7.52</v>
      </c>
      <c r="M28" s="45">
        <v>6.2199999999999998E-2</v>
      </c>
      <c r="N28" s="42" t="s">
        <v>205</v>
      </c>
      <c r="O28" s="40">
        <v>16.100000000000001</v>
      </c>
      <c r="P28" s="43">
        <v>509.5</v>
      </c>
      <c r="Q28" s="43">
        <v>194.1</v>
      </c>
      <c r="R28" s="43">
        <v>109.3</v>
      </c>
      <c r="S28" s="44">
        <v>84.8</v>
      </c>
      <c r="W28" s="131" t="s">
        <v>491</v>
      </c>
      <c r="X28" s="132"/>
      <c r="Y28" s="137" t="e">
        <f>INDEX(AL23:AL123,MATCH(Y27,AL23:AL123,1))</f>
        <v>#REF!</v>
      </c>
      <c r="Z28" s="134" t="e">
        <f>VLOOKUP(Y28,AN16:AO111,2)</f>
        <v>#REF!</v>
      </c>
      <c r="AA28" s="116"/>
      <c r="AL28" s="13">
        <v>-33</v>
      </c>
      <c r="AM28" s="43">
        <v>81.8</v>
      </c>
      <c r="AN28" s="13">
        <v>-33</v>
      </c>
      <c r="AO28" s="43">
        <v>181.3</v>
      </c>
    </row>
    <row r="29" spans="1:41" ht="12.75" customHeight="1" x14ac:dyDescent="0.2">
      <c r="A29" s="39">
        <v>-33</v>
      </c>
      <c r="B29" s="40">
        <v>1.49</v>
      </c>
      <c r="C29" s="41">
        <v>0.29399999999999998</v>
      </c>
      <c r="D29" s="42" t="s">
        <v>206</v>
      </c>
      <c r="E29" s="40">
        <v>3.41</v>
      </c>
      <c r="F29" s="43">
        <v>571.4</v>
      </c>
      <c r="G29" s="43">
        <v>181.3</v>
      </c>
      <c r="H29" s="43">
        <v>81.8</v>
      </c>
      <c r="I29" s="44">
        <v>99.5</v>
      </c>
      <c r="J29" s="151"/>
      <c r="K29" s="39">
        <v>17</v>
      </c>
      <c r="L29" s="40">
        <v>7.73</v>
      </c>
      <c r="M29" s="45">
        <v>6.0600000000000001E-2</v>
      </c>
      <c r="N29" s="42" t="s">
        <v>207</v>
      </c>
      <c r="O29" s="40">
        <v>16.5</v>
      </c>
      <c r="P29" s="43">
        <v>508</v>
      </c>
      <c r="Q29" s="43">
        <v>194.3</v>
      </c>
      <c r="R29" s="43">
        <v>109.9</v>
      </c>
      <c r="S29" s="44">
        <v>84.4</v>
      </c>
      <c r="W29" s="133"/>
      <c r="X29" s="133"/>
      <c r="Y29" s="135"/>
      <c r="Z29" s="133"/>
      <c r="AA29" s="133"/>
      <c r="AL29" s="13">
        <v>-32</v>
      </c>
      <c r="AM29" s="43">
        <v>82.3</v>
      </c>
      <c r="AN29" s="13">
        <v>-32</v>
      </c>
      <c r="AO29" s="43">
        <v>181.6</v>
      </c>
    </row>
    <row r="30" spans="1:41" ht="12.75" customHeight="1" x14ac:dyDescent="0.2">
      <c r="A30" s="39">
        <v>-32</v>
      </c>
      <c r="B30" s="40">
        <v>1.55</v>
      </c>
      <c r="C30" s="41">
        <v>0.28299999999999997</v>
      </c>
      <c r="D30" s="42" t="s">
        <v>208</v>
      </c>
      <c r="E30" s="40">
        <v>3.54</v>
      </c>
      <c r="F30" s="43">
        <v>570.20000000000005</v>
      </c>
      <c r="G30" s="43">
        <v>181.6</v>
      </c>
      <c r="H30" s="43">
        <v>82.3</v>
      </c>
      <c r="I30" s="44">
        <v>99.3</v>
      </c>
      <c r="J30" s="151"/>
      <c r="K30" s="39">
        <v>18</v>
      </c>
      <c r="L30" s="40">
        <v>7.94</v>
      </c>
      <c r="M30" s="45">
        <v>5.91E-2</v>
      </c>
      <c r="N30" s="42" t="s">
        <v>209</v>
      </c>
      <c r="O30" s="40">
        <v>16.899999999999999</v>
      </c>
      <c r="P30" s="43">
        <v>506.5</v>
      </c>
      <c r="Q30" s="43">
        <v>194.5</v>
      </c>
      <c r="R30" s="43">
        <v>110.5</v>
      </c>
      <c r="S30" s="44">
        <v>84</v>
      </c>
      <c r="W30" s="124" t="s">
        <v>495</v>
      </c>
      <c r="X30" s="125"/>
      <c r="Y30" s="136"/>
      <c r="Z30" s="125"/>
      <c r="AA30" s="125"/>
      <c r="AL30" s="13">
        <v>-31</v>
      </c>
      <c r="AM30" s="43">
        <v>82.8</v>
      </c>
      <c r="AN30" s="13">
        <v>-31</v>
      </c>
      <c r="AO30" s="43">
        <v>181.9</v>
      </c>
    </row>
    <row r="31" spans="1:41" ht="12.75" customHeight="1" x14ac:dyDescent="0.2">
      <c r="A31" s="39">
        <v>-31</v>
      </c>
      <c r="B31" s="40">
        <v>1.61</v>
      </c>
      <c r="C31" s="41">
        <v>0.27200000000000002</v>
      </c>
      <c r="D31" s="42" t="s">
        <v>210</v>
      </c>
      <c r="E31" s="40">
        <v>3.68</v>
      </c>
      <c r="F31" s="43">
        <v>569.1</v>
      </c>
      <c r="G31" s="43">
        <v>181.9</v>
      </c>
      <c r="H31" s="43">
        <v>82.8</v>
      </c>
      <c r="I31" s="44">
        <v>99.1</v>
      </c>
      <c r="J31" s="151"/>
      <c r="K31" s="39">
        <v>19</v>
      </c>
      <c r="L31" s="40">
        <v>8.16</v>
      </c>
      <c r="M31" s="45">
        <v>5.7599999999999998E-2</v>
      </c>
      <c r="N31" s="42" t="s">
        <v>211</v>
      </c>
      <c r="O31" s="40">
        <v>17.399999999999999</v>
      </c>
      <c r="P31" s="43">
        <v>505</v>
      </c>
      <c r="Q31" s="43">
        <v>194.7</v>
      </c>
      <c r="R31" s="43">
        <v>111.1</v>
      </c>
      <c r="S31" s="44">
        <v>83.6</v>
      </c>
      <c r="W31" s="126" t="s">
        <v>496</v>
      </c>
      <c r="X31" s="127"/>
      <c r="Y31" s="265" t="e">
        <f>INDEX(AL29:AL129,MATCH(Y33,AL29:AL129,1)+1)</f>
        <v>#REF!</v>
      </c>
      <c r="Z31" s="261" t="e">
        <f>VLOOKUP(Y31,AL29:AM129,2)</f>
        <v>#REF!</v>
      </c>
      <c r="AA31" s="116"/>
      <c r="AL31" s="13">
        <v>-30</v>
      </c>
      <c r="AM31" s="43">
        <v>83.4</v>
      </c>
      <c r="AN31" s="13">
        <v>-30</v>
      </c>
      <c r="AO31" s="43">
        <v>182.3</v>
      </c>
    </row>
    <row r="32" spans="1:41" ht="12.75" x14ac:dyDescent="0.2">
      <c r="A32" s="39">
        <v>-30</v>
      </c>
      <c r="B32" s="40">
        <v>1.67</v>
      </c>
      <c r="C32" s="41">
        <v>0.26200000000000001</v>
      </c>
      <c r="D32" s="42" t="s">
        <v>212</v>
      </c>
      <c r="E32" s="40">
        <v>3.82</v>
      </c>
      <c r="F32" s="43">
        <v>567.9</v>
      </c>
      <c r="G32" s="43">
        <v>182.3</v>
      </c>
      <c r="H32" s="43">
        <v>83.4</v>
      </c>
      <c r="I32" s="44">
        <v>98.9</v>
      </c>
      <c r="J32" s="151"/>
      <c r="K32" s="39">
        <v>20</v>
      </c>
      <c r="L32" s="40">
        <v>8.3800000000000008</v>
      </c>
      <c r="M32" s="45">
        <v>5.6099999999999997E-2</v>
      </c>
      <c r="N32" s="42" t="s">
        <v>213</v>
      </c>
      <c r="O32" s="40">
        <v>17.8</v>
      </c>
      <c r="P32" s="43">
        <v>503.5</v>
      </c>
      <c r="Q32" s="43">
        <v>194.9</v>
      </c>
      <c r="R32" s="43">
        <v>111.7</v>
      </c>
      <c r="S32" s="44">
        <v>83.2</v>
      </c>
      <c r="W32" s="128" t="s">
        <v>491</v>
      </c>
      <c r="X32" s="129"/>
      <c r="Y32" s="266"/>
      <c r="Z32" s="262"/>
      <c r="AA32" s="116"/>
      <c r="AL32" s="13">
        <v>-29</v>
      </c>
      <c r="AM32" s="43">
        <v>84</v>
      </c>
      <c r="AN32" s="13">
        <v>-29</v>
      </c>
      <c r="AO32" s="43">
        <v>182.6</v>
      </c>
    </row>
    <row r="33" spans="1:41" ht="12.75" x14ac:dyDescent="0.2">
      <c r="A33" s="39">
        <v>-29</v>
      </c>
      <c r="B33" s="40">
        <v>1.74</v>
      </c>
      <c r="C33" s="41">
        <v>0.252</v>
      </c>
      <c r="D33" s="42" t="s">
        <v>214</v>
      </c>
      <c r="E33" s="40">
        <v>3.97</v>
      </c>
      <c r="F33" s="43">
        <v>566.70000000000005</v>
      </c>
      <c r="G33" s="43">
        <v>182.6</v>
      </c>
      <c r="H33" s="43">
        <v>84</v>
      </c>
      <c r="I33" s="44">
        <v>98.6</v>
      </c>
      <c r="J33" s="151"/>
      <c r="K33" s="39">
        <v>21</v>
      </c>
      <c r="L33" s="40">
        <v>8.61</v>
      </c>
      <c r="M33" s="45">
        <v>5.4699999999999999E-2</v>
      </c>
      <c r="N33" s="42" t="s">
        <v>215</v>
      </c>
      <c r="O33" s="40">
        <v>18.3</v>
      </c>
      <c r="P33" s="43">
        <v>502</v>
      </c>
      <c r="Q33" s="43">
        <v>195.1</v>
      </c>
      <c r="R33" s="43">
        <v>112.3</v>
      </c>
      <c r="S33" s="44">
        <v>82.8</v>
      </c>
      <c r="W33" s="128" t="s">
        <v>492</v>
      </c>
      <c r="X33" s="129"/>
      <c r="Y33" s="130" t="e">
        <f>#REF!</f>
        <v>#REF!</v>
      </c>
      <c r="Z33" s="117" t="e">
        <f>(Y33-Y31)*(Z34-Z31)/(Y34-Y31)</f>
        <v>#REF!</v>
      </c>
      <c r="AA33" s="118" t="e">
        <f>IF(AND(Z34&gt;Z31,Z34&lt;Z31),(Z34-Z33),(Z31+Z33))</f>
        <v>#REF!</v>
      </c>
      <c r="AL33" s="13">
        <v>-28</v>
      </c>
      <c r="AM33" s="43">
        <v>84.5</v>
      </c>
      <c r="AN33" s="13">
        <v>-28</v>
      </c>
      <c r="AO33" s="43">
        <v>182.9</v>
      </c>
    </row>
    <row r="34" spans="1:41" ht="12.75" x14ac:dyDescent="0.2">
      <c r="A34" s="39">
        <v>-28</v>
      </c>
      <c r="B34" s="40">
        <v>1.81</v>
      </c>
      <c r="C34" s="41">
        <v>0.24299999999999999</v>
      </c>
      <c r="D34" s="42" t="s">
        <v>216</v>
      </c>
      <c r="E34" s="40">
        <v>4.12</v>
      </c>
      <c r="F34" s="43">
        <v>565.5</v>
      </c>
      <c r="G34" s="43">
        <v>182.9</v>
      </c>
      <c r="H34" s="43">
        <v>84.5</v>
      </c>
      <c r="I34" s="44">
        <v>98.4</v>
      </c>
      <c r="J34" s="151"/>
      <c r="K34" s="39">
        <v>22</v>
      </c>
      <c r="L34" s="40">
        <v>8.84</v>
      </c>
      <c r="M34" s="45">
        <v>5.33E-2</v>
      </c>
      <c r="N34" s="42" t="s">
        <v>217</v>
      </c>
      <c r="O34" s="40">
        <v>18.8</v>
      </c>
      <c r="P34" s="43">
        <v>500.5</v>
      </c>
      <c r="Q34" s="43">
        <v>195.3</v>
      </c>
      <c r="R34" s="43">
        <v>112.9</v>
      </c>
      <c r="S34" s="44">
        <v>82.4</v>
      </c>
      <c r="W34" s="131" t="s">
        <v>491</v>
      </c>
      <c r="X34" s="132"/>
      <c r="Y34" s="137" t="e">
        <f>INDEX(AL29:AL129,MATCH(Y33,AL29:AL129,1))</f>
        <v>#REF!</v>
      </c>
      <c r="Z34" s="134" t="e">
        <f>VLOOKUP(Y34,AL29:AM129,2)</f>
        <v>#REF!</v>
      </c>
      <c r="AA34" s="116"/>
      <c r="AL34" s="13">
        <v>-27</v>
      </c>
      <c r="AM34" s="43">
        <v>85.1</v>
      </c>
      <c r="AN34" s="13">
        <v>-27</v>
      </c>
      <c r="AO34" s="43">
        <v>183.3</v>
      </c>
    </row>
    <row r="35" spans="1:41" ht="12.75" x14ac:dyDescent="0.2">
      <c r="A35" s="39">
        <v>-27</v>
      </c>
      <c r="B35" s="40">
        <v>1.88</v>
      </c>
      <c r="C35" s="41">
        <v>0.23400000000000001</v>
      </c>
      <c r="D35" s="42" t="s">
        <v>218</v>
      </c>
      <c r="E35" s="40">
        <v>4.2699999999999996</v>
      </c>
      <c r="F35" s="43">
        <v>564.20000000000005</v>
      </c>
      <c r="G35" s="43">
        <v>183.3</v>
      </c>
      <c r="H35" s="43">
        <v>85.1</v>
      </c>
      <c r="I35" s="44">
        <v>98.2</v>
      </c>
      <c r="J35" s="151"/>
      <c r="K35" s="39">
        <v>23</v>
      </c>
      <c r="L35" s="40">
        <v>9.08</v>
      </c>
      <c r="M35" s="41">
        <v>5.1999999999999998E-2</v>
      </c>
      <c r="N35" s="42" t="s">
        <v>219</v>
      </c>
      <c r="O35" s="40">
        <v>19.2</v>
      </c>
      <c r="P35" s="43">
        <v>499</v>
      </c>
      <c r="Q35" s="43">
        <v>195.5</v>
      </c>
      <c r="R35" s="43">
        <v>113.5</v>
      </c>
      <c r="S35" s="44">
        <v>82</v>
      </c>
      <c r="W35" s="126" t="s">
        <v>497</v>
      </c>
      <c r="X35" s="127"/>
      <c r="Y35" s="265" t="e">
        <f>INDEX(AL33:AL133,MATCH(Y37,AL33:AL133,1)+1)</f>
        <v>#REF!</v>
      </c>
      <c r="Z35" s="261" t="e">
        <f>VLOOKUP(Y35,AL33:AM133,2)</f>
        <v>#REF!</v>
      </c>
      <c r="AA35" s="116"/>
      <c r="AL35" s="13">
        <v>-26</v>
      </c>
      <c r="AM35" s="43">
        <v>85.6</v>
      </c>
      <c r="AN35" s="13">
        <v>-26</v>
      </c>
      <c r="AO35" s="43">
        <v>183.6</v>
      </c>
    </row>
    <row r="36" spans="1:41" ht="12.75" x14ac:dyDescent="0.2">
      <c r="A36" s="39">
        <v>-26</v>
      </c>
      <c r="B36" s="40">
        <v>1.95</v>
      </c>
      <c r="C36" s="41">
        <v>0.22600000000000001</v>
      </c>
      <c r="D36" s="42" t="s">
        <v>220</v>
      </c>
      <c r="E36" s="40">
        <v>4.42</v>
      </c>
      <c r="F36" s="43">
        <v>563</v>
      </c>
      <c r="G36" s="43">
        <v>183.6</v>
      </c>
      <c r="H36" s="43">
        <v>85.6</v>
      </c>
      <c r="I36" s="44">
        <v>98</v>
      </c>
      <c r="J36" s="151"/>
      <c r="K36" s="39">
        <v>24</v>
      </c>
      <c r="L36" s="40">
        <v>9.32</v>
      </c>
      <c r="M36" s="41">
        <v>5.0700000000000002E-2</v>
      </c>
      <c r="N36" s="42" t="s">
        <v>221</v>
      </c>
      <c r="O36" s="40">
        <v>19.7</v>
      </c>
      <c r="P36" s="43">
        <v>497.5</v>
      </c>
      <c r="Q36" s="43">
        <v>195.7</v>
      </c>
      <c r="R36" s="43">
        <v>114.1</v>
      </c>
      <c r="S36" s="44">
        <v>81.599999999999994</v>
      </c>
      <c r="W36" s="128" t="s">
        <v>491</v>
      </c>
      <c r="X36" s="129"/>
      <c r="Y36" s="266"/>
      <c r="Z36" s="262"/>
      <c r="AA36" s="116"/>
      <c r="AL36" s="13">
        <v>-25</v>
      </c>
      <c r="AM36" s="43">
        <v>86.1</v>
      </c>
      <c r="AN36" s="13">
        <v>-25</v>
      </c>
      <c r="AO36" s="43">
        <v>183.9</v>
      </c>
    </row>
    <row r="37" spans="1:41" ht="12.75" x14ac:dyDescent="0.2">
      <c r="A37" s="39">
        <v>-25</v>
      </c>
      <c r="B37" s="40">
        <v>2.02</v>
      </c>
      <c r="C37" s="41">
        <v>0.218</v>
      </c>
      <c r="D37" s="42" t="s">
        <v>222</v>
      </c>
      <c r="E37" s="40">
        <v>4.59</v>
      </c>
      <c r="F37" s="43">
        <v>561.79999999999995</v>
      </c>
      <c r="G37" s="43">
        <v>183.9</v>
      </c>
      <c r="H37" s="43">
        <v>86.1</v>
      </c>
      <c r="I37" s="44">
        <v>97.7</v>
      </c>
      <c r="J37" s="151"/>
      <c r="K37" s="39">
        <v>25</v>
      </c>
      <c r="L37" s="40">
        <v>9.56</v>
      </c>
      <c r="M37" s="41">
        <v>4.9500000000000002E-2</v>
      </c>
      <c r="N37" s="42" t="s">
        <v>223</v>
      </c>
      <c r="O37" s="40">
        <v>20.2</v>
      </c>
      <c r="P37" s="43">
        <v>496</v>
      </c>
      <c r="Q37" s="43">
        <v>195.9</v>
      </c>
      <c r="R37" s="43">
        <v>114.7</v>
      </c>
      <c r="S37" s="44">
        <v>81.2</v>
      </c>
      <c r="W37" s="128" t="s">
        <v>492</v>
      </c>
      <c r="X37" s="129"/>
      <c r="Y37" s="130" t="e">
        <f>#REF!</f>
        <v>#REF!</v>
      </c>
      <c r="Z37" s="117" t="e">
        <f>(Y37-Y35)*(Z38-Z35)/(Y38-Y35)</f>
        <v>#REF!</v>
      </c>
      <c r="AA37" s="118" t="e">
        <f>IF(AND(Z38&gt;Z35,Z38&lt;Z35),(Z38-Z37),(Z35+Z37))</f>
        <v>#REF!</v>
      </c>
      <c r="AL37" s="13">
        <v>-24</v>
      </c>
      <c r="AM37" s="43">
        <v>86.7</v>
      </c>
      <c r="AN37" s="13">
        <v>-24</v>
      </c>
      <c r="AO37" s="43">
        <v>184.2</v>
      </c>
    </row>
    <row r="38" spans="1:41" ht="12.75" x14ac:dyDescent="0.2">
      <c r="A38" s="39">
        <v>-24</v>
      </c>
      <c r="B38" s="40">
        <v>2.1</v>
      </c>
      <c r="C38" s="41">
        <v>0.21</v>
      </c>
      <c r="D38" s="42" t="s">
        <v>224</v>
      </c>
      <c r="E38" s="40">
        <v>4.7699999999999996</v>
      </c>
      <c r="F38" s="43">
        <v>560.6</v>
      </c>
      <c r="G38" s="43">
        <v>184.2</v>
      </c>
      <c r="H38" s="43">
        <v>86.7</v>
      </c>
      <c r="I38" s="44">
        <v>97.5</v>
      </c>
      <c r="J38" s="151"/>
      <c r="K38" s="39">
        <v>26</v>
      </c>
      <c r="L38" s="40">
        <v>9.8000000000000007</v>
      </c>
      <c r="M38" s="41">
        <v>4.82E-2</v>
      </c>
      <c r="N38" s="42" t="s">
        <v>225</v>
      </c>
      <c r="O38" s="40">
        <v>20.7</v>
      </c>
      <c r="P38" s="43">
        <v>494.4</v>
      </c>
      <c r="Q38" s="43">
        <v>196.1</v>
      </c>
      <c r="R38" s="43">
        <v>115.3</v>
      </c>
      <c r="S38" s="44">
        <v>80.8</v>
      </c>
      <c r="W38" s="131" t="s">
        <v>491</v>
      </c>
      <c r="X38" s="132"/>
      <c r="Y38" s="137" t="e">
        <f>INDEX(AL33:AL133,MATCH(Y37,AL33:AL133,1))</f>
        <v>#REF!</v>
      </c>
      <c r="Z38" s="134" t="e">
        <f>VLOOKUP(Y38,AL33:AM133,2)</f>
        <v>#REF!</v>
      </c>
      <c r="AA38" s="116"/>
      <c r="AD38" s="4"/>
      <c r="AL38" s="13">
        <v>-23</v>
      </c>
      <c r="AM38" s="43">
        <v>87.2</v>
      </c>
      <c r="AN38" s="13">
        <v>-23</v>
      </c>
      <c r="AO38" s="43">
        <v>184.4</v>
      </c>
    </row>
    <row r="39" spans="1:41" ht="12.75" x14ac:dyDescent="0.2">
      <c r="A39" s="39">
        <v>-23</v>
      </c>
      <c r="B39" s="40">
        <v>2.1800000000000002</v>
      </c>
      <c r="C39" s="41">
        <v>0.20200000000000001</v>
      </c>
      <c r="D39" s="42" t="s">
        <v>226</v>
      </c>
      <c r="E39" s="40">
        <v>4.95</v>
      </c>
      <c r="F39" s="43">
        <v>559.5</v>
      </c>
      <c r="G39" s="43">
        <v>184.4</v>
      </c>
      <c r="H39" s="43">
        <v>87.2</v>
      </c>
      <c r="I39" s="44">
        <v>97.2</v>
      </c>
      <c r="J39" s="151"/>
      <c r="K39" s="39">
        <v>27</v>
      </c>
      <c r="L39" s="40">
        <v>10.050000000000001</v>
      </c>
      <c r="M39" s="41">
        <v>4.7E-2</v>
      </c>
      <c r="N39" s="42" t="s">
        <v>227</v>
      </c>
      <c r="O39" s="40">
        <v>21.3</v>
      </c>
      <c r="P39" s="43">
        <v>492.9</v>
      </c>
      <c r="Q39" s="43">
        <v>196.3</v>
      </c>
      <c r="R39" s="43">
        <v>115.9</v>
      </c>
      <c r="S39" s="44">
        <v>80.400000000000006</v>
      </c>
      <c r="W39" s="126" t="s">
        <v>498</v>
      </c>
      <c r="X39" s="127"/>
      <c r="Y39" s="265" t="e">
        <f>INDEX(AL37:AL137,MATCH(Y41,AL37:AL137,1)+1)</f>
        <v>#REF!</v>
      </c>
      <c r="Z39" s="261" t="e">
        <f>VLOOKUP(Y39,AN29:AO129,2)</f>
        <v>#REF!</v>
      </c>
      <c r="AA39" s="116"/>
      <c r="AL39" s="13">
        <v>-22</v>
      </c>
      <c r="AM39" s="43">
        <v>87.8</v>
      </c>
      <c r="AN39" s="13">
        <v>-22</v>
      </c>
      <c r="AO39" s="43">
        <v>184.7</v>
      </c>
    </row>
    <row r="40" spans="1:41" ht="12.75" x14ac:dyDescent="0.2">
      <c r="A40" s="39">
        <v>-22</v>
      </c>
      <c r="B40" s="40">
        <v>2.2599999999999998</v>
      </c>
      <c r="C40" s="41">
        <v>0.19500000000000001</v>
      </c>
      <c r="D40" s="42" t="s">
        <v>228</v>
      </c>
      <c r="E40" s="40">
        <v>5.13</v>
      </c>
      <c r="F40" s="43">
        <v>558.29999999999995</v>
      </c>
      <c r="G40" s="43">
        <v>184.7</v>
      </c>
      <c r="H40" s="43">
        <v>87.8</v>
      </c>
      <c r="I40" s="44">
        <v>96.9</v>
      </c>
      <c r="J40" s="151"/>
      <c r="K40" s="39">
        <v>28</v>
      </c>
      <c r="L40" s="40">
        <v>10.3</v>
      </c>
      <c r="M40" s="41">
        <v>4.58E-2</v>
      </c>
      <c r="N40" s="42" t="s">
        <v>229</v>
      </c>
      <c r="O40" s="40">
        <v>21.8</v>
      </c>
      <c r="P40" s="43">
        <v>491.4</v>
      </c>
      <c r="Q40" s="43">
        <v>196.5</v>
      </c>
      <c r="R40" s="43">
        <v>116.5</v>
      </c>
      <c r="S40" s="44">
        <v>80</v>
      </c>
      <c r="W40" s="128" t="s">
        <v>491</v>
      </c>
      <c r="X40" s="129"/>
      <c r="Y40" s="266"/>
      <c r="Z40" s="262"/>
      <c r="AA40" s="116"/>
      <c r="AD40" s="4"/>
      <c r="AL40" s="13">
        <v>-21</v>
      </c>
      <c r="AM40" s="43">
        <v>88.3</v>
      </c>
      <c r="AN40" s="13">
        <v>-21</v>
      </c>
      <c r="AO40" s="43">
        <v>185</v>
      </c>
    </row>
    <row r="41" spans="1:41" ht="12.75" x14ac:dyDescent="0.2">
      <c r="A41" s="39">
        <v>-21</v>
      </c>
      <c r="B41" s="40">
        <v>2.34</v>
      </c>
      <c r="C41" s="41">
        <v>0.188</v>
      </c>
      <c r="D41" s="42" t="s">
        <v>230</v>
      </c>
      <c r="E41" s="40">
        <v>5.31</v>
      </c>
      <c r="F41" s="43">
        <v>557.1</v>
      </c>
      <c r="G41" s="43">
        <v>185</v>
      </c>
      <c r="H41" s="43">
        <v>88.3</v>
      </c>
      <c r="I41" s="44">
        <v>96.7</v>
      </c>
      <c r="J41" s="151"/>
      <c r="K41" s="39">
        <v>29</v>
      </c>
      <c r="L41" s="40">
        <v>10.55</v>
      </c>
      <c r="M41" s="41">
        <v>4.4600000000000001E-2</v>
      </c>
      <c r="N41" s="42" t="s">
        <v>231</v>
      </c>
      <c r="O41" s="40">
        <v>22.4</v>
      </c>
      <c r="P41" s="43">
        <v>489.9</v>
      </c>
      <c r="Q41" s="43">
        <v>196.7</v>
      </c>
      <c r="R41" s="43">
        <v>117.1</v>
      </c>
      <c r="S41" s="44">
        <v>79.599999999999994</v>
      </c>
      <c r="W41" s="128" t="s">
        <v>494</v>
      </c>
      <c r="X41" s="129"/>
      <c r="Y41" s="130" t="e">
        <f>#REF!</f>
        <v>#REF!</v>
      </c>
      <c r="Z41" s="117" t="e">
        <f t="shared" ref="Z41" si="4">(Y41-Y39)*(Z42-Z39)/(Y42-Y39)</f>
        <v>#REF!</v>
      </c>
      <c r="AA41" s="118" t="e">
        <f t="shared" ref="AA41" si="5">IF(AND(Z42&gt;Z39,Z42&lt;Z39),(Z42-Z41),(Z39+Z41))</f>
        <v>#REF!</v>
      </c>
      <c r="AL41" s="13">
        <v>-20</v>
      </c>
      <c r="AM41" s="43">
        <v>88.8</v>
      </c>
      <c r="AN41" s="13">
        <v>-20</v>
      </c>
      <c r="AO41" s="43">
        <v>185.2</v>
      </c>
    </row>
    <row r="42" spans="1:41" ht="12.75" x14ac:dyDescent="0.2">
      <c r="A42" s="39">
        <v>-20</v>
      </c>
      <c r="B42" s="40">
        <v>2.42</v>
      </c>
      <c r="C42" s="41">
        <v>0.182</v>
      </c>
      <c r="D42" s="42" t="s">
        <v>232</v>
      </c>
      <c r="E42" s="40">
        <v>5.49</v>
      </c>
      <c r="F42" s="43">
        <v>555.9</v>
      </c>
      <c r="G42" s="43">
        <v>185.2</v>
      </c>
      <c r="H42" s="43">
        <v>88.8</v>
      </c>
      <c r="I42" s="44">
        <v>96.4</v>
      </c>
      <c r="J42" s="151"/>
      <c r="K42" s="39">
        <v>30</v>
      </c>
      <c r="L42" s="40">
        <v>10.8</v>
      </c>
      <c r="M42" s="41">
        <v>4.3499999999999997E-2</v>
      </c>
      <c r="N42" s="42" t="s">
        <v>233</v>
      </c>
      <c r="O42" s="40">
        <v>23</v>
      </c>
      <c r="P42" s="43">
        <v>488.3</v>
      </c>
      <c r="Q42" s="43">
        <v>196.9</v>
      </c>
      <c r="R42" s="43">
        <v>117.8</v>
      </c>
      <c r="S42" s="44">
        <v>79.099999999999994</v>
      </c>
      <c r="W42" s="131" t="s">
        <v>491</v>
      </c>
      <c r="X42" s="132"/>
      <c r="Y42" s="137" t="e">
        <f>INDEX(AL37:AL137,MATCH(Y41,AL37:AL137,1))</f>
        <v>#REF!</v>
      </c>
      <c r="Z42" s="134" t="e">
        <f>VLOOKUP(Y42,AN29:AO129,2)</f>
        <v>#REF!</v>
      </c>
      <c r="AA42" s="116"/>
      <c r="AL42" s="13">
        <v>-19</v>
      </c>
      <c r="AM42" s="43">
        <v>89.4</v>
      </c>
      <c r="AN42" s="13">
        <v>-19</v>
      </c>
      <c r="AO42" s="43">
        <v>185.5</v>
      </c>
    </row>
    <row r="43" spans="1:41" ht="12.75" x14ac:dyDescent="0.2">
      <c r="A43" s="39">
        <v>-19</v>
      </c>
      <c r="B43" s="40">
        <v>2.5099999999999998</v>
      </c>
      <c r="C43" s="41">
        <v>0.17599999999999999</v>
      </c>
      <c r="D43" s="42" t="s">
        <v>234</v>
      </c>
      <c r="E43" s="40">
        <v>5.67</v>
      </c>
      <c r="F43" s="43">
        <v>554.6</v>
      </c>
      <c r="G43" s="43">
        <v>185.5</v>
      </c>
      <c r="H43" s="43">
        <v>89.4</v>
      </c>
      <c r="I43" s="44">
        <v>96.1</v>
      </c>
      <c r="J43" s="151"/>
      <c r="K43" s="39">
        <v>31</v>
      </c>
      <c r="L43" s="40">
        <v>11.1</v>
      </c>
      <c r="M43" s="41">
        <v>4.24E-2</v>
      </c>
      <c r="N43" s="42" t="s">
        <v>235</v>
      </c>
      <c r="O43" s="40">
        <v>23.6</v>
      </c>
      <c r="P43" s="43">
        <v>486.6</v>
      </c>
      <c r="Q43" s="43">
        <v>197.1</v>
      </c>
      <c r="R43" s="43">
        <v>118.4</v>
      </c>
      <c r="S43" s="44">
        <v>78.7</v>
      </c>
      <c r="W43" s="126" t="s">
        <v>499</v>
      </c>
      <c r="X43" s="127"/>
      <c r="Y43" s="265" t="e">
        <f>INDEX(AL41:AL141,MATCH(Y45,AL41:AL141,1)+1)</f>
        <v>#REF!</v>
      </c>
      <c r="Z43" s="261" t="e">
        <f>VLOOKUP(Y43,AN29:AO129,2)</f>
        <v>#REF!</v>
      </c>
      <c r="AA43" s="116"/>
      <c r="AL43" s="13">
        <v>-18</v>
      </c>
      <c r="AM43" s="43">
        <v>89.9</v>
      </c>
      <c r="AN43" s="13">
        <v>-18</v>
      </c>
      <c r="AO43" s="43">
        <v>185.8</v>
      </c>
    </row>
    <row r="44" spans="1:41" ht="12.75" x14ac:dyDescent="0.2">
      <c r="A44" s="39">
        <v>-18</v>
      </c>
      <c r="B44" s="40">
        <v>2.6</v>
      </c>
      <c r="C44" s="41">
        <v>0.17100000000000001</v>
      </c>
      <c r="D44" s="42" t="s">
        <v>236</v>
      </c>
      <c r="E44" s="40">
        <v>5.84</v>
      </c>
      <c r="F44" s="43">
        <v>553.4</v>
      </c>
      <c r="G44" s="43">
        <v>185.8</v>
      </c>
      <c r="H44" s="43">
        <v>89.9</v>
      </c>
      <c r="I44" s="44">
        <v>95.9</v>
      </c>
      <c r="J44" s="151"/>
      <c r="K44" s="39">
        <v>32</v>
      </c>
      <c r="L44" s="40">
        <v>11.4</v>
      </c>
      <c r="M44" s="41">
        <v>4.1399999999999999E-2</v>
      </c>
      <c r="N44" s="42" t="s">
        <v>237</v>
      </c>
      <c r="O44" s="40">
        <v>24.2</v>
      </c>
      <c r="P44" s="43">
        <v>484.8</v>
      </c>
      <c r="Q44" s="43">
        <v>197.3</v>
      </c>
      <c r="R44" s="43">
        <v>119.1</v>
      </c>
      <c r="S44" s="44">
        <v>78.2</v>
      </c>
      <c r="W44" s="128" t="s">
        <v>491</v>
      </c>
      <c r="X44" s="129"/>
      <c r="Y44" s="266"/>
      <c r="Z44" s="262"/>
      <c r="AA44" s="116"/>
      <c r="AL44" s="13">
        <v>-17</v>
      </c>
      <c r="AM44" s="43">
        <v>90.4</v>
      </c>
      <c r="AN44" s="13">
        <v>-17</v>
      </c>
      <c r="AO44" s="43">
        <v>186</v>
      </c>
    </row>
    <row r="45" spans="1:41" ht="12.75" x14ac:dyDescent="0.2">
      <c r="A45" s="39">
        <v>-17</v>
      </c>
      <c r="B45" s="40">
        <v>2.7</v>
      </c>
      <c r="C45" s="41">
        <v>0.16600000000000001</v>
      </c>
      <c r="D45" s="42" t="s">
        <v>238</v>
      </c>
      <c r="E45" s="40">
        <v>6.02</v>
      </c>
      <c r="F45" s="43">
        <v>552.1</v>
      </c>
      <c r="G45" s="43">
        <v>186</v>
      </c>
      <c r="H45" s="43">
        <v>90.4</v>
      </c>
      <c r="I45" s="44">
        <v>95.6</v>
      </c>
      <c r="J45" s="151"/>
      <c r="K45" s="39">
        <v>33</v>
      </c>
      <c r="L45" s="40">
        <v>11.65</v>
      </c>
      <c r="M45" s="41">
        <v>4.0399999999999998E-2</v>
      </c>
      <c r="N45" s="42" t="s">
        <v>239</v>
      </c>
      <c r="O45" s="40">
        <v>24.8</v>
      </c>
      <c r="P45" s="43">
        <v>482.9</v>
      </c>
      <c r="Q45" s="43">
        <v>197.4</v>
      </c>
      <c r="R45" s="43">
        <v>119.7</v>
      </c>
      <c r="S45" s="44">
        <v>77.7</v>
      </c>
      <c r="W45" s="128" t="s">
        <v>494</v>
      </c>
      <c r="X45" s="129"/>
      <c r="Y45" s="130" t="e">
        <f>#REF!</f>
        <v>#REF!</v>
      </c>
      <c r="Z45" s="117" t="e">
        <f t="shared" ref="Z45" si="6">(Y45-Y43)*(Z46-Z43)/(Y46-Y43)</f>
        <v>#REF!</v>
      </c>
      <c r="AA45" s="118" t="e">
        <f t="shared" ref="AA45" si="7">IF(AND(Z46&gt;Z43,Z46&lt;Z43),(Z46-Z45),(Z43+Z45))</f>
        <v>#REF!</v>
      </c>
      <c r="AL45" s="13">
        <v>-16</v>
      </c>
      <c r="AM45" s="43">
        <v>91</v>
      </c>
      <c r="AN45" s="13">
        <v>-16</v>
      </c>
      <c r="AO45" s="43">
        <v>186.3</v>
      </c>
    </row>
    <row r="46" spans="1:41" ht="12.75" x14ac:dyDescent="0.2">
      <c r="A46" s="39">
        <v>-16</v>
      </c>
      <c r="B46" s="40">
        <v>2.8</v>
      </c>
      <c r="C46" s="41">
        <v>0.161</v>
      </c>
      <c r="D46" s="42" t="s">
        <v>240</v>
      </c>
      <c r="E46" s="40">
        <v>6.21</v>
      </c>
      <c r="F46" s="43">
        <v>550.79999999999995</v>
      </c>
      <c r="G46" s="43">
        <v>186.3</v>
      </c>
      <c r="H46" s="43">
        <v>91</v>
      </c>
      <c r="I46" s="44">
        <v>95.3</v>
      </c>
      <c r="J46" s="151"/>
      <c r="K46" s="39">
        <v>34</v>
      </c>
      <c r="L46" s="40">
        <v>11.95</v>
      </c>
      <c r="M46" s="41">
        <v>3.9399999999999998E-2</v>
      </c>
      <c r="N46" s="42" t="s">
        <v>241</v>
      </c>
      <c r="O46" s="40">
        <v>25.4</v>
      </c>
      <c r="P46" s="43">
        <v>481.1</v>
      </c>
      <c r="Q46" s="43">
        <v>197.6</v>
      </c>
      <c r="R46" s="43">
        <v>120.4</v>
      </c>
      <c r="S46" s="44">
        <v>77.2</v>
      </c>
      <c r="W46" s="131" t="s">
        <v>491</v>
      </c>
      <c r="X46" s="132"/>
      <c r="Y46" s="137" t="e">
        <f>INDEX(AL41:AL141,MATCH(Y45,AL41:AL141,1))</f>
        <v>#REF!</v>
      </c>
      <c r="Z46" s="134" t="e">
        <f>VLOOKUP(Y46,AN34:AO129,2)</f>
        <v>#REF!</v>
      </c>
      <c r="AA46" s="116"/>
      <c r="AL46" s="13">
        <v>-15</v>
      </c>
      <c r="AM46" s="43">
        <v>91.5</v>
      </c>
      <c r="AN46" s="13">
        <v>-15</v>
      </c>
      <c r="AO46" s="43">
        <v>186.6</v>
      </c>
    </row>
    <row r="47" spans="1:41" x14ac:dyDescent="0.2">
      <c r="A47" s="39">
        <v>-15</v>
      </c>
      <c r="B47" s="40">
        <v>2.9</v>
      </c>
      <c r="C47" s="41">
        <v>0.156</v>
      </c>
      <c r="D47" s="42" t="s">
        <v>242</v>
      </c>
      <c r="E47" s="40">
        <v>6.41</v>
      </c>
      <c r="F47" s="43">
        <v>549.5</v>
      </c>
      <c r="G47" s="43">
        <v>186.6</v>
      </c>
      <c r="H47" s="43">
        <v>91.5</v>
      </c>
      <c r="I47" s="44">
        <v>95.1</v>
      </c>
      <c r="J47" s="151"/>
      <c r="K47" s="39">
        <v>35</v>
      </c>
      <c r="L47" s="40">
        <v>12.25</v>
      </c>
      <c r="M47" s="41">
        <v>3.85E-2</v>
      </c>
      <c r="N47" s="42" t="s">
        <v>243</v>
      </c>
      <c r="O47" s="40">
        <v>26</v>
      </c>
      <c r="P47" s="43">
        <v>479.2</v>
      </c>
      <c r="Q47" s="43">
        <v>197.8</v>
      </c>
      <c r="R47" s="43">
        <v>121.1</v>
      </c>
      <c r="S47" s="44">
        <v>76.7</v>
      </c>
      <c r="AL47" s="13">
        <v>-14</v>
      </c>
      <c r="AM47" s="43">
        <v>92.1</v>
      </c>
      <c r="AN47" s="13">
        <v>-14</v>
      </c>
      <c r="AO47" s="43">
        <v>186.9</v>
      </c>
    </row>
    <row r="48" spans="1:41" x14ac:dyDescent="0.2">
      <c r="A48" s="39">
        <v>-14</v>
      </c>
      <c r="B48" s="40">
        <v>3</v>
      </c>
      <c r="C48" s="41">
        <v>0.151</v>
      </c>
      <c r="D48" s="42" t="s">
        <v>244</v>
      </c>
      <c r="E48" s="40">
        <v>6.62</v>
      </c>
      <c r="F48" s="43">
        <v>548.20000000000005</v>
      </c>
      <c r="G48" s="43">
        <v>186.9</v>
      </c>
      <c r="H48" s="43">
        <v>92.1</v>
      </c>
      <c r="I48" s="44">
        <v>94.8</v>
      </c>
      <c r="J48" s="151"/>
      <c r="K48" s="39">
        <v>36</v>
      </c>
      <c r="L48" s="40">
        <v>12.55</v>
      </c>
      <c r="M48" s="41">
        <v>3.7499999999999999E-2</v>
      </c>
      <c r="N48" s="42" t="s">
        <v>245</v>
      </c>
      <c r="O48" s="40">
        <v>26.7</v>
      </c>
      <c r="P48" s="43">
        <v>477.4</v>
      </c>
      <c r="Q48" s="43">
        <v>198</v>
      </c>
      <c r="R48" s="43">
        <v>121.7</v>
      </c>
      <c r="S48" s="44">
        <v>76.3</v>
      </c>
      <c r="W48" s="4"/>
      <c r="AL48" s="13">
        <v>-13</v>
      </c>
      <c r="AM48" s="43">
        <v>92.6</v>
      </c>
      <c r="AN48" s="13">
        <v>-13</v>
      </c>
      <c r="AO48" s="43">
        <v>187.2</v>
      </c>
    </row>
    <row r="49" spans="1:41" ht="11.25" customHeight="1" x14ac:dyDescent="0.2">
      <c r="A49" s="39">
        <v>-13</v>
      </c>
      <c r="B49" s="40">
        <v>3.1</v>
      </c>
      <c r="C49" s="41">
        <v>0.14599999999999999</v>
      </c>
      <c r="D49" s="42" t="s">
        <v>246</v>
      </c>
      <c r="E49" s="40">
        <v>6.85</v>
      </c>
      <c r="F49" s="43">
        <v>546.9</v>
      </c>
      <c r="G49" s="43">
        <v>187.2</v>
      </c>
      <c r="H49" s="43">
        <v>92.6</v>
      </c>
      <c r="I49" s="44">
        <v>94.5</v>
      </c>
      <c r="J49" s="151"/>
      <c r="K49" s="39">
        <v>37</v>
      </c>
      <c r="L49" s="40">
        <v>12.85</v>
      </c>
      <c r="M49" s="41">
        <v>3.6600000000000001E-2</v>
      </c>
      <c r="N49" s="42" t="s">
        <v>247</v>
      </c>
      <c r="O49" s="40">
        <v>27.3</v>
      </c>
      <c r="P49" s="43">
        <v>475.6</v>
      </c>
      <c r="Q49" s="43">
        <v>198.2</v>
      </c>
      <c r="R49" s="43">
        <v>122.4</v>
      </c>
      <c r="S49" s="44">
        <v>75.8</v>
      </c>
      <c r="AC49" s="119"/>
      <c r="AD49" s="119"/>
      <c r="AE49" s="119"/>
      <c r="AF49" s="119"/>
      <c r="AG49" s="119"/>
      <c r="AH49" s="119"/>
      <c r="AI49" s="119"/>
      <c r="AL49" s="13">
        <v>-12</v>
      </c>
      <c r="AM49" s="43">
        <v>93.2</v>
      </c>
      <c r="AN49" s="13">
        <v>-12</v>
      </c>
      <c r="AO49" s="43">
        <v>187.4</v>
      </c>
    </row>
    <row r="50" spans="1:41" ht="11.25" customHeight="1" x14ac:dyDescent="0.2">
      <c r="A50" s="39">
        <v>-12</v>
      </c>
      <c r="B50" s="40">
        <v>3.2</v>
      </c>
      <c r="C50" s="41">
        <v>0.14099999999999999</v>
      </c>
      <c r="D50" s="42" t="s">
        <v>248</v>
      </c>
      <c r="E50" s="40">
        <v>7.09</v>
      </c>
      <c r="F50" s="43">
        <v>545.6</v>
      </c>
      <c r="G50" s="43">
        <v>187.4</v>
      </c>
      <c r="H50" s="43">
        <v>93.2</v>
      </c>
      <c r="I50" s="44">
        <v>94.2</v>
      </c>
      <c r="J50" s="151"/>
      <c r="K50" s="39">
        <v>38</v>
      </c>
      <c r="L50" s="40">
        <v>13.2</v>
      </c>
      <c r="M50" s="41">
        <v>3.5700000000000003E-2</v>
      </c>
      <c r="N50" s="42" t="s">
        <v>249</v>
      </c>
      <c r="O50" s="40">
        <v>28</v>
      </c>
      <c r="P50" s="43">
        <v>473.8</v>
      </c>
      <c r="Q50" s="43">
        <v>198.3</v>
      </c>
      <c r="R50" s="43">
        <v>123</v>
      </c>
      <c r="S50" s="44">
        <v>75.3</v>
      </c>
      <c r="AC50" s="119"/>
      <c r="AD50" s="119"/>
      <c r="AE50" s="119"/>
      <c r="AF50" s="119"/>
      <c r="AG50" s="119"/>
      <c r="AH50" s="119"/>
      <c r="AI50" s="119"/>
      <c r="AL50" s="13">
        <v>-11</v>
      </c>
      <c r="AM50" s="43">
        <v>93.7</v>
      </c>
      <c r="AN50" s="13">
        <v>-11</v>
      </c>
      <c r="AO50" s="43">
        <v>187.7</v>
      </c>
    </row>
    <row r="51" spans="1:41" x14ac:dyDescent="0.2">
      <c r="A51" s="39">
        <v>-11</v>
      </c>
      <c r="B51" s="40">
        <v>3.31</v>
      </c>
      <c r="C51" s="41">
        <v>0.13650000000000001</v>
      </c>
      <c r="D51" s="42" t="s">
        <v>250</v>
      </c>
      <c r="E51" s="40">
        <v>7.33</v>
      </c>
      <c r="F51" s="43">
        <v>544.29999999999995</v>
      </c>
      <c r="G51" s="43">
        <v>187.7</v>
      </c>
      <c r="H51" s="43">
        <v>93.7</v>
      </c>
      <c r="I51" s="44">
        <v>94</v>
      </c>
      <c r="J51" s="151"/>
      <c r="K51" s="39">
        <v>39</v>
      </c>
      <c r="L51" s="40">
        <v>13.5</v>
      </c>
      <c r="M51" s="41">
        <v>3.4799999999999998E-2</v>
      </c>
      <c r="N51" s="42" t="s">
        <v>251</v>
      </c>
      <c r="O51" s="40">
        <v>28.7</v>
      </c>
      <c r="P51" s="43">
        <v>472</v>
      </c>
      <c r="Q51" s="43">
        <v>198.5</v>
      </c>
      <c r="R51" s="43">
        <v>123.7</v>
      </c>
      <c r="S51" s="44">
        <v>74.8</v>
      </c>
      <c r="AL51" s="13">
        <v>-10</v>
      </c>
      <c r="AM51" s="43">
        <v>94.3</v>
      </c>
      <c r="AN51" s="13">
        <v>-10</v>
      </c>
      <c r="AO51" s="43">
        <v>188</v>
      </c>
    </row>
    <row r="52" spans="1:41" x14ac:dyDescent="0.2">
      <c r="A52" s="39">
        <v>-10</v>
      </c>
      <c r="B52" s="40">
        <v>3.42</v>
      </c>
      <c r="C52" s="41">
        <v>0.13200000000000001</v>
      </c>
      <c r="D52" s="42" t="s">
        <v>252</v>
      </c>
      <c r="E52" s="40">
        <v>7.58</v>
      </c>
      <c r="F52" s="43">
        <v>542.9</v>
      </c>
      <c r="G52" s="43">
        <v>188</v>
      </c>
      <c r="H52" s="43">
        <v>94.3</v>
      </c>
      <c r="I52" s="44">
        <v>93.7</v>
      </c>
      <c r="J52" s="151"/>
      <c r="K52" s="39">
        <v>40</v>
      </c>
      <c r="L52" s="40">
        <v>13.85</v>
      </c>
      <c r="M52" s="41">
        <v>3.39E-2</v>
      </c>
      <c r="N52" s="42" t="s">
        <v>253</v>
      </c>
      <c r="O52" s="40">
        <v>29.5</v>
      </c>
      <c r="P52" s="43">
        <v>470</v>
      </c>
      <c r="Q52" s="43">
        <v>198.7</v>
      </c>
      <c r="R52" s="43">
        <v>124.4</v>
      </c>
      <c r="S52" s="44">
        <v>74.3</v>
      </c>
      <c r="W52" s="4"/>
      <c r="AC52" s="4"/>
      <c r="AL52" s="13">
        <v>-9</v>
      </c>
      <c r="AM52" s="43">
        <v>94.8</v>
      </c>
      <c r="AN52" s="13">
        <v>-9</v>
      </c>
      <c r="AO52" s="43">
        <v>188.2</v>
      </c>
    </row>
    <row r="53" spans="1:41" ht="11.25" customHeight="1" x14ac:dyDescent="0.2">
      <c r="A53" s="39">
        <v>-9</v>
      </c>
      <c r="B53" s="40">
        <v>3.53</v>
      </c>
      <c r="C53" s="41">
        <v>0.128</v>
      </c>
      <c r="D53" s="42" t="s">
        <v>254</v>
      </c>
      <c r="E53" s="40">
        <v>7.82</v>
      </c>
      <c r="F53" s="43">
        <v>541.6</v>
      </c>
      <c r="G53" s="43">
        <v>188.2</v>
      </c>
      <c r="H53" s="43">
        <v>94.8</v>
      </c>
      <c r="I53" s="44">
        <v>93.4</v>
      </c>
      <c r="J53" s="151"/>
      <c r="K53" s="39">
        <v>41</v>
      </c>
      <c r="L53" s="40">
        <v>14.15</v>
      </c>
      <c r="M53" s="41">
        <v>3.3099999999999997E-2</v>
      </c>
      <c r="N53" s="42" t="s">
        <v>255</v>
      </c>
      <c r="O53" s="40">
        <v>30.2</v>
      </c>
      <c r="P53" s="43">
        <v>468.4</v>
      </c>
      <c r="Q53" s="43">
        <v>198.9</v>
      </c>
      <c r="R53" s="43">
        <v>125.1</v>
      </c>
      <c r="S53" s="44">
        <v>73.8</v>
      </c>
      <c r="AC53" s="119"/>
      <c r="AD53" s="119"/>
      <c r="AE53" s="119"/>
      <c r="AF53" s="119"/>
      <c r="AG53" s="119"/>
      <c r="AH53" s="119"/>
      <c r="AI53" s="119"/>
      <c r="AL53" s="13">
        <v>-8</v>
      </c>
      <c r="AM53" s="43">
        <v>95.4</v>
      </c>
      <c r="AN53" s="13">
        <v>-8</v>
      </c>
      <c r="AO53" s="43">
        <v>188.5</v>
      </c>
    </row>
    <row r="54" spans="1:41" ht="12" customHeight="1" x14ac:dyDescent="0.2">
      <c r="A54" s="39">
        <v>-8</v>
      </c>
      <c r="B54" s="40">
        <v>3.65</v>
      </c>
      <c r="C54" s="41">
        <v>0.124</v>
      </c>
      <c r="D54" s="42" t="s">
        <v>256</v>
      </c>
      <c r="E54" s="40">
        <v>8.06</v>
      </c>
      <c r="F54" s="43">
        <v>540.29999999999995</v>
      </c>
      <c r="G54" s="43">
        <v>188.5</v>
      </c>
      <c r="H54" s="43">
        <v>95.4</v>
      </c>
      <c r="I54" s="44">
        <v>93.1</v>
      </c>
      <c r="J54" s="151"/>
      <c r="K54" s="39">
        <v>42</v>
      </c>
      <c r="L54" s="40">
        <v>14.5</v>
      </c>
      <c r="M54" s="41">
        <v>3.2399999999999998E-2</v>
      </c>
      <c r="N54" s="42" t="s">
        <v>257</v>
      </c>
      <c r="O54" s="40">
        <v>30.9</v>
      </c>
      <c r="P54" s="43">
        <v>466.5</v>
      </c>
      <c r="Q54" s="43">
        <v>199</v>
      </c>
      <c r="R54" s="43">
        <v>125.8</v>
      </c>
      <c r="S54" s="44">
        <v>73.2</v>
      </c>
      <c r="AC54" s="119"/>
      <c r="AD54" s="119"/>
      <c r="AE54" s="119"/>
      <c r="AF54" s="119"/>
      <c r="AG54" s="119"/>
      <c r="AH54" s="119"/>
      <c r="AI54" s="119"/>
      <c r="AL54" s="13">
        <v>-7</v>
      </c>
      <c r="AM54" s="43">
        <v>95.9</v>
      </c>
      <c r="AN54" s="13">
        <v>-7</v>
      </c>
      <c r="AO54" s="43">
        <v>188.7</v>
      </c>
    </row>
    <row r="55" spans="1:41" x14ac:dyDescent="0.2">
      <c r="A55" s="39">
        <v>-7</v>
      </c>
      <c r="B55" s="40">
        <v>3.76</v>
      </c>
      <c r="C55" s="41">
        <v>0.1205</v>
      </c>
      <c r="D55" s="42" t="s">
        <v>258</v>
      </c>
      <c r="E55" s="40">
        <v>8.3000000000000007</v>
      </c>
      <c r="F55" s="43">
        <v>539</v>
      </c>
      <c r="G55" s="43">
        <v>188.7</v>
      </c>
      <c r="H55" s="43">
        <v>95.9</v>
      </c>
      <c r="I55" s="44">
        <v>92.8</v>
      </c>
      <c r="J55" s="151"/>
      <c r="K55" s="39">
        <v>43</v>
      </c>
      <c r="L55" s="40">
        <v>14.8</v>
      </c>
      <c r="M55" s="41">
        <v>3.1600000000000003E-2</v>
      </c>
      <c r="N55" s="42" t="s">
        <v>259</v>
      </c>
      <c r="O55" s="40">
        <v>31.6</v>
      </c>
      <c r="P55" s="43">
        <v>464.7</v>
      </c>
      <c r="Q55" s="43">
        <v>199.2</v>
      </c>
      <c r="R55" s="43">
        <v>126.5</v>
      </c>
      <c r="S55" s="44">
        <v>72.7</v>
      </c>
      <c r="AL55" s="13">
        <v>-6</v>
      </c>
      <c r="AM55" s="43">
        <v>96.5</v>
      </c>
      <c r="AN55" s="13">
        <v>-6</v>
      </c>
      <c r="AO55" s="43">
        <v>188.9</v>
      </c>
    </row>
    <row r="56" spans="1:41" x14ac:dyDescent="0.2">
      <c r="A56" s="39">
        <v>-6</v>
      </c>
      <c r="B56" s="40">
        <v>3.88</v>
      </c>
      <c r="C56" s="41">
        <v>0.11700000000000001</v>
      </c>
      <c r="D56" s="42" t="s">
        <v>260</v>
      </c>
      <c r="E56" s="40">
        <v>8.5500000000000007</v>
      </c>
      <c r="F56" s="43">
        <v>537.70000000000005</v>
      </c>
      <c r="G56" s="43">
        <v>188.9</v>
      </c>
      <c r="H56" s="43">
        <v>96.5</v>
      </c>
      <c r="I56" s="44">
        <v>92.4</v>
      </c>
      <c r="J56" s="151"/>
      <c r="K56" s="39">
        <v>44</v>
      </c>
      <c r="L56" s="40">
        <v>15.15</v>
      </c>
      <c r="M56" s="41">
        <v>3.09E-2</v>
      </c>
      <c r="N56" s="42" t="s">
        <v>261</v>
      </c>
      <c r="O56" s="40">
        <v>32.4</v>
      </c>
      <c r="P56" s="43">
        <v>462.8</v>
      </c>
      <c r="Q56" s="43">
        <v>199.4</v>
      </c>
      <c r="R56" s="43">
        <v>127.2</v>
      </c>
      <c r="S56" s="44">
        <v>72.2</v>
      </c>
      <c r="AL56" s="13">
        <v>-5</v>
      </c>
      <c r="AM56" s="43">
        <v>97.1</v>
      </c>
      <c r="AN56" s="13">
        <v>-5</v>
      </c>
      <c r="AO56" s="43">
        <v>189.2</v>
      </c>
    </row>
    <row r="57" spans="1:41" x14ac:dyDescent="0.2">
      <c r="A57" s="39">
        <v>-5</v>
      </c>
      <c r="B57" s="40">
        <v>4</v>
      </c>
      <c r="C57" s="41">
        <v>0.1135</v>
      </c>
      <c r="D57" s="42" t="s">
        <v>262</v>
      </c>
      <c r="E57" s="40">
        <v>8.81</v>
      </c>
      <c r="F57" s="43">
        <v>536.4</v>
      </c>
      <c r="G57" s="43">
        <v>189.2</v>
      </c>
      <c r="H57" s="43">
        <v>97.1</v>
      </c>
      <c r="I57" s="44">
        <v>92.1</v>
      </c>
      <c r="J57" s="151"/>
      <c r="K57" s="39">
        <v>45</v>
      </c>
      <c r="L57" s="40">
        <v>15.5</v>
      </c>
      <c r="M57" s="41">
        <v>3.0200000000000001E-2</v>
      </c>
      <c r="N57" s="42" t="s">
        <v>263</v>
      </c>
      <c r="O57" s="40">
        <v>33.1</v>
      </c>
      <c r="P57" s="43">
        <v>460.9</v>
      </c>
      <c r="Q57" s="43">
        <v>199.6</v>
      </c>
      <c r="R57" s="43">
        <v>127.9</v>
      </c>
      <c r="S57" s="44">
        <v>71.7</v>
      </c>
      <c r="AL57" s="13">
        <v>-4</v>
      </c>
      <c r="AM57" s="43">
        <v>97.6</v>
      </c>
      <c r="AN57" s="13">
        <v>-4</v>
      </c>
      <c r="AO57" s="43">
        <v>189.4</v>
      </c>
    </row>
    <row r="58" spans="1:41" x14ac:dyDescent="0.2">
      <c r="A58" s="39">
        <v>-4</v>
      </c>
      <c r="B58" s="40">
        <v>4.13</v>
      </c>
      <c r="C58" s="41">
        <v>0.11</v>
      </c>
      <c r="D58" s="42" t="s">
        <v>264</v>
      </c>
      <c r="E58" s="40">
        <v>9.09</v>
      </c>
      <c r="F58" s="43">
        <v>535.1</v>
      </c>
      <c r="G58" s="43">
        <v>189.4</v>
      </c>
      <c r="H58" s="43">
        <v>97.6</v>
      </c>
      <c r="I58" s="44">
        <v>91.8</v>
      </c>
      <c r="J58" s="151"/>
      <c r="K58" s="39">
        <v>46</v>
      </c>
      <c r="L58" s="40">
        <v>15.85</v>
      </c>
      <c r="M58" s="41">
        <v>2.9499999999999998E-2</v>
      </c>
      <c r="N58" s="42" t="s">
        <v>265</v>
      </c>
      <c r="O58" s="40">
        <v>33.9</v>
      </c>
      <c r="P58" s="43">
        <v>459.1</v>
      </c>
      <c r="Q58" s="43">
        <v>199.7</v>
      </c>
      <c r="R58" s="43">
        <v>128.5</v>
      </c>
      <c r="S58" s="44">
        <v>71.2</v>
      </c>
      <c r="AL58" s="13">
        <v>-3</v>
      </c>
      <c r="AM58" s="43">
        <v>98.2</v>
      </c>
      <c r="AN58" s="13">
        <v>-3</v>
      </c>
      <c r="AO58" s="43">
        <v>189.7</v>
      </c>
    </row>
    <row r="59" spans="1:41" x14ac:dyDescent="0.2">
      <c r="A59" s="39">
        <v>-3</v>
      </c>
      <c r="B59" s="40">
        <v>4.26</v>
      </c>
      <c r="C59" s="41">
        <v>0.1065</v>
      </c>
      <c r="D59" s="42" t="s">
        <v>266</v>
      </c>
      <c r="E59" s="40">
        <v>9.3800000000000008</v>
      </c>
      <c r="F59" s="43">
        <v>533.79999999999995</v>
      </c>
      <c r="G59" s="43">
        <v>189.7</v>
      </c>
      <c r="H59" s="43">
        <v>98.2</v>
      </c>
      <c r="I59" s="44">
        <v>91.5</v>
      </c>
      <c r="J59" s="151"/>
      <c r="K59" s="39">
        <v>47</v>
      </c>
      <c r="L59" s="40">
        <v>16.2</v>
      </c>
      <c r="M59" s="41">
        <v>2.8799999999999999E-2</v>
      </c>
      <c r="N59" s="42" t="s">
        <v>267</v>
      </c>
      <c r="O59" s="40">
        <v>34.700000000000003</v>
      </c>
      <c r="P59" s="43">
        <v>457.2</v>
      </c>
      <c r="Q59" s="43">
        <v>199.9</v>
      </c>
      <c r="R59" s="43">
        <v>129.19999999999999</v>
      </c>
      <c r="S59" s="44">
        <v>70.7</v>
      </c>
      <c r="AL59" s="13">
        <v>-2</v>
      </c>
      <c r="AM59" s="43">
        <v>98.8</v>
      </c>
      <c r="AN59" s="13">
        <v>-2</v>
      </c>
      <c r="AO59" s="43">
        <v>189.9</v>
      </c>
    </row>
    <row r="60" spans="1:41" x14ac:dyDescent="0.2">
      <c r="A60" s="39">
        <v>-2</v>
      </c>
      <c r="B60" s="40">
        <v>4.3899999999999997</v>
      </c>
      <c r="C60" s="41">
        <v>0.10349999999999999</v>
      </c>
      <c r="D60" s="42" t="s">
        <v>268</v>
      </c>
      <c r="E60" s="40">
        <v>9.67</v>
      </c>
      <c r="F60" s="43">
        <v>532.5</v>
      </c>
      <c r="G60" s="43">
        <v>189.9</v>
      </c>
      <c r="H60" s="43">
        <v>98.8</v>
      </c>
      <c r="I60" s="44">
        <v>91.2</v>
      </c>
      <c r="J60" s="151"/>
      <c r="K60" s="39">
        <v>48</v>
      </c>
      <c r="L60" s="40">
        <v>16.55</v>
      </c>
      <c r="M60" s="41">
        <v>2.81E-2</v>
      </c>
      <c r="N60" s="42" t="s">
        <v>269</v>
      </c>
      <c r="O60" s="40">
        <v>35.6</v>
      </c>
      <c r="P60" s="43">
        <v>455.4</v>
      </c>
      <c r="Q60" s="43">
        <v>200</v>
      </c>
      <c r="R60" s="43">
        <v>129.80000000000001</v>
      </c>
      <c r="S60" s="44">
        <v>70.2</v>
      </c>
      <c r="AL60" s="13">
        <v>-1</v>
      </c>
      <c r="AM60" s="43">
        <v>99.4</v>
      </c>
      <c r="AN60" s="13">
        <v>-1</v>
      </c>
      <c r="AO60" s="43">
        <v>190.2</v>
      </c>
    </row>
    <row r="61" spans="1:41" ht="12" thickBot="1" x14ac:dyDescent="0.25">
      <c r="A61" s="39">
        <v>-1</v>
      </c>
      <c r="B61" s="40">
        <v>4.53</v>
      </c>
      <c r="C61" s="41">
        <v>0.10050000000000001</v>
      </c>
      <c r="D61" s="42" t="s">
        <v>270</v>
      </c>
      <c r="E61" s="40">
        <v>9.9700000000000006</v>
      </c>
      <c r="F61" s="43">
        <v>531.20000000000005</v>
      </c>
      <c r="G61" s="43">
        <v>190.2</v>
      </c>
      <c r="H61" s="43">
        <v>99.4</v>
      </c>
      <c r="I61" s="44">
        <v>90.8</v>
      </c>
      <c r="J61" s="151"/>
      <c r="K61" s="39">
        <v>49</v>
      </c>
      <c r="L61" s="40">
        <v>16.95</v>
      </c>
      <c r="M61" s="41">
        <v>2.7400000000000001E-2</v>
      </c>
      <c r="N61" s="42" t="s">
        <v>271</v>
      </c>
      <c r="O61" s="40">
        <v>36.5</v>
      </c>
      <c r="P61" s="43">
        <v>453.7</v>
      </c>
      <c r="Q61" s="43">
        <v>200.2</v>
      </c>
      <c r="R61" s="43">
        <v>130.5</v>
      </c>
      <c r="S61" s="44">
        <v>69.7</v>
      </c>
      <c r="AL61" s="19">
        <v>0</v>
      </c>
      <c r="AM61" s="50">
        <v>100</v>
      </c>
      <c r="AN61" s="19">
        <v>0</v>
      </c>
      <c r="AO61" s="50">
        <v>190.4</v>
      </c>
    </row>
    <row r="62" spans="1:41" ht="12" thickBot="1" x14ac:dyDescent="0.25">
      <c r="A62" s="46">
        <v>0</v>
      </c>
      <c r="B62" s="47">
        <v>4.67</v>
      </c>
      <c r="C62" s="48">
        <v>9.74E-2</v>
      </c>
      <c r="D62" s="49" t="s">
        <v>173</v>
      </c>
      <c r="E62" s="47">
        <v>10.27</v>
      </c>
      <c r="F62" s="50">
        <v>529.9</v>
      </c>
      <c r="G62" s="50">
        <v>190.4</v>
      </c>
      <c r="H62" s="50">
        <v>100</v>
      </c>
      <c r="I62" s="51">
        <v>90.4</v>
      </c>
      <c r="J62" s="151"/>
      <c r="K62" s="46">
        <v>50</v>
      </c>
      <c r="L62" s="47">
        <v>17.3</v>
      </c>
      <c r="M62" s="48">
        <v>2.6800000000000001E-2</v>
      </c>
      <c r="N62" s="49" t="s">
        <v>272</v>
      </c>
      <c r="O62" s="47">
        <v>37.299999999999997</v>
      </c>
      <c r="P62" s="50">
        <v>450.1</v>
      </c>
      <c r="Q62" s="50">
        <v>200.3</v>
      </c>
      <c r="R62" s="50">
        <v>131.19999999999999</v>
      </c>
      <c r="S62" s="51">
        <v>69.099999999999994</v>
      </c>
      <c r="AL62" s="13">
        <v>1</v>
      </c>
      <c r="AM62" s="43">
        <v>100.6</v>
      </c>
      <c r="AN62" s="13">
        <v>1</v>
      </c>
      <c r="AO62" s="43">
        <v>190.7</v>
      </c>
    </row>
    <row r="63" spans="1:4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AL63" s="13">
        <v>2</v>
      </c>
      <c r="AM63" s="43">
        <v>101.1</v>
      </c>
      <c r="AN63" s="13">
        <v>2</v>
      </c>
      <c r="AO63" s="43">
        <v>190.9</v>
      </c>
    </row>
    <row r="64" spans="1:41" ht="12.75" customHeight="1" x14ac:dyDescent="0.2">
      <c r="A64" s="31" t="s">
        <v>273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AL64" s="13">
        <v>3</v>
      </c>
      <c r="AM64" s="43">
        <v>101.7</v>
      </c>
      <c r="AN64" s="13">
        <v>3</v>
      </c>
      <c r="AO64" s="43">
        <v>191.1</v>
      </c>
    </row>
    <row r="65" spans="1:41" ht="11.25" customHeight="1" x14ac:dyDescent="0.2">
      <c r="A65" s="32"/>
      <c r="B65" s="32"/>
      <c r="C65" s="32"/>
      <c r="D65" s="32"/>
      <c r="E65" s="32"/>
      <c r="F65" s="32"/>
      <c r="G65" s="272" t="s">
        <v>274</v>
      </c>
      <c r="H65" s="272"/>
      <c r="I65" s="272"/>
      <c r="J65" s="272"/>
      <c r="K65" s="272"/>
      <c r="L65" s="272"/>
      <c r="M65" s="272"/>
      <c r="N65" s="272"/>
      <c r="O65" s="32"/>
      <c r="P65" s="32"/>
      <c r="Q65" s="32"/>
      <c r="R65" s="32"/>
      <c r="S65" s="32"/>
      <c r="AL65" s="13">
        <v>4</v>
      </c>
      <c r="AM65" s="43">
        <v>102.3</v>
      </c>
      <c r="AN65" s="13">
        <v>4</v>
      </c>
      <c r="AO65" s="43">
        <v>191.4</v>
      </c>
    </row>
    <row r="66" spans="1:41" x14ac:dyDescent="0.2">
      <c r="A66" s="32"/>
      <c r="B66" s="32"/>
      <c r="C66" s="32"/>
      <c r="D66" s="32"/>
      <c r="E66" s="32"/>
      <c r="F66" s="32"/>
      <c r="G66" s="272"/>
      <c r="H66" s="272"/>
      <c r="I66" s="272"/>
      <c r="J66" s="272"/>
      <c r="K66" s="272"/>
      <c r="L66" s="272"/>
      <c r="M66" s="272"/>
      <c r="N66" s="272"/>
      <c r="O66" s="32"/>
      <c r="P66" s="32"/>
      <c r="Q66" s="32"/>
      <c r="R66" s="32"/>
      <c r="S66" s="32"/>
      <c r="AL66" s="13">
        <v>5</v>
      </c>
      <c r="AM66" s="43">
        <v>102.9</v>
      </c>
      <c r="AN66" s="13">
        <v>5</v>
      </c>
      <c r="AO66" s="43">
        <v>191.6</v>
      </c>
    </row>
    <row r="67" spans="1:4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AL67" s="13">
        <v>6</v>
      </c>
      <c r="AM67" s="43">
        <v>103.4</v>
      </c>
      <c r="AN67" s="13">
        <v>6</v>
      </c>
      <c r="AO67" s="43">
        <v>191.8</v>
      </c>
    </row>
    <row r="68" spans="1:41" ht="12" thickBot="1" x14ac:dyDescent="0.25">
      <c r="A68" s="32"/>
      <c r="B68" s="32" t="s">
        <v>275</v>
      </c>
      <c r="C68" s="32"/>
      <c r="D68" s="32"/>
      <c r="E68" s="31" t="s">
        <v>276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AL68" s="13">
        <v>7</v>
      </c>
      <c r="AM68" s="43">
        <v>104</v>
      </c>
      <c r="AN68" s="13">
        <v>7</v>
      </c>
      <c r="AO68" s="43">
        <v>192</v>
      </c>
    </row>
    <row r="69" spans="1:41" ht="12" thickBot="1" x14ac:dyDescent="0.25">
      <c r="A69" s="141" t="s">
        <v>16</v>
      </c>
      <c r="B69" s="273" t="s">
        <v>277</v>
      </c>
      <c r="C69" s="273"/>
      <c r="D69" s="273" t="s">
        <v>135</v>
      </c>
      <c r="E69" s="273"/>
      <c r="F69" s="273" t="s">
        <v>136</v>
      </c>
      <c r="G69" s="273"/>
      <c r="H69" s="273" t="s">
        <v>137</v>
      </c>
      <c r="I69" s="273"/>
      <c r="J69" s="273" t="s">
        <v>138</v>
      </c>
      <c r="K69" s="273"/>
      <c r="L69" s="273"/>
      <c r="M69" s="273" t="s">
        <v>139</v>
      </c>
      <c r="N69" s="273"/>
      <c r="O69" s="32"/>
      <c r="P69" s="32"/>
      <c r="Q69" s="32"/>
      <c r="R69" s="32"/>
      <c r="S69" s="32"/>
      <c r="AL69" s="13">
        <v>8</v>
      </c>
      <c r="AM69" s="43">
        <v>104.6</v>
      </c>
      <c r="AN69" s="13">
        <v>8</v>
      </c>
      <c r="AO69" s="43">
        <v>192.3</v>
      </c>
    </row>
    <row r="70" spans="1:41" ht="12" thickBot="1" x14ac:dyDescent="0.25">
      <c r="A70" s="141" t="s">
        <v>140</v>
      </c>
      <c r="B70" s="141" t="s">
        <v>141</v>
      </c>
      <c r="C70" s="141" t="s">
        <v>142</v>
      </c>
      <c r="D70" s="141" t="s">
        <v>141</v>
      </c>
      <c r="E70" s="141" t="s">
        <v>142</v>
      </c>
      <c r="F70" s="141" t="s">
        <v>141</v>
      </c>
      <c r="G70" s="141" t="s">
        <v>142</v>
      </c>
      <c r="H70" s="141" t="s">
        <v>141</v>
      </c>
      <c r="I70" s="141" t="s">
        <v>142</v>
      </c>
      <c r="J70" s="273" t="s">
        <v>141</v>
      </c>
      <c r="K70" s="273"/>
      <c r="L70" s="141" t="s">
        <v>142</v>
      </c>
      <c r="M70" s="141" t="s">
        <v>141</v>
      </c>
      <c r="N70" s="141" t="s">
        <v>142</v>
      </c>
      <c r="O70" s="32"/>
      <c r="P70" s="32"/>
      <c r="Q70" s="32"/>
      <c r="R70" s="32"/>
      <c r="S70" s="32"/>
      <c r="AL70" s="13">
        <v>9</v>
      </c>
      <c r="AM70" s="43">
        <v>105.2</v>
      </c>
      <c r="AN70" s="13">
        <v>9</v>
      </c>
      <c r="AO70" s="43">
        <v>192.5</v>
      </c>
    </row>
    <row r="71" spans="1:41" x14ac:dyDescent="0.2">
      <c r="A71" s="33" t="s">
        <v>48</v>
      </c>
      <c r="B71" s="142">
        <v>0.43</v>
      </c>
      <c r="C71" s="52">
        <v>179.1</v>
      </c>
      <c r="D71" s="142">
        <v>0.39100000000000001</v>
      </c>
      <c r="E71" s="37">
        <v>179</v>
      </c>
      <c r="F71" s="142">
        <v>0</v>
      </c>
      <c r="G71" s="37">
        <v>0</v>
      </c>
      <c r="H71" s="142">
        <v>0</v>
      </c>
      <c r="I71" s="37">
        <v>0</v>
      </c>
      <c r="J71" s="276">
        <v>0</v>
      </c>
      <c r="K71" s="276"/>
      <c r="L71" s="37">
        <v>0</v>
      </c>
      <c r="M71" s="142">
        <v>0</v>
      </c>
      <c r="N71" s="38">
        <v>0</v>
      </c>
      <c r="O71" s="32"/>
      <c r="P71" s="32"/>
      <c r="Q71" s="32"/>
      <c r="R71" s="32"/>
      <c r="S71" s="32"/>
      <c r="AL71" s="13">
        <v>10</v>
      </c>
      <c r="AM71" s="43">
        <v>105.8</v>
      </c>
      <c r="AN71" s="13">
        <v>10</v>
      </c>
      <c r="AO71" s="43">
        <v>192.7</v>
      </c>
    </row>
    <row r="72" spans="1:41" x14ac:dyDescent="0.2">
      <c r="A72" s="39" t="s">
        <v>68</v>
      </c>
      <c r="B72" s="139">
        <v>0.44700000000000001</v>
      </c>
      <c r="C72" s="45">
        <v>182.7</v>
      </c>
      <c r="D72" s="139">
        <v>0.41</v>
      </c>
      <c r="E72" s="43">
        <v>182.6</v>
      </c>
      <c r="F72" s="139">
        <v>0.29299999999999998</v>
      </c>
      <c r="G72" s="43">
        <v>182.5</v>
      </c>
      <c r="H72" s="139">
        <v>0</v>
      </c>
      <c r="I72" s="43">
        <v>0</v>
      </c>
      <c r="J72" s="274">
        <v>0</v>
      </c>
      <c r="K72" s="274"/>
      <c r="L72" s="43">
        <v>0</v>
      </c>
      <c r="M72" s="139">
        <v>0</v>
      </c>
      <c r="N72" s="44">
        <v>0</v>
      </c>
      <c r="O72" s="32"/>
      <c r="P72" s="32"/>
      <c r="Q72" s="32"/>
      <c r="R72" s="32"/>
      <c r="S72" s="32"/>
      <c r="AL72" s="13">
        <v>11</v>
      </c>
      <c r="AM72" s="43">
        <v>106.4</v>
      </c>
      <c r="AN72" s="13">
        <v>11</v>
      </c>
      <c r="AO72" s="43">
        <v>193</v>
      </c>
    </row>
    <row r="73" spans="1:41" x14ac:dyDescent="0.2">
      <c r="A73" s="39" t="s">
        <v>88</v>
      </c>
      <c r="B73" s="139">
        <v>0.46100000000000002</v>
      </c>
      <c r="C73" s="45">
        <v>186.3</v>
      </c>
      <c r="D73" s="139">
        <v>0.42899999999999999</v>
      </c>
      <c r="E73" s="43">
        <v>185.2</v>
      </c>
      <c r="F73" s="139">
        <v>0.30499999999999999</v>
      </c>
      <c r="G73" s="43">
        <v>186.1</v>
      </c>
      <c r="H73" s="139">
        <v>0.222</v>
      </c>
      <c r="I73" s="43">
        <v>186</v>
      </c>
      <c r="J73" s="274">
        <v>0</v>
      </c>
      <c r="K73" s="274"/>
      <c r="L73" s="43">
        <v>0</v>
      </c>
      <c r="M73" s="139">
        <v>0</v>
      </c>
      <c r="N73" s="44">
        <v>0</v>
      </c>
      <c r="O73" s="32"/>
      <c r="P73" s="32"/>
      <c r="Q73" s="32"/>
      <c r="R73" s="32"/>
      <c r="S73" s="32"/>
      <c r="AL73" s="13">
        <v>12</v>
      </c>
      <c r="AM73" s="43">
        <v>107</v>
      </c>
      <c r="AN73" s="13">
        <v>12</v>
      </c>
      <c r="AO73" s="43">
        <v>193.2</v>
      </c>
    </row>
    <row r="74" spans="1:41" x14ac:dyDescent="0.2">
      <c r="A74" s="39" t="s">
        <v>108</v>
      </c>
      <c r="B74" s="139">
        <v>0.48199999999999998</v>
      </c>
      <c r="C74" s="45">
        <v>190.1</v>
      </c>
      <c r="D74" s="139">
        <v>0.44800000000000001</v>
      </c>
      <c r="E74" s="43">
        <v>190</v>
      </c>
      <c r="F74" s="139">
        <v>0.317</v>
      </c>
      <c r="G74" s="43">
        <v>189.8</v>
      </c>
      <c r="H74" s="139">
        <v>0.23200000000000001</v>
      </c>
      <c r="I74" s="43">
        <v>189.8</v>
      </c>
      <c r="J74" s="274">
        <v>0</v>
      </c>
      <c r="K74" s="274"/>
      <c r="L74" s="43">
        <v>0</v>
      </c>
      <c r="M74" s="139">
        <v>0</v>
      </c>
      <c r="N74" s="44">
        <v>0</v>
      </c>
      <c r="O74" s="32"/>
      <c r="P74" s="32"/>
      <c r="Q74" s="32"/>
      <c r="R74" s="32"/>
      <c r="S74" s="32"/>
      <c r="AL74" s="13">
        <v>13</v>
      </c>
      <c r="AM74" s="43">
        <v>107.6</v>
      </c>
      <c r="AN74" s="13">
        <v>13</v>
      </c>
      <c r="AO74" s="43">
        <v>193.4</v>
      </c>
    </row>
    <row r="75" spans="1:41" x14ac:dyDescent="0.2">
      <c r="A75" s="39" t="s">
        <v>29</v>
      </c>
      <c r="B75" s="139">
        <v>0.5</v>
      </c>
      <c r="C75" s="45">
        <v>193.9</v>
      </c>
      <c r="D75" s="139">
        <v>0.46700000000000003</v>
      </c>
      <c r="E75" s="43">
        <v>193.8</v>
      </c>
      <c r="F75" s="139">
        <v>0.32900000000000001</v>
      </c>
      <c r="G75" s="43">
        <v>193.6</v>
      </c>
      <c r="H75" s="139">
        <v>0.24199999999999999</v>
      </c>
      <c r="I75" s="43">
        <v>193.6</v>
      </c>
      <c r="J75" s="274">
        <v>0</v>
      </c>
      <c r="K75" s="274"/>
      <c r="L75" s="43">
        <v>0</v>
      </c>
      <c r="M75" s="139">
        <v>0</v>
      </c>
      <c r="N75" s="44">
        <v>0</v>
      </c>
      <c r="O75" s="32"/>
      <c r="P75" s="32"/>
      <c r="Q75" s="32"/>
      <c r="R75" s="32"/>
      <c r="S75" s="32"/>
      <c r="AL75" s="13">
        <v>14</v>
      </c>
      <c r="AM75" s="43">
        <v>108.2</v>
      </c>
      <c r="AN75" s="13">
        <v>14</v>
      </c>
      <c r="AO75" s="43">
        <v>193.7</v>
      </c>
    </row>
    <row r="76" spans="1:41" x14ac:dyDescent="0.2">
      <c r="A76" s="39" t="s">
        <v>49</v>
      </c>
      <c r="B76" s="139">
        <v>0.52</v>
      </c>
      <c r="C76" s="45">
        <v>197.9</v>
      </c>
      <c r="D76" s="139">
        <v>0.48599999999999999</v>
      </c>
      <c r="E76" s="43">
        <v>197.8</v>
      </c>
      <c r="F76" s="139">
        <v>0.34100000000000003</v>
      </c>
      <c r="G76" s="43">
        <v>197.6</v>
      </c>
      <c r="H76" s="139">
        <v>0.252</v>
      </c>
      <c r="I76" s="43">
        <v>197.5</v>
      </c>
      <c r="J76" s="274">
        <v>9.4E-2</v>
      </c>
      <c r="K76" s="274"/>
      <c r="L76" s="43">
        <v>194.1</v>
      </c>
      <c r="M76" s="139">
        <v>0</v>
      </c>
      <c r="N76" s="44">
        <v>0</v>
      </c>
      <c r="O76" s="32"/>
      <c r="P76" s="32"/>
      <c r="Q76" s="32"/>
      <c r="R76" s="32"/>
      <c r="S76" s="32"/>
      <c r="AL76" s="13">
        <v>15</v>
      </c>
      <c r="AM76" s="43">
        <v>108.8</v>
      </c>
      <c r="AN76" s="13">
        <v>15</v>
      </c>
      <c r="AO76" s="43">
        <v>193.9</v>
      </c>
    </row>
    <row r="77" spans="1:41" x14ac:dyDescent="0.2">
      <c r="A77" s="39" t="s">
        <v>69</v>
      </c>
      <c r="B77" s="139">
        <v>0.54</v>
      </c>
      <c r="C77" s="45">
        <v>201.9</v>
      </c>
      <c r="D77" s="139">
        <v>0.505</v>
      </c>
      <c r="E77" s="43">
        <v>201.8</v>
      </c>
      <c r="F77" s="139">
        <v>0.35099999999999998</v>
      </c>
      <c r="G77" s="43">
        <v>201.6</v>
      </c>
      <c r="H77" s="139">
        <v>0.26200000000000001</v>
      </c>
      <c r="I77" s="43">
        <v>201.5</v>
      </c>
      <c r="J77" s="274">
        <v>9.8000000000000004E-2</v>
      </c>
      <c r="K77" s="274"/>
      <c r="L77" s="43">
        <v>198.6</v>
      </c>
      <c r="M77" s="139">
        <v>0</v>
      </c>
      <c r="N77" s="44">
        <v>0</v>
      </c>
      <c r="O77" s="32"/>
      <c r="P77" s="32"/>
      <c r="Q77" s="32"/>
      <c r="R77" s="32"/>
      <c r="S77" s="32"/>
      <c r="AL77" s="13">
        <v>16</v>
      </c>
      <c r="AM77" s="43">
        <v>109.3</v>
      </c>
      <c r="AN77" s="13">
        <v>16</v>
      </c>
      <c r="AO77" s="43">
        <v>194.1</v>
      </c>
    </row>
    <row r="78" spans="1:41" x14ac:dyDescent="0.2">
      <c r="A78" s="39" t="s">
        <v>89</v>
      </c>
      <c r="B78" s="139">
        <v>0.56100000000000005</v>
      </c>
      <c r="C78" s="45">
        <v>206.1</v>
      </c>
      <c r="D78" s="139">
        <v>0.52400000000000002</v>
      </c>
      <c r="E78" s="43">
        <v>206</v>
      </c>
      <c r="F78" s="139">
        <v>0.36599999999999999</v>
      </c>
      <c r="G78" s="43">
        <v>205.8</v>
      </c>
      <c r="H78" s="139">
        <v>0.27200000000000002</v>
      </c>
      <c r="I78" s="43">
        <v>205.7</v>
      </c>
      <c r="J78" s="274">
        <v>0.10199999999999999</v>
      </c>
      <c r="K78" s="274"/>
      <c r="L78" s="43">
        <v>203.1</v>
      </c>
      <c r="M78" s="139">
        <v>0</v>
      </c>
      <c r="N78" s="44">
        <v>0</v>
      </c>
      <c r="O78" s="32"/>
      <c r="P78" s="32"/>
      <c r="Q78" s="32"/>
      <c r="R78" s="32"/>
      <c r="S78" s="32"/>
      <c r="AL78" s="13">
        <v>17</v>
      </c>
      <c r="AM78" s="43">
        <v>109.9</v>
      </c>
      <c r="AN78" s="13">
        <v>17</v>
      </c>
      <c r="AO78" s="43">
        <v>194.3</v>
      </c>
    </row>
    <row r="79" spans="1:41" x14ac:dyDescent="0.2">
      <c r="A79" s="39" t="s">
        <v>109</v>
      </c>
      <c r="B79" s="139">
        <v>0.58199999999999996</v>
      </c>
      <c r="C79" s="45">
        <v>210.3</v>
      </c>
      <c r="D79" s="139">
        <v>0.54300000000000004</v>
      </c>
      <c r="E79" s="43">
        <v>210.2</v>
      </c>
      <c r="F79" s="139">
        <v>0.379</v>
      </c>
      <c r="G79" s="43">
        <v>210.1</v>
      </c>
      <c r="H79" s="139">
        <v>0.28199999999999997</v>
      </c>
      <c r="I79" s="43">
        <v>210</v>
      </c>
      <c r="J79" s="274">
        <v>0.106</v>
      </c>
      <c r="K79" s="274"/>
      <c r="L79" s="43">
        <v>207.6</v>
      </c>
      <c r="M79" s="139">
        <v>0</v>
      </c>
      <c r="N79" s="44">
        <v>0</v>
      </c>
      <c r="O79" s="32"/>
      <c r="P79" s="32"/>
      <c r="Q79" s="32"/>
      <c r="R79" s="32"/>
      <c r="S79" s="32"/>
      <c r="AL79" s="13">
        <v>18</v>
      </c>
      <c r="AM79" s="43">
        <v>110.5</v>
      </c>
      <c r="AN79" s="13">
        <v>18</v>
      </c>
      <c r="AO79" s="43">
        <v>194.5</v>
      </c>
    </row>
    <row r="80" spans="1:41" x14ac:dyDescent="0.2">
      <c r="A80" s="39" t="s">
        <v>128</v>
      </c>
      <c r="B80" s="139">
        <v>0.60399999999999998</v>
      </c>
      <c r="C80" s="45">
        <v>214.7</v>
      </c>
      <c r="D80" s="139">
        <v>0.56200000000000006</v>
      </c>
      <c r="E80" s="43">
        <v>214.6</v>
      </c>
      <c r="F80" s="139">
        <v>0.39200000000000002</v>
      </c>
      <c r="G80" s="43">
        <v>214.3</v>
      </c>
      <c r="H80" s="139">
        <v>0.29199999999999998</v>
      </c>
      <c r="I80" s="43">
        <v>214.2</v>
      </c>
      <c r="J80" s="274">
        <v>0.11</v>
      </c>
      <c r="K80" s="274"/>
      <c r="L80" s="43">
        <v>212.1</v>
      </c>
      <c r="M80" s="139">
        <v>3.2000000000000001E-2</v>
      </c>
      <c r="N80" s="44">
        <v>202.7</v>
      </c>
      <c r="O80" s="32"/>
      <c r="P80" s="32"/>
      <c r="Q80" s="32"/>
      <c r="R80" s="32"/>
      <c r="S80" s="32"/>
      <c r="AL80" s="13">
        <v>19</v>
      </c>
      <c r="AM80" s="43">
        <v>111.1</v>
      </c>
      <c r="AN80" s="13">
        <v>19</v>
      </c>
      <c r="AO80" s="43">
        <v>194.7</v>
      </c>
    </row>
    <row r="81" spans="1:41" x14ac:dyDescent="0.2">
      <c r="A81" s="39" t="s">
        <v>143</v>
      </c>
      <c r="B81" s="139">
        <v>0.626</v>
      </c>
      <c r="C81" s="45">
        <v>219.1</v>
      </c>
      <c r="D81" s="139">
        <v>0.58099999999999996</v>
      </c>
      <c r="E81" s="43">
        <v>213.9</v>
      </c>
      <c r="F81" s="139">
        <v>0.40500000000000003</v>
      </c>
      <c r="G81" s="43">
        <v>218.6</v>
      </c>
      <c r="H81" s="139">
        <v>0.30199999999999999</v>
      </c>
      <c r="I81" s="43">
        <v>218.5</v>
      </c>
      <c r="J81" s="274">
        <v>0.114</v>
      </c>
      <c r="K81" s="274"/>
      <c r="L81" s="43">
        <v>216.6</v>
      </c>
      <c r="M81" s="139">
        <v>3.3000000000000002E-2</v>
      </c>
      <c r="N81" s="44">
        <v>208</v>
      </c>
      <c r="O81" s="32"/>
      <c r="P81" s="32"/>
      <c r="Q81" s="32"/>
      <c r="R81" s="32"/>
      <c r="S81" s="32"/>
      <c r="AL81" s="13">
        <v>20</v>
      </c>
      <c r="AM81" s="43">
        <v>111.7</v>
      </c>
      <c r="AN81" s="13">
        <v>20</v>
      </c>
      <c r="AO81" s="43">
        <v>194.9</v>
      </c>
    </row>
    <row r="82" spans="1:41" x14ac:dyDescent="0.2">
      <c r="A82" s="39" t="s">
        <v>144</v>
      </c>
      <c r="B82" s="139">
        <v>0.64900000000000002</v>
      </c>
      <c r="C82" s="45">
        <v>223.5</v>
      </c>
      <c r="D82" s="139">
        <v>0.6</v>
      </c>
      <c r="E82" s="43">
        <v>223.3</v>
      </c>
      <c r="F82" s="139">
        <v>0.41799999999999998</v>
      </c>
      <c r="G82" s="43">
        <v>223</v>
      </c>
      <c r="H82" s="139">
        <v>0.312</v>
      </c>
      <c r="I82" s="43">
        <v>222.9</v>
      </c>
      <c r="J82" s="274">
        <v>0.11799999999999999</v>
      </c>
      <c r="K82" s="274"/>
      <c r="L82" s="43">
        <v>221.1</v>
      </c>
      <c r="M82" s="139">
        <v>3.4000000000000002E-2</v>
      </c>
      <c r="N82" s="44">
        <v>213.3</v>
      </c>
      <c r="O82" s="32"/>
      <c r="P82" s="32"/>
      <c r="Q82" s="32"/>
      <c r="R82" s="32"/>
      <c r="S82" s="32"/>
      <c r="AL82" s="13">
        <v>21</v>
      </c>
      <c r="AM82" s="43">
        <v>112.3</v>
      </c>
      <c r="AN82" s="13">
        <v>21</v>
      </c>
      <c r="AO82" s="43">
        <v>195.1</v>
      </c>
    </row>
    <row r="83" spans="1:41" x14ac:dyDescent="0.2">
      <c r="A83" s="39" t="s">
        <v>145</v>
      </c>
      <c r="B83" s="139">
        <v>0.67200000000000004</v>
      </c>
      <c r="C83" s="45">
        <v>227.9</v>
      </c>
      <c r="D83" s="139">
        <v>0.61899999999999999</v>
      </c>
      <c r="E83" s="43">
        <v>227.7</v>
      </c>
      <c r="F83" s="139">
        <v>0.43099999999999999</v>
      </c>
      <c r="G83" s="43">
        <v>227.4</v>
      </c>
      <c r="H83" s="139">
        <v>0.32300000000000001</v>
      </c>
      <c r="I83" s="43">
        <v>227.3</v>
      </c>
      <c r="J83" s="274">
        <v>0.123</v>
      </c>
      <c r="K83" s="274"/>
      <c r="L83" s="43">
        <v>225.6</v>
      </c>
      <c r="M83" s="139">
        <v>3.5999999999999997E-2</v>
      </c>
      <c r="N83" s="44">
        <v>218.7</v>
      </c>
      <c r="O83" s="32"/>
      <c r="P83" s="32"/>
      <c r="Q83" s="32"/>
      <c r="R83" s="32"/>
      <c r="S83" s="32"/>
      <c r="AL83" s="13">
        <v>22</v>
      </c>
      <c r="AM83" s="43">
        <v>112.9</v>
      </c>
      <c r="AN83" s="13">
        <v>22</v>
      </c>
      <c r="AO83" s="43">
        <v>195.3</v>
      </c>
    </row>
    <row r="84" spans="1:41" x14ac:dyDescent="0.2">
      <c r="A84" s="39" t="s">
        <v>146</v>
      </c>
      <c r="B84" s="139">
        <v>0.69499999999999995</v>
      </c>
      <c r="C84" s="45">
        <v>232.4</v>
      </c>
      <c r="D84" s="139">
        <v>0.63800000000000001</v>
      </c>
      <c r="E84" s="43">
        <v>232.1</v>
      </c>
      <c r="F84" s="139">
        <v>0.44400000000000001</v>
      </c>
      <c r="G84" s="43">
        <v>231.9</v>
      </c>
      <c r="H84" s="139">
        <v>0.33400000000000002</v>
      </c>
      <c r="I84" s="43">
        <v>231.7</v>
      </c>
      <c r="J84" s="274">
        <v>0.128</v>
      </c>
      <c r="K84" s="274"/>
      <c r="L84" s="43">
        <v>230.3</v>
      </c>
      <c r="M84" s="139">
        <v>3.7999999999999999E-2</v>
      </c>
      <c r="N84" s="44">
        <v>224.1</v>
      </c>
      <c r="O84" s="32"/>
      <c r="P84" s="32"/>
      <c r="Q84" s="32"/>
      <c r="R84" s="32"/>
      <c r="S84" s="32"/>
      <c r="AL84" s="13">
        <v>23</v>
      </c>
      <c r="AM84" s="43">
        <v>113.5</v>
      </c>
      <c r="AN84" s="13">
        <v>23</v>
      </c>
      <c r="AO84" s="43">
        <v>195.5</v>
      </c>
    </row>
    <row r="85" spans="1:41" x14ac:dyDescent="0.2">
      <c r="A85" s="39" t="s">
        <v>147</v>
      </c>
      <c r="B85" s="139">
        <v>0.71899999999999997</v>
      </c>
      <c r="C85" s="45">
        <v>236.9</v>
      </c>
      <c r="D85" s="139">
        <v>0.65800000000000003</v>
      </c>
      <c r="E85" s="43">
        <v>236.5</v>
      </c>
      <c r="F85" s="139">
        <v>0.45700000000000002</v>
      </c>
      <c r="G85" s="43">
        <v>236.4</v>
      </c>
      <c r="H85" s="139">
        <v>0.34499999999999997</v>
      </c>
      <c r="I85" s="43">
        <v>235.2</v>
      </c>
      <c r="J85" s="274">
        <v>0.13300000000000001</v>
      </c>
      <c r="K85" s="274"/>
      <c r="L85" s="43">
        <v>234.9</v>
      </c>
      <c r="M85" s="139">
        <v>0.04</v>
      </c>
      <c r="N85" s="44">
        <v>229.5</v>
      </c>
      <c r="O85" s="32"/>
      <c r="P85" s="32"/>
      <c r="Q85" s="32"/>
      <c r="R85" s="32"/>
      <c r="S85" s="32"/>
      <c r="AL85" s="13">
        <v>24</v>
      </c>
      <c r="AM85" s="43">
        <v>114.1</v>
      </c>
      <c r="AN85" s="13">
        <v>24</v>
      </c>
      <c r="AO85" s="43">
        <v>195.7</v>
      </c>
    </row>
    <row r="86" spans="1:41" x14ac:dyDescent="0.2">
      <c r="A86" s="39" t="s">
        <v>148</v>
      </c>
      <c r="B86" s="139">
        <v>0.74299999999999999</v>
      </c>
      <c r="C86" s="45">
        <v>241.4</v>
      </c>
      <c r="D86" s="139">
        <v>0.67800000000000005</v>
      </c>
      <c r="E86" s="43">
        <v>241</v>
      </c>
      <c r="F86" s="139">
        <v>0.47</v>
      </c>
      <c r="G86" s="43">
        <v>240.9</v>
      </c>
      <c r="H86" s="139">
        <v>0.35599999999999998</v>
      </c>
      <c r="I86" s="43">
        <v>240.7</v>
      </c>
      <c r="J86" s="274">
        <v>0.13800000000000001</v>
      </c>
      <c r="K86" s="274"/>
      <c r="L86" s="43">
        <v>239.5</v>
      </c>
      <c r="M86" s="139">
        <v>4.2000000000000003E-2</v>
      </c>
      <c r="N86" s="44">
        <v>234.9</v>
      </c>
      <c r="O86" s="32"/>
      <c r="P86" s="32"/>
      <c r="Q86" s="32"/>
      <c r="R86" s="32"/>
      <c r="S86" s="32"/>
      <c r="AL86" s="13">
        <v>25</v>
      </c>
      <c r="AM86" s="43">
        <v>114.7</v>
      </c>
      <c r="AN86" s="13">
        <v>25</v>
      </c>
      <c r="AO86" s="43">
        <v>195.9</v>
      </c>
    </row>
    <row r="87" spans="1:41" x14ac:dyDescent="0.2">
      <c r="A87" s="39" t="s">
        <v>149</v>
      </c>
      <c r="B87" s="139">
        <v>0.76700000000000002</v>
      </c>
      <c r="C87" s="45">
        <v>245.9</v>
      </c>
      <c r="D87" s="139">
        <v>0.69799999999999995</v>
      </c>
      <c r="E87" s="43">
        <v>245.5</v>
      </c>
      <c r="F87" s="139">
        <v>0.48299999999999998</v>
      </c>
      <c r="G87" s="43">
        <v>245.5</v>
      </c>
      <c r="H87" s="139">
        <v>0.36699999999999999</v>
      </c>
      <c r="I87" s="43">
        <v>245.5</v>
      </c>
      <c r="J87" s="274">
        <v>0.14299999999999999</v>
      </c>
      <c r="K87" s="274"/>
      <c r="L87" s="43">
        <v>244.1</v>
      </c>
      <c r="M87" s="139">
        <v>4.3999999999999997E-2</v>
      </c>
      <c r="N87" s="44">
        <v>240.3</v>
      </c>
      <c r="O87" s="32"/>
      <c r="P87" s="32"/>
      <c r="Q87" s="32"/>
      <c r="R87" s="32"/>
      <c r="S87" s="32"/>
      <c r="AL87" s="13">
        <v>26</v>
      </c>
      <c r="AM87" s="43">
        <v>115.3</v>
      </c>
      <c r="AN87" s="13">
        <v>26</v>
      </c>
      <c r="AO87" s="43">
        <v>196.1</v>
      </c>
    </row>
    <row r="88" spans="1:41" x14ac:dyDescent="0.2">
      <c r="A88" s="39" t="s">
        <v>150</v>
      </c>
      <c r="B88" s="139">
        <v>0.79100000000000004</v>
      </c>
      <c r="C88" s="45">
        <v>250.4</v>
      </c>
      <c r="D88" s="139">
        <v>0.71799999999999997</v>
      </c>
      <c r="E88" s="43">
        <v>249.9</v>
      </c>
      <c r="F88" s="139">
        <v>0.496</v>
      </c>
      <c r="G88" s="43">
        <v>249.8</v>
      </c>
      <c r="H88" s="139">
        <v>0.378</v>
      </c>
      <c r="I88" s="43">
        <v>249.6</v>
      </c>
      <c r="J88" s="274">
        <v>0.14799999999999999</v>
      </c>
      <c r="K88" s="274"/>
      <c r="L88" s="43">
        <v>248.7</v>
      </c>
      <c r="M88" s="139">
        <v>4.5999999999999999E-2</v>
      </c>
      <c r="N88" s="44">
        <v>245.7</v>
      </c>
      <c r="O88" s="32"/>
      <c r="P88" s="32"/>
      <c r="Q88" s="32"/>
      <c r="R88" s="32"/>
      <c r="S88" s="32"/>
      <c r="AL88" s="13">
        <v>27</v>
      </c>
      <c r="AM88" s="43">
        <v>115.9</v>
      </c>
      <c r="AN88" s="13">
        <v>27</v>
      </c>
      <c r="AO88" s="43">
        <v>196.3</v>
      </c>
    </row>
    <row r="89" spans="1:41" x14ac:dyDescent="0.2">
      <c r="A89" s="39" t="s">
        <v>151</v>
      </c>
      <c r="B89" s="139">
        <v>0.81499999999999995</v>
      </c>
      <c r="C89" s="45">
        <v>254.9</v>
      </c>
      <c r="D89" s="139">
        <v>0.73799999999999999</v>
      </c>
      <c r="E89" s="43">
        <v>254.3</v>
      </c>
      <c r="F89" s="139">
        <v>0.50900000000000001</v>
      </c>
      <c r="G89" s="43">
        <v>254.3</v>
      </c>
      <c r="H89" s="139">
        <v>0.38900000000000001</v>
      </c>
      <c r="I89" s="43">
        <v>254.1</v>
      </c>
      <c r="J89" s="274">
        <v>0.153</v>
      </c>
      <c r="K89" s="274"/>
      <c r="L89" s="43">
        <v>253.3</v>
      </c>
      <c r="M89" s="139">
        <v>4.8000000000000001E-2</v>
      </c>
      <c r="N89" s="44">
        <v>251.1</v>
      </c>
      <c r="O89" s="32"/>
      <c r="P89" s="32"/>
      <c r="Q89" s="32"/>
      <c r="R89" s="32"/>
      <c r="S89" s="32"/>
      <c r="AL89" s="13">
        <v>28</v>
      </c>
      <c r="AM89" s="43">
        <v>116.5</v>
      </c>
      <c r="AN89" s="13">
        <v>28</v>
      </c>
      <c r="AO89" s="43">
        <v>196.5</v>
      </c>
    </row>
    <row r="90" spans="1:41" x14ac:dyDescent="0.2">
      <c r="A90" s="39" t="s">
        <v>152</v>
      </c>
      <c r="B90" s="139">
        <v>0.83899999999999997</v>
      </c>
      <c r="C90" s="45">
        <v>259.39999999999998</v>
      </c>
      <c r="D90" s="139">
        <v>0.75800000000000001</v>
      </c>
      <c r="E90" s="43">
        <v>258.8</v>
      </c>
      <c r="F90" s="139">
        <v>0.52200000000000002</v>
      </c>
      <c r="G90" s="43">
        <v>258.8</v>
      </c>
      <c r="H90" s="139">
        <v>0.4</v>
      </c>
      <c r="I90" s="43">
        <v>258.60000000000002</v>
      </c>
      <c r="J90" s="274">
        <v>0.158</v>
      </c>
      <c r="K90" s="274"/>
      <c r="L90" s="43">
        <v>258</v>
      </c>
      <c r="M90" s="139">
        <v>0.05</v>
      </c>
      <c r="N90" s="44">
        <v>256.5</v>
      </c>
      <c r="O90" s="32"/>
      <c r="P90" s="32"/>
      <c r="Q90" s="32"/>
      <c r="R90" s="32"/>
      <c r="S90" s="32"/>
      <c r="AL90" s="13">
        <v>29</v>
      </c>
      <c r="AM90" s="43">
        <v>117.1</v>
      </c>
      <c r="AN90" s="13">
        <v>29</v>
      </c>
      <c r="AO90" s="43">
        <v>196.7</v>
      </c>
    </row>
    <row r="91" spans="1:41" x14ac:dyDescent="0.2">
      <c r="A91" s="39" t="s">
        <v>153</v>
      </c>
      <c r="B91" s="139">
        <v>0.86299999999999999</v>
      </c>
      <c r="C91" s="45">
        <v>263.89999999999998</v>
      </c>
      <c r="D91" s="139">
        <v>0.77800000000000002</v>
      </c>
      <c r="E91" s="43">
        <v>263.3</v>
      </c>
      <c r="F91" s="139">
        <v>0.53500000000000003</v>
      </c>
      <c r="G91" s="43">
        <v>263.3</v>
      </c>
      <c r="H91" s="139">
        <v>0.41099999999999998</v>
      </c>
      <c r="I91" s="43">
        <v>263.10000000000002</v>
      </c>
      <c r="J91" s="274">
        <v>0.16300000000000001</v>
      </c>
      <c r="K91" s="274"/>
      <c r="L91" s="43">
        <v>262.7</v>
      </c>
      <c r="M91" s="139">
        <v>5.1999999999999998E-2</v>
      </c>
      <c r="N91" s="44">
        <v>261.89999999999998</v>
      </c>
      <c r="O91" s="32"/>
      <c r="P91" s="32"/>
      <c r="Q91" s="32"/>
      <c r="R91" s="32"/>
      <c r="S91" s="32"/>
      <c r="AL91" s="13">
        <v>30</v>
      </c>
      <c r="AM91" s="43">
        <v>117.8</v>
      </c>
      <c r="AN91" s="13">
        <v>30</v>
      </c>
      <c r="AO91" s="43">
        <v>196.9</v>
      </c>
    </row>
    <row r="92" spans="1:41" ht="12" thickBot="1" x14ac:dyDescent="0.25">
      <c r="A92" s="46" t="s">
        <v>154</v>
      </c>
      <c r="B92" s="140">
        <v>0.88700000000000001</v>
      </c>
      <c r="C92" s="53">
        <v>268.39999999999998</v>
      </c>
      <c r="D92" s="140">
        <v>0.79800000000000004</v>
      </c>
      <c r="E92" s="50">
        <v>267.8</v>
      </c>
      <c r="F92" s="140">
        <v>0.54800000000000004</v>
      </c>
      <c r="G92" s="50">
        <v>267.8</v>
      </c>
      <c r="H92" s="140">
        <v>0.42199999999999999</v>
      </c>
      <c r="I92" s="50">
        <v>267.5</v>
      </c>
      <c r="J92" s="275">
        <v>0.16800000000000001</v>
      </c>
      <c r="K92" s="275"/>
      <c r="L92" s="50">
        <v>267.39999999999998</v>
      </c>
      <c r="M92" s="140">
        <v>5.3999999999999999E-2</v>
      </c>
      <c r="N92" s="51">
        <v>267.3</v>
      </c>
      <c r="O92" s="32"/>
      <c r="P92" s="32"/>
      <c r="Q92" s="32"/>
      <c r="R92" s="32"/>
      <c r="S92" s="32"/>
      <c r="AL92" s="13">
        <v>31</v>
      </c>
      <c r="AM92" s="43">
        <v>118.4</v>
      </c>
      <c r="AN92" s="13">
        <v>31</v>
      </c>
      <c r="AO92" s="43">
        <v>197.1</v>
      </c>
    </row>
    <row r="93" spans="1:41" x14ac:dyDescent="0.2">
      <c r="A93" s="32"/>
      <c r="B93" s="54"/>
      <c r="C93" s="32"/>
      <c r="D93" s="54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AL93" s="13">
        <v>32</v>
      </c>
      <c r="AM93" s="43">
        <v>119.1</v>
      </c>
      <c r="AN93" s="13">
        <v>32</v>
      </c>
      <c r="AO93" s="43">
        <v>197.3</v>
      </c>
    </row>
    <row r="94" spans="1:4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5"/>
      <c r="M94" s="30"/>
      <c r="AL94" s="13">
        <v>33</v>
      </c>
      <c r="AM94" s="43">
        <v>119.7</v>
      </c>
      <c r="AN94" s="13">
        <v>33</v>
      </c>
      <c r="AO94" s="43">
        <v>197.4</v>
      </c>
    </row>
    <row r="95" spans="1:4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5"/>
      <c r="M95" s="30"/>
      <c r="AL95" s="13">
        <v>34</v>
      </c>
      <c r="AM95" s="43">
        <v>120.4</v>
      </c>
      <c r="AN95" s="13">
        <v>34</v>
      </c>
      <c r="AO95" s="43">
        <v>197.6</v>
      </c>
    </row>
    <row r="96" spans="1:4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5"/>
      <c r="M96" s="30"/>
      <c r="AL96" s="13">
        <v>35</v>
      </c>
      <c r="AM96" s="43">
        <v>121.1</v>
      </c>
      <c r="AN96" s="13">
        <v>35</v>
      </c>
      <c r="AO96" s="43">
        <v>197.8</v>
      </c>
    </row>
    <row r="97" spans="1:4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5"/>
      <c r="M97" s="30"/>
      <c r="AL97" s="13">
        <v>36</v>
      </c>
      <c r="AM97" s="43">
        <v>121.7</v>
      </c>
      <c r="AN97" s="13">
        <v>36</v>
      </c>
      <c r="AO97" s="43">
        <v>198</v>
      </c>
    </row>
    <row r="98" spans="1:4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5"/>
      <c r="M98" s="30"/>
      <c r="AL98" s="13">
        <v>37</v>
      </c>
      <c r="AM98" s="43">
        <v>122.4</v>
      </c>
      <c r="AN98" s="13">
        <v>37</v>
      </c>
      <c r="AO98" s="43">
        <v>198.2</v>
      </c>
    </row>
    <row r="99" spans="1:4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5"/>
      <c r="M99" s="30"/>
      <c r="AL99" s="13">
        <v>38</v>
      </c>
      <c r="AM99" s="43">
        <v>123</v>
      </c>
      <c r="AN99" s="13">
        <v>38</v>
      </c>
      <c r="AO99" s="43">
        <v>198.3</v>
      </c>
    </row>
    <row r="100" spans="1:4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5"/>
      <c r="M100" s="30"/>
      <c r="AL100" s="13">
        <v>39</v>
      </c>
      <c r="AM100" s="43">
        <v>123.7</v>
      </c>
      <c r="AN100" s="13">
        <v>39</v>
      </c>
      <c r="AO100" s="43">
        <v>198.5</v>
      </c>
    </row>
    <row r="101" spans="1:4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5"/>
      <c r="M101" s="30"/>
      <c r="AL101" s="13">
        <v>40</v>
      </c>
      <c r="AM101" s="43">
        <v>124.4</v>
      </c>
      <c r="AN101" s="13">
        <v>40</v>
      </c>
      <c r="AO101" s="43">
        <v>198.7</v>
      </c>
    </row>
    <row r="102" spans="1:4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5"/>
      <c r="M102" s="30"/>
      <c r="AL102" s="13">
        <v>41</v>
      </c>
      <c r="AM102" s="43">
        <v>125.1</v>
      </c>
      <c r="AN102" s="13">
        <v>41</v>
      </c>
      <c r="AO102" s="43">
        <v>198.9</v>
      </c>
    </row>
    <row r="103" spans="1:4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25"/>
      <c r="M103" s="30"/>
      <c r="AL103" s="13">
        <v>42</v>
      </c>
      <c r="AM103" s="43">
        <v>125.8</v>
      </c>
      <c r="AN103" s="13">
        <v>42</v>
      </c>
      <c r="AO103" s="43">
        <v>199</v>
      </c>
    </row>
    <row r="104" spans="1:4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25"/>
      <c r="M104" s="30"/>
      <c r="AL104" s="13">
        <v>43</v>
      </c>
      <c r="AM104" s="43">
        <v>126.5</v>
      </c>
      <c r="AN104" s="13">
        <v>43</v>
      </c>
      <c r="AO104" s="43">
        <v>199.2</v>
      </c>
    </row>
    <row r="105" spans="1:4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5"/>
      <c r="M105" s="30"/>
      <c r="AL105" s="13">
        <v>44</v>
      </c>
      <c r="AM105" s="43">
        <v>127.2</v>
      </c>
      <c r="AN105" s="13">
        <v>44</v>
      </c>
      <c r="AO105" s="43">
        <v>199.4</v>
      </c>
    </row>
    <row r="106" spans="1:4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5"/>
      <c r="M106" s="30"/>
      <c r="AL106" s="13">
        <v>45</v>
      </c>
      <c r="AM106" s="43">
        <v>127.9</v>
      </c>
      <c r="AN106" s="13">
        <v>45</v>
      </c>
      <c r="AO106" s="43">
        <v>199.6</v>
      </c>
    </row>
    <row r="107" spans="1:4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5"/>
      <c r="M107" s="30"/>
      <c r="AL107" s="13">
        <v>46</v>
      </c>
      <c r="AM107" s="43">
        <v>128.5</v>
      </c>
      <c r="AN107" s="13">
        <v>46</v>
      </c>
      <c r="AO107" s="43">
        <v>199.7</v>
      </c>
    </row>
    <row r="108" spans="1:4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5"/>
      <c r="M108" s="30"/>
      <c r="AL108" s="13">
        <v>47</v>
      </c>
      <c r="AM108" s="43">
        <v>129.19999999999999</v>
      </c>
      <c r="AN108" s="13">
        <v>47</v>
      </c>
      <c r="AO108" s="43">
        <v>199.9</v>
      </c>
    </row>
    <row r="109" spans="1:4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5"/>
      <c r="M109" s="30"/>
      <c r="AL109" s="13">
        <v>48</v>
      </c>
      <c r="AM109" s="43">
        <v>129.80000000000001</v>
      </c>
      <c r="AN109" s="13">
        <v>48</v>
      </c>
      <c r="AO109" s="43">
        <v>200</v>
      </c>
    </row>
    <row r="110" spans="1:4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25"/>
      <c r="M110" s="30"/>
      <c r="AL110" s="13">
        <v>49</v>
      </c>
      <c r="AM110" s="43">
        <v>130.5</v>
      </c>
      <c r="AN110" s="13">
        <v>49</v>
      </c>
      <c r="AO110" s="43">
        <v>200.2</v>
      </c>
    </row>
    <row r="111" spans="1:41" ht="12" thickBo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25"/>
      <c r="M111" s="30"/>
      <c r="AL111" s="120" t="s">
        <v>128</v>
      </c>
      <c r="AM111" s="50">
        <v>131.19999999999999</v>
      </c>
      <c r="AN111" s="120" t="s">
        <v>128</v>
      </c>
      <c r="AO111" s="50">
        <v>200.3</v>
      </c>
    </row>
    <row r="112" spans="1:41" ht="12" thickBo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25"/>
      <c r="M112" s="30"/>
      <c r="AL112" s="19"/>
      <c r="AM112" s="23"/>
      <c r="AN112" s="23"/>
    </row>
    <row r="113" spans="1:13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25"/>
      <c r="M113" s="30"/>
    </row>
    <row r="114" spans="1:13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25"/>
      <c r="M114" s="30"/>
    </row>
    <row r="115" spans="1:13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25"/>
      <c r="M115" s="30"/>
    </row>
    <row r="116" spans="1:13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25"/>
      <c r="M116" s="30"/>
    </row>
    <row r="117" spans="1:13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25"/>
      <c r="M117" s="30"/>
    </row>
    <row r="118" spans="1:13" x14ac:dyDescent="0.2">
      <c r="H118" s="25"/>
      <c r="I118" s="30"/>
      <c r="J118" s="25"/>
      <c r="K118" s="30"/>
      <c r="L118" s="25"/>
      <c r="M118" s="30"/>
    </row>
    <row r="119" spans="1:13" x14ac:dyDescent="0.2">
      <c r="H119" s="25"/>
      <c r="I119" s="30"/>
      <c r="J119" s="25"/>
      <c r="K119" s="30"/>
      <c r="L119" s="25"/>
    </row>
    <row r="120" spans="1:13" x14ac:dyDescent="0.2">
      <c r="H120" s="25"/>
      <c r="I120" s="30"/>
      <c r="J120" s="25"/>
      <c r="K120" s="30"/>
      <c r="L120" s="25"/>
    </row>
    <row r="121" spans="1:13" x14ac:dyDescent="0.2">
      <c r="H121" s="25"/>
      <c r="I121" s="30"/>
      <c r="J121" s="25"/>
      <c r="K121" s="30"/>
      <c r="L121" s="25"/>
    </row>
    <row r="122" spans="1:13" x14ac:dyDescent="0.2">
      <c r="H122" s="25"/>
      <c r="I122" s="30"/>
      <c r="J122" s="25"/>
      <c r="K122" s="30"/>
      <c r="L122" s="25"/>
    </row>
    <row r="123" spans="1:13" x14ac:dyDescent="0.2">
      <c r="H123" s="25"/>
      <c r="I123" s="30"/>
      <c r="J123" s="25"/>
      <c r="K123" s="30"/>
      <c r="L123" s="25"/>
    </row>
    <row r="124" spans="1:13" x14ac:dyDescent="0.2">
      <c r="H124" s="25"/>
      <c r="I124" s="30"/>
      <c r="J124" s="25"/>
      <c r="K124" s="30"/>
      <c r="L124" s="25"/>
    </row>
    <row r="125" spans="1:13" x14ac:dyDescent="0.2">
      <c r="H125" s="25"/>
      <c r="I125" s="30"/>
      <c r="J125" s="25"/>
      <c r="K125" s="30"/>
      <c r="L125" s="25"/>
    </row>
    <row r="126" spans="1:13" x14ac:dyDescent="0.2">
      <c r="H126" s="25"/>
      <c r="I126" s="30"/>
      <c r="J126" s="25"/>
      <c r="K126" s="30"/>
      <c r="L126" s="25"/>
    </row>
    <row r="127" spans="1:13" x14ac:dyDescent="0.2">
      <c r="H127" s="25"/>
      <c r="I127" s="30"/>
      <c r="J127" s="25"/>
      <c r="K127" s="30"/>
      <c r="L127" s="25"/>
    </row>
    <row r="128" spans="1:13" x14ac:dyDescent="0.2">
      <c r="H128" s="25"/>
      <c r="I128" s="30"/>
      <c r="J128" s="25"/>
      <c r="K128" s="30"/>
      <c r="L128" s="25"/>
    </row>
    <row r="129" spans="8:11" x14ac:dyDescent="0.2">
      <c r="H129" s="25"/>
      <c r="I129" s="30"/>
      <c r="J129" s="25"/>
      <c r="K129" s="30"/>
    </row>
    <row r="130" spans="8:11" x14ac:dyDescent="0.2">
      <c r="I130" s="30"/>
      <c r="J130" s="25"/>
      <c r="K130" s="30"/>
    </row>
    <row r="131" spans="8:11" x14ac:dyDescent="0.2">
      <c r="I131" s="30"/>
      <c r="J131" s="25"/>
      <c r="K131" s="30"/>
    </row>
    <row r="132" spans="8:11" x14ac:dyDescent="0.2">
      <c r="I132" s="30"/>
      <c r="J132" s="25"/>
      <c r="K132" s="30"/>
    </row>
    <row r="133" spans="8:11" x14ac:dyDescent="0.2">
      <c r="I133" s="30"/>
      <c r="K133" s="30"/>
    </row>
    <row r="134" spans="8:11" x14ac:dyDescent="0.2">
      <c r="I134" s="30"/>
      <c r="K134" s="30"/>
    </row>
    <row r="135" spans="8:11" x14ac:dyDescent="0.2">
      <c r="K135" s="30"/>
    </row>
    <row r="136" spans="8:11" x14ac:dyDescent="0.2">
      <c r="K136" s="30"/>
    </row>
    <row r="137" spans="8:11" x14ac:dyDescent="0.2">
      <c r="K137" s="30"/>
    </row>
    <row r="138" spans="8:11" x14ac:dyDescent="0.2">
      <c r="K138" s="30"/>
    </row>
    <row r="139" spans="8:11" x14ac:dyDescent="0.2">
      <c r="K139" s="30"/>
    </row>
    <row r="140" spans="8:11" x14ac:dyDescent="0.2">
      <c r="K140" s="30"/>
    </row>
  </sheetData>
  <mergeCells count="54">
    <mergeCell ref="M69:N69"/>
    <mergeCell ref="J88:K88"/>
    <mergeCell ref="J89:K89"/>
    <mergeCell ref="J90:K90"/>
    <mergeCell ref="J81:K81"/>
    <mergeCell ref="J70:K70"/>
    <mergeCell ref="J71:K71"/>
    <mergeCell ref="J72:K72"/>
    <mergeCell ref="J73:K73"/>
    <mergeCell ref="J74:K74"/>
    <mergeCell ref="J75:K75"/>
    <mergeCell ref="J91:K91"/>
    <mergeCell ref="J92:K92"/>
    <mergeCell ref="C9:D9"/>
    <mergeCell ref="E9:F9"/>
    <mergeCell ref="G9:H9"/>
    <mergeCell ref="J82:K82"/>
    <mergeCell ref="J83:K83"/>
    <mergeCell ref="J84:K84"/>
    <mergeCell ref="J85:K85"/>
    <mergeCell ref="J86:K86"/>
    <mergeCell ref="J87:K87"/>
    <mergeCell ref="J76:K76"/>
    <mergeCell ref="J77:K77"/>
    <mergeCell ref="J78:K78"/>
    <mergeCell ref="J79:K79"/>
    <mergeCell ref="J80:K80"/>
    <mergeCell ref="B69:C69"/>
    <mergeCell ref="D69:E69"/>
    <mergeCell ref="F69:G69"/>
    <mergeCell ref="H69:I69"/>
    <mergeCell ref="J69:L69"/>
    <mergeCell ref="Y25:Y26"/>
    <mergeCell ref="Z25:Z26"/>
    <mergeCell ref="Y31:Y32"/>
    <mergeCell ref="Z31:Z32"/>
    <mergeCell ref="Y35:Y36"/>
    <mergeCell ref="Z35:Z36"/>
    <mergeCell ref="G65:N66"/>
    <mergeCell ref="Y39:Y40"/>
    <mergeCell ref="Z39:Z40"/>
    <mergeCell ref="Y43:Y44"/>
    <mergeCell ref="Z43:Z44"/>
    <mergeCell ref="Y21:Y22"/>
    <mergeCell ref="Z21:Z22"/>
    <mergeCell ref="W7:AA10"/>
    <mergeCell ref="M9:N9"/>
    <mergeCell ref="H1:P2"/>
    <mergeCell ref="Y13:Y14"/>
    <mergeCell ref="Z13:Z14"/>
    <mergeCell ref="Y17:Y18"/>
    <mergeCell ref="Z17:Z18"/>
    <mergeCell ref="O9:P9"/>
    <mergeCell ref="Q9:R9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AP141"/>
  <sheetViews>
    <sheetView workbookViewId="0">
      <pane ySplit="11" topLeftCell="A12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6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6.33203125" style="5" customWidth="1"/>
    <col min="8" max="9" width="7.1640625" style="5" customWidth="1"/>
    <col min="10" max="10" width="10.33203125" style="5" customWidth="1"/>
    <col min="11" max="11" width="7.6640625" style="5" customWidth="1"/>
    <col min="12" max="12" width="6.1640625" style="5" customWidth="1"/>
    <col min="13" max="13" width="9.6640625" style="5" customWidth="1"/>
    <col min="14" max="14" width="7.1640625" style="5" customWidth="1"/>
    <col min="15" max="15" width="12" style="5" customWidth="1"/>
    <col min="16" max="16" width="6.5" style="5" customWidth="1"/>
    <col min="17" max="17" width="6.33203125" style="5" customWidth="1"/>
    <col min="18" max="19" width="7.1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2:42" ht="10.7" customHeight="1" x14ac:dyDescent="0.2">
      <c r="B1" s="31" t="s">
        <v>278</v>
      </c>
      <c r="C1" s="32"/>
      <c r="D1" s="32"/>
      <c r="E1" s="32"/>
      <c r="F1" s="32"/>
      <c r="G1" s="32"/>
      <c r="H1" s="271" t="s">
        <v>279</v>
      </c>
      <c r="I1" s="271"/>
      <c r="J1" s="271"/>
      <c r="K1" s="271"/>
      <c r="L1" s="271"/>
      <c r="M1" s="271"/>
      <c r="N1" s="271"/>
      <c r="O1" s="271"/>
      <c r="P1" s="271"/>
      <c r="Q1" s="32"/>
      <c r="R1" s="32"/>
      <c r="S1" s="32"/>
      <c r="T1" s="32"/>
    </row>
    <row r="2" spans="2:42" ht="10.7" customHeight="1" x14ac:dyDescent="0.2">
      <c r="B2" s="31" t="s">
        <v>280</v>
      </c>
      <c r="C2" s="32"/>
      <c r="D2" s="32"/>
      <c r="E2" s="32"/>
      <c r="F2" s="32"/>
      <c r="G2" s="32"/>
      <c r="H2" s="271"/>
      <c r="I2" s="271"/>
      <c r="J2" s="271"/>
      <c r="K2" s="271"/>
      <c r="L2" s="271"/>
      <c r="M2" s="271"/>
      <c r="N2" s="271"/>
      <c r="O2" s="271"/>
      <c r="P2" s="271"/>
      <c r="Q2" s="32"/>
      <c r="R2" s="32"/>
      <c r="S2" s="32"/>
      <c r="T2" s="32"/>
    </row>
    <row r="3" spans="2:42" x14ac:dyDescent="0.2">
      <c r="B3" s="31" t="s">
        <v>281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2:42" x14ac:dyDescent="0.2">
      <c r="B4" s="31" t="s">
        <v>282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X4" s="5" t="s">
        <v>500</v>
      </c>
    </row>
    <row r="5" spans="2:42" ht="10.7" customHeight="1" x14ac:dyDescent="0.2">
      <c r="B5" s="31" t="s">
        <v>283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2:42" ht="10.7" customHeight="1" x14ac:dyDescent="0.2">
      <c r="B6" s="31" t="s">
        <v>284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2:42" ht="13.5" customHeight="1" x14ac:dyDescent="0.2">
      <c r="B7" s="31" t="s">
        <v>285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X7" s="263" t="s">
        <v>507</v>
      </c>
      <c r="Y7" s="263"/>
      <c r="Z7" s="263"/>
      <c r="AA7" s="263"/>
      <c r="AB7" s="263"/>
    </row>
    <row r="8" spans="2:42" ht="13.5" customHeight="1" x14ac:dyDescent="0.2">
      <c r="B8" s="32"/>
      <c r="C8" s="32"/>
      <c r="D8" s="32"/>
      <c r="E8" s="32"/>
      <c r="F8" s="32"/>
      <c r="G8" s="32"/>
      <c r="H8" s="272" t="s">
        <v>162</v>
      </c>
      <c r="I8" s="272"/>
      <c r="J8" s="272"/>
      <c r="K8" s="272"/>
      <c r="L8" s="272"/>
      <c r="M8" s="272"/>
      <c r="N8" s="272"/>
      <c r="O8" s="272"/>
      <c r="P8" s="272"/>
      <c r="Q8" s="32"/>
      <c r="R8" s="32"/>
      <c r="S8" s="32"/>
      <c r="T8" s="32"/>
      <c r="X8" s="263"/>
      <c r="Y8" s="263"/>
      <c r="Z8" s="263"/>
      <c r="AA8" s="263"/>
      <c r="AB8" s="263"/>
    </row>
    <row r="9" spans="2:42" ht="13.5" customHeight="1" thickBot="1" x14ac:dyDescent="0.25">
      <c r="B9" s="32"/>
      <c r="C9" s="32"/>
      <c r="D9" s="32"/>
      <c r="E9" s="32"/>
      <c r="F9" s="32"/>
      <c r="G9" s="32"/>
      <c r="H9" s="143"/>
      <c r="I9" s="143"/>
      <c r="J9" s="143"/>
      <c r="K9" s="143"/>
      <c r="L9" s="143"/>
      <c r="M9" s="143"/>
      <c r="N9" s="143"/>
      <c r="O9" s="143"/>
      <c r="P9" s="143"/>
      <c r="Q9" s="32"/>
      <c r="R9" s="32"/>
      <c r="S9" s="32"/>
      <c r="T9" s="32"/>
      <c r="X9" s="263"/>
      <c r="Y9" s="263"/>
      <c r="Z9" s="263"/>
      <c r="AA9" s="263"/>
      <c r="AB9" s="263"/>
    </row>
    <row r="10" spans="2:42" s="4" customFormat="1" ht="11.1" customHeight="1" thickBot="1" x14ac:dyDescent="0.25">
      <c r="B10" s="141" t="s">
        <v>16</v>
      </c>
      <c r="C10" s="141" t="s">
        <v>286</v>
      </c>
      <c r="D10" s="269" t="s">
        <v>287</v>
      </c>
      <c r="E10" s="270"/>
      <c r="F10" s="269" t="s">
        <v>288</v>
      </c>
      <c r="G10" s="270"/>
      <c r="H10" s="269" t="s">
        <v>167</v>
      </c>
      <c r="I10" s="270"/>
      <c r="J10" s="141" t="s">
        <v>21</v>
      </c>
      <c r="K10" s="32"/>
      <c r="L10" s="141" t="s">
        <v>16</v>
      </c>
      <c r="M10" s="141" t="s">
        <v>286</v>
      </c>
      <c r="N10" s="269" t="s">
        <v>287</v>
      </c>
      <c r="O10" s="270"/>
      <c r="P10" s="269" t="s">
        <v>288</v>
      </c>
      <c r="Q10" s="270"/>
      <c r="R10" s="269" t="s">
        <v>167</v>
      </c>
      <c r="S10" s="270"/>
      <c r="T10" s="141" t="s">
        <v>21</v>
      </c>
      <c r="X10" s="263"/>
      <c r="Y10" s="263"/>
      <c r="Z10" s="263"/>
      <c r="AA10" s="263"/>
      <c r="AB10" s="263"/>
      <c r="AM10" s="158" t="s">
        <v>16</v>
      </c>
      <c r="AN10" s="159" t="s">
        <v>20</v>
      </c>
      <c r="AO10" s="160"/>
      <c r="AP10" s="160"/>
    </row>
    <row r="11" spans="2:42" ht="12" customHeight="1" thickBot="1" x14ac:dyDescent="0.25">
      <c r="B11" s="141" t="s">
        <v>140</v>
      </c>
      <c r="C11" s="141" t="s">
        <v>168</v>
      </c>
      <c r="D11" s="141" t="s">
        <v>24</v>
      </c>
      <c r="E11" s="141" t="s">
        <v>169</v>
      </c>
      <c r="F11" s="141" t="s">
        <v>24</v>
      </c>
      <c r="G11" s="141" t="s">
        <v>169</v>
      </c>
      <c r="H11" s="141" t="s">
        <v>24</v>
      </c>
      <c r="I11" s="141" t="s">
        <v>169</v>
      </c>
      <c r="J11" s="141" t="s">
        <v>170</v>
      </c>
      <c r="K11" s="32"/>
      <c r="L11" s="141" t="s">
        <v>140</v>
      </c>
      <c r="M11" s="141" t="s">
        <v>171</v>
      </c>
      <c r="N11" s="141" t="s">
        <v>24</v>
      </c>
      <c r="O11" s="141" t="s">
        <v>169</v>
      </c>
      <c r="P11" s="141" t="s">
        <v>24</v>
      </c>
      <c r="Q11" s="141" t="s">
        <v>169</v>
      </c>
      <c r="R11" s="141" t="s">
        <v>24</v>
      </c>
      <c r="S11" s="141" t="s">
        <v>169</v>
      </c>
      <c r="T11" s="141" t="s">
        <v>170</v>
      </c>
      <c r="X11" s="263"/>
      <c r="Y11" s="263"/>
      <c r="Z11" s="263"/>
      <c r="AA11" s="263"/>
      <c r="AB11" s="263"/>
      <c r="AM11" s="6" t="s">
        <v>22</v>
      </c>
      <c r="AN11" s="6" t="s">
        <v>25</v>
      </c>
      <c r="AO11" s="6" t="s">
        <v>22</v>
      </c>
      <c r="AP11" s="6" t="s">
        <v>26</v>
      </c>
    </row>
    <row r="12" spans="2:42" ht="12" thickBot="1" x14ac:dyDescent="0.25">
      <c r="B12" s="141" t="s">
        <v>140</v>
      </c>
      <c r="C12" s="141" t="s">
        <v>168</v>
      </c>
      <c r="D12" s="141" t="s">
        <v>24</v>
      </c>
      <c r="E12" s="141" t="s">
        <v>169</v>
      </c>
      <c r="F12" s="141" t="s">
        <v>24</v>
      </c>
      <c r="G12" s="141" t="s">
        <v>169</v>
      </c>
      <c r="H12" s="141" t="s">
        <v>24</v>
      </c>
      <c r="I12" s="141" t="s">
        <v>169</v>
      </c>
      <c r="J12" s="141" t="s">
        <v>170</v>
      </c>
      <c r="K12" s="32"/>
      <c r="L12" s="141" t="s">
        <v>140</v>
      </c>
      <c r="M12" s="141" t="s">
        <v>171</v>
      </c>
      <c r="N12" s="141" t="s">
        <v>24</v>
      </c>
      <c r="O12" s="141" t="s">
        <v>169</v>
      </c>
      <c r="P12" s="141" t="s">
        <v>24</v>
      </c>
      <c r="Q12" s="141" t="s">
        <v>169</v>
      </c>
      <c r="R12" s="141" t="s">
        <v>24</v>
      </c>
      <c r="S12" s="141" t="s">
        <v>169</v>
      </c>
      <c r="T12" s="141" t="s">
        <v>170</v>
      </c>
      <c r="AM12" s="7">
        <v>-50</v>
      </c>
      <c r="AN12" s="37">
        <v>38.9</v>
      </c>
      <c r="AO12" s="7">
        <v>-50</v>
      </c>
      <c r="AP12" s="37">
        <v>142.1</v>
      </c>
    </row>
    <row r="13" spans="2:42" x14ac:dyDescent="0.2">
      <c r="B13" s="33" t="s">
        <v>28</v>
      </c>
      <c r="C13" s="34">
        <v>0.1</v>
      </c>
      <c r="D13" s="34">
        <v>1.92</v>
      </c>
      <c r="E13" s="36">
        <v>1.534E-3</v>
      </c>
      <c r="F13" s="34">
        <v>0.52</v>
      </c>
      <c r="G13" s="37">
        <v>652</v>
      </c>
      <c r="H13" s="37">
        <v>142.1</v>
      </c>
      <c r="I13" s="37">
        <v>38.9</v>
      </c>
      <c r="J13" s="38">
        <v>103.2</v>
      </c>
      <c r="K13" s="151"/>
      <c r="L13" s="33" t="s">
        <v>29</v>
      </c>
      <c r="M13" s="34">
        <v>1.02</v>
      </c>
      <c r="N13" s="34">
        <v>0.35</v>
      </c>
      <c r="O13" s="36">
        <v>1.6670000000000001E-3</v>
      </c>
      <c r="P13" s="34">
        <v>2.83</v>
      </c>
      <c r="Q13" s="37">
        <v>600</v>
      </c>
      <c r="R13" s="37">
        <v>158.1</v>
      </c>
      <c r="S13" s="37">
        <v>66.400000000000006</v>
      </c>
      <c r="T13" s="38">
        <v>91.7</v>
      </c>
      <c r="X13" s="124" t="s">
        <v>493</v>
      </c>
      <c r="Y13" s="125"/>
      <c r="Z13" s="125"/>
      <c r="AA13" s="125"/>
      <c r="AB13" s="125"/>
      <c r="AM13" s="13">
        <v>-49</v>
      </c>
      <c r="AN13" s="43">
        <v>39.4</v>
      </c>
      <c r="AO13" s="13">
        <v>-49</v>
      </c>
      <c r="AP13" s="43">
        <v>142.4</v>
      </c>
    </row>
    <row r="14" spans="2:42" ht="12.75" x14ac:dyDescent="0.2">
      <c r="B14" s="39" t="s">
        <v>30</v>
      </c>
      <c r="C14" s="40">
        <v>0.1</v>
      </c>
      <c r="D14" s="40">
        <v>1.89</v>
      </c>
      <c r="E14" s="42">
        <v>1.536E-3</v>
      </c>
      <c r="F14" s="40">
        <v>0.53</v>
      </c>
      <c r="G14" s="43">
        <v>651</v>
      </c>
      <c r="H14" s="43">
        <v>142.4</v>
      </c>
      <c r="I14" s="43">
        <v>39.4</v>
      </c>
      <c r="J14" s="44">
        <v>103</v>
      </c>
      <c r="K14" s="151"/>
      <c r="L14" s="39" t="s">
        <v>31</v>
      </c>
      <c r="M14" s="40">
        <v>1.06</v>
      </c>
      <c r="N14" s="40">
        <v>0.34</v>
      </c>
      <c r="O14" s="42">
        <v>1.67E-3</v>
      </c>
      <c r="P14" s="40">
        <v>2.92</v>
      </c>
      <c r="Q14" s="43">
        <v>599</v>
      </c>
      <c r="R14" s="43">
        <v>158.4</v>
      </c>
      <c r="S14" s="43">
        <v>66.900000000000006</v>
      </c>
      <c r="T14" s="44">
        <v>91.5</v>
      </c>
      <c r="X14" s="126" t="s">
        <v>496</v>
      </c>
      <c r="Y14" s="127"/>
      <c r="Z14" s="265" t="e">
        <f>INDEX(AM12:AM112,MATCH(Z16,AM12:AM112,1)+1)</f>
        <v>#REF!</v>
      </c>
      <c r="AA14" s="261" t="e">
        <f>VLOOKUP(Z14,AM12:AN112,2)</f>
        <v>#REF!</v>
      </c>
      <c r="AB14" s="116"/>
      <c r="AD14" s="4" t="s">
        <v>501</v>
      </c>
      <c r="AE14" s="4"/>
      <c r="AM14" s="13">
        <v>-48</v>
      </c>
      <c r="AN14" s="43">
        <v>40</v>
      </c>
      <c r="AO14" s="13">
        <v>-48</v>
      </c>
      <c r="AP14" s="43">
        <v>142.69999999999999</v>
      </c>
    </row>
    <row r="15" spans="2:42" ht="12.75" x14ac:dyDescent="0.2">
      <c r="B15" s="39" t="s">
        <v>32</v>
      </c>
      <c r="C15" s="40">
        <v>0.11</v>
      </c>
      <c r="D15" s="40">
        <v>1.85</v>
      </c>
      <c r="E15" s="42">
        <v>1.539E-3</v>
      </c>
      <c r="F15" s="40">
        <v>0.54</v>
      </c>
      <c r="G15" s="43">
        <v>650</v>
      </c>
      <c r="H15" s="43">
        <v>142.69999999999999</v>
      </c>
      <c r="I15" s="43">
        <v>40</v>
      </c>
      <c r="J15" s="44">
        <v>102.7</v>
      </c>
      <c r="K15" s="151"/>
      <c r="L15" s="39" t="s">
        <v>33</v>
      </c>
      <c r="M15" s="40">
        <v>1.1000000000000001</v>
      </c>
      <c r="N15" s="40">
        <v>0.33</v>
      </c>
      <c r="O15" s="42">
        <v>1.6720000000000001E-3</v>
      </c>
      <c r="P15" s="40">
        <v>3.01</v>
      </c>
      <c r="Q15" s="43">
        <v>598</v>
      </c>
      <c r="R15" s="43">
        <v>158.69999999999999</v>
      </c>
      <c r="S15" s="43">
        <v>67.5</v>
      </c>
      <c r="T15" s="44">
        <v>91.2</v>
      </c>
      <c r="X15" s="128" t="s">
        <v>491</v>
      </c>
      <c r="Y15" s="129"/>
      <c r="Z15" s="266"/>
      <c r="AA15" s="262"/>
      <c r="AB15" s="116"/>
      <c r="AM15" s="13">
        <v>-47</v>
      </c>
      <c r="AN15" s="43">
        <v>40.5</v>
      </c>
      <c r="AO15" s="13">
        <v>-47</v>
      </c>
      <c r="AP15" s="43">
        <v>143</v>
      </c>
    </row>
    <row r="16" spans="2:42" ht="12.75" x14ac:dyDescent="0.2">
      <c r="B16" s="39" t="s">
        <v>34</v>
      </c>
      <c r="C16" s="40">
        <v>0.11</v>
      </c>
      <c r="D16" s="40">
        <v>1.81</v>
      </c>
      <c r="E16" s="42">
        <v>1.5410000000000001E-3</v>
      </c>
      <c r="F16" s="40">
        <v>0.54</v>
      </c>
      <c r="G16" s="43">
        <v>649</v>
      </c>
      <c r="H16" s="43">
        <v>143</v>
      </c>
      <c r="I16" s="43">
        <v>40.5</v>
      </c>
      <c r="J16" s="44">
        <v>102.5</v>
      </c>
      <c r="K16" s="151"/>
      <c r="L16" s="39" t="s">
        <v>35</v>
      </c>
      <c r="M16" s="40">
        <v>1.1399999999999999</v>
      </c>
      <c r="N16" s="40">
        <v>0.32</v>
      </c>
      <c r="O16" s="42">
        <v>1.6750000000000001E-3</v>
      </c>
      <c r="P16" s="40">
        <v>3.11</v>
      </c>
      <c r="Q16" s="43">
        <v>597</v>
      </c>
      <c r="R16" s="43">
        <v>159.1</v>
      </c>
      <c r="S16" s="43">
        <v>68.099999999999994</v>
      </c>
      <c r="T16" s="44">
        <v>91</v>
      </c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43">
        <v>41.1</v>
      </c>
      <c r="AO16" s="13">
        <v>-46</v>
      </c>
      <c r="AP16" s="43">
        <v>143.4</v>
      </c>
    </row>
    <row r="17" spans="2:42" ht="12.75" x14ac:dyDescent="0.2">
      <c r="B17" s="39" t="s">
        <v>36</v>
      </c>
      <c r="C17" s="40">
        <v>0.12</v>
      </c>
      <c r="D17" s="40">
        <v>1.76</v>
      </c>
      <c r="E17" s="42">
        <v>1.5430000000000001E-3</v>
      </c>
      <c r="F17" s="40">
        <v>0.56999999999999995</v>
      </c>
      <c r="G17" s="43">
        <v>648</v>
      </c>
      <c r="H17" s="43">
        <v>143.4</v>
      </c>
      <c r="I17" s="43">
        <v>41.1</v>
      </c>
      <c r="J17" s="44">
        <v>102.3</v>
      </c>
      <c r="K17" s="151"/>
      <c r="L17" s="39" t="s">
        <v>37</v>
      </c>
      <c r="M17" s="40">
        <v>1.19</v>
      </c>
      <c r="N17" s="40">
        <v>0.31</v>
      </c>
      <c r="O17" s="42">
        <v>1.678E-3</v>
      </c>
      <c r="P17" s="40">
        <v>3.22</v>
      </c>
      <c r="Q17" s="43">
        <v>596</v>
      </c>
      <c r="R17" s="43">
        <v>159.4</v>
      </c>
      <c r="S17" s="43">
        <v>68.599999999999994</v>
      </c>
      <c r="T17" s="44">
        <v>90.8</v>
      </c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43">
        <v>41.6</v>
      </c>
      <c r="AO17" s="13">
        <v>-45</v>
      </c>
      <c r="AP17" s="43">
        <v>143.69999999999999</v>
      </c>
    </row>
    <row r="18" spans="2:42" ht="12.75" x14ac:dyDescent="0.2">
      <c r="B18" s="39" t="s">
        <v>38</v>
      </c>
      <c r="C18" s="40">
        <v>0.12</v>
      </c>
      <c r="D18" s="40">
        <v>1.72</v>
      </c>
      <c r="E18" s="42">
        <v>1.5460000000000001E-3</v>
      </c>
      <c r="F18" s="40">
        <v>0.57999999999999996</v>
      </c>
      <c r="G18" s="43">
        <v>647</v>
      </c>
      <c r="H18" s="43">
        <v>143.69999999999999</v>
      </c>
      <c r="I18" s="43">
        <v>41.6</v>
      </c>
      <c r="J18" s="44">
        <v>102.1</v>
      </c>
      <c r="K18" s="151"/>
      <c r="L18" s="39" t="s">
        <v>39</v>
      </c>
      <c r="M18" s="40">
        <v>1.24</v>
      </c>
      <c r="N18" s="40">
        <v>0.3</v>
      </c>
      <c r="O18" s="42">
        <v>1.681E-3</v>
      </c>
      <c r="P18" s="40">
        <v>3.33</v>
      </c>
      <c r="Q18" s="43">
        <v>595</v>
      </c>
      <c r="R18" s="43">
        <v>159.80000000000001</v>
      </c>
      <c r="S18" s="43">
        <v>69.2</v>
      </c>
      <c r="T18" s="44">
        <v>90.6</v>
      </c>
      <c r="X18" s="126" t="s">
        <v>497</v>
      </c>
      <c r="Y18" s="127"/>
      <c r="Z18" s="265" t="e">
        <f>INDEX(AM16:AM116,MATCH(Z20,AM16:AM116,1)+1)</f>
        <v>#REF!</v>
      </c>
      <c r="AA18" s="261" t="e">
        <f>VLOOKUP(Z18,AM16:AN116,2)</f>
        <v>#REF!</v>
      </c>
      <c r="AB18" s="116"/>
      <c r="AM18" s="13">
        <v>-44</v>
      </c>
      <c r="AN18" s="43">
        <v>42.2</v>
      </c>
      <c r="AO18" s="13">
        <v>-44</v>
      </c>
      <c r="AP18" s="43">
        <v>144</v>
      </c>
    </row>
    <row r="19" spans="2:42" ht="12.75" x14ac:dyDescent="0.2">
      <c r="B19" s="39" t="s">
        <v>40</v>
      </c>
      <c r="C19" s="40">
        <v>0.13</v>
      </c>
      <c r="D19" s="40">
        <v>1.68</v>
      </c>
      <c r="E19" s="42">
        <v>1.5479999999999999E-3</v>
      </c>
      <c r="F19" s="40">
        <v>0.59</v>
      </c>
      <c r="G19" s="43">
        <v>646</v>
      </c>
      <c r="H19" s="43">
        <v>144</v>
      </c>
      <c r="I19" s="43">
        <v>42.2</v>
      </c>
      <c r="J19" s="44">
        <v>101.8</v>
      </c>
      <c r="K19" s="151"/>
      <c r="L19" s="39" t="s">
        <v>41</v>
      </c>
      <c r="M19" s="40">
        <v>1.29</v>
      </c>
      <c r="N19" s="40">
        <v>0.28999999999999998</v>
      </c>
      <c r="O19" s="42">
        <v>1.684E-3</v>
      </c>
      <c r="P19" s="40">
        <v>3.44</v>
      </c>
      <c r="Q19" s="43">
        <v>594</v>
      </c>
      <c r="R19" s="43">
        <v>160.1</v>
      </c>
      <c r="S19" s="43">
        <v>69.7</v>
      </c>
      <c r="T19" s="44">
        <v>90.4</v>
      </c>
      <c r="X19" s="128" t="s">
        <v>491</v>
      </c>
      <c r="Y19" s="129"/>
      <c r="Z19" s="266"/>
      <c r="AA19" s="262"/>
      <c r="AB19" s="116"/>
      <c r="AM19" s="13">
        <v>-43</v>
      </c>
      <c r="AN19" s="43">
        <v>42.7</v>
      </c>
      <c r="AO19" s="13">
        <v>-43</v>
      </c>
      <c r="AP19" s="43">
        <v>144.30000000000001</v>
      </c>
    </row>
    <row r="20" spans="2:42" ht="12.75" x14ac:dyDescent="0.2">
      <c r="B20" s="39" t="s">
        <v>42</v>
      </c>
      <c r="C20" s="40">
        <v>0.14000000000000001</v>
      </c>
      <c r="D20" s="40">
        <v>1.64</v>
      </c>
      <c r="E20" s="42">
        <v>1.5510000000000001E-3</v>
      </c>
      <c r="F20" s="40">
        <v>0.61</v>
      </c>
      <c r="G20" s="43">
        <v>645</v>
      </c>
      <c r="H20" s="43">
        <v>144.30000000000001</v>
      </c>
      <c r="I20" s="43">
        <v>42.7</v>
      </c>
      <c r="J20" s="44">
        <v>101.6</v>
      </c>
      <c r="K20" s="151"/>
      <c r="L20" s="39" t="s">
        <v>43</v>
      </c>
      <c r="M20" s="40">
        <v>1.34</v>
      </c>
      <c r="N20" s="40">
        <v>0.28000000000000003</v>
      </c>
      <c r="O20" s="42">
        <v>1.6869999999999999E-3</v>
      </c>
      <c r="P20" s="40">
        <v>3.54</v>
      </c>
      <c r="Q20" s="43">
        <v>593</v>
      </c>
      <c r="R20" s="43">
        <v>160.4</v>
      </c>
      <c r="S20" s="43">
        <v>70.2</v>
      </c>
      <c r="T20" s="44">
        <v>90.2</v>
      </c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43">
        <v>43.3</v>
      </c>
      <c r="AO20" s="13">
        <v>-42</v>
      </c>
      <c r="AP20" s="43">
        <v>144.69999999999999</v>
      </c>
    </row>
    <row r="21" spans="2:42" ht="12.75" x14ac:dyDescent="0.2">
      <c r="B21" s="39" t="s">
        <v>44</v>
      </c>
      <c r="C21" s="40">
        <v>0.15</v>
      </c>
      <c r="D21" s="40">
        <v>1.59</v>
      </c>
      <c r="E21" s="42">
        <v>1.5529999999999999E-3</v>
      </c>
      <c r="F21" s="40">
        <v>0.63</v>
      </c>
      <c r="G21" s="43">
        <v>644</v>
      </c>
      <c r="H21" s="43">
        <v>144.69999999999999</v>
      </c>
      <c r="I21" s="43">
        <v>43.3</v>
      </c>
      <c r="J21" s="44">
        <v>101.4</v>
      </c>
      <c r="K21" s="151"/>
      <c r="L21" s="39" t="s">
        <v>45</v>
      </c>
      <c r="M21" s="40">
        <v>1.39</v>
      </c>
      <c r="N21" s="40">
        <v>0.27</v>
      </c>
      <c r="O21" s="42">
        <v>1.6900000000000001E-3</v>
      </c>
      <c r="P21" s="40">
        <v>3.65</v>
      </c>
      <c r="Q21" s="43">
        <v>592</v>
      </c>
      <c r="R21" s="43">
        <v>160.80000000000001</v>
      </c>
      <c r="S21" s="43">
        <v>70.8</v>
      </c>
      <c r="T21" s="44">
        <v>90</v>
      </c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43">
        <v>43.8</v>
      </c>
      <c r="AO21" s="13">
        <v>-41</v>
      </c>
      <c r="AP21" s="43">
        <v>145</v>
      </c>
    </row>
    <row r="22" spans="2:42" ht="12.75" x14ac:dyDescent="0.2">
      <c r="B22" s="39" t="s">
        <v>46</v>
      </c>
      <c r="C22" s="40">
        <v>0.16</v>
      </c>
      <c r="D22" s="40">
        <v>1.54</v>
      </c>
      <c r="E22" s="42">
        <v>1.5560000000000001E-3</v>
      </c>
      <c r="F22" s="40">
        <v>0.65</v>
      </c>
      <c r="G22" s="43">
        <v>643</v>
      </c>
      <c r="H22" s="43">
        <v>145</v>
      </c>
      <c r="I22" s="43">
        <v>43.8</v>
      </c>
      <c r="J22" s="44">
        <v>101.2</v>
      </c>
      <c r="K22" s="151"/>
      <c r="L22" s="39" t="s">
        <v>47</v>
      </c>
      <c r="M22" s="40">
        <v>1.44</v>
      </c>
      <c r="N22" s="40">
        <v>0.27</v>
      </c>
      <c r="O22" s="42">
        <v>1.6930000000000001E-3</v>
      </c>
      <c r="P22" s="40">
        <v>3.76</v>
      </c>
      <c r="Q22" s="43">
        <v>591</v>
      </c>
      <c r="R22" s="43">
        <v>161.1</v>
      </c>
      <c r="S22" s="43">
        <v>71.3</v>
      </c>
      <c r="T22" s="44">
        <v>89.8</v>
      </c>
      <c r="X22" s="126" t="s">
        <v>498</v>
      </c>
      <c r="Y22" s="127"/>
      <c r="Z22" s="265">
        <v>19</v>
      </c>
      <c r="AA22" s="261">
        <f>VLOOKUP(Z22,AO12:AP112,2)</f>
        <v>164.3</v>
      </c>
      <c r="AB22" s="116"/>
      <c r="AM22" s="13">
        <v>-40</v>
      </c>
      <c r="AN22" s="43">
        <v>44.4</v>
      </c>
      <c r="AO22" s="13">
        <v>-40</v>
      </c>
      <c r="AP22" s="43">
        <v>145.30000000000001</v>
      </c>
    </row>
    <row r="23" spans="2:42" ht="12.75" x14ac:dyDescent="0.2">
      <c r="B23" s="39" t="s">
        <v>48</v>
      </c>
      <c r="C23" s="40">
        <v>0.17</v>
      </c>
      <c r="D23" s="40">
        <v>1.49</v>
      </c>
      <c r="E23" s="42">
        <v>1.5590000000000001E-3</v>
      </c>
      <c r="F23" s="40">
        <v>0.67</v>
      </c>
      <c r="G23" s="43">
        <v>642</v>
      </c>
      <c r="H23" s="43">
        <v>145.30000000000001</v>
      </c>
      <c r="I23" s="43">
        <v>44.4</v>
      </c>
      <c r="J23" s="44">
        <v>100.9</v>
      </c>
      <c r="K23" s="151"/>
      <c r="L23" s="39" t="s">
        <v>49</v>
      </c>
      <c r="M23" s="40">
        <v>1.49</v>
      </c>
      <c r="N23" s="40">
        <v>0.26</v>
      </c>
      <c r="O23" s="42">
        <v>1.696E-3</v>
      </c>
      <c r="P23" s="40">
        <v>3.88</v>
      </c>
      <c r="Q23" s="43">
        <v>590</v>
      </c>
      <c r="R23" s="43">
        <v>161.4</v>
      </c>
      <c r="S23" s="43">
        <v>71.8</v>
      </c>
      <c r="T23" s="44">
        <v>89.6</v>
      </c>
      <c r="X23" s="128" t="s">
        <v>491</v>
      </c>
      <c r="Y23" s="129"/>
      <c r="Z23" s="266"/>
      <c r="AA23" s="262"/>
      <c r="AB23" s="116"/>
      <c r="AM23" s="13">
        <v>-39</v>
      </c>
      <c r="AN23" s="43">
        <v>44.9</v>
      </c>
      <c r="AO23" s="13">
        <v>-39</v>
      </c>
      <c r="AP23" s="43">
        <v>145.6</v>
      </c>
    </row>
    <row r="24" spans="2:42" ht="12.75" x14ac:dyDescent="0.2">
      <c r="B24" s="39" t="s">
        <v>50</v>
      </c>
      <c r="C24" s="40">
        <v>0.18</v>
      </c>
      <c r="D24" s="40">
        <v>1.45</v>
      </c>
      <c r="E24" s="42">
        <v>1.5610000000000001E-3</v>
      </c>
      <c r="F24" s="40">
        <v>0.69</v>
      </c>
      <c r="G24" s="43">
        <v>641</v>
      </c>
      <c r="H24" s="43">
        <v>145.6</v>
      </c>
      <c r="I24" s="43">
        <v>44.9</v>
      </c>
      <c r="J24" s="44">
        <v>100.7</v>
      </c>
      <c r="K24" s="151"/>
      <c r="L24" s="39" t="s">
        <v>51</v>
      </c>
      <c r="M24" s="40">
        <v>1.54</v>
      </c>
      <c r="N24" s="40">
        <v>0.25</v>
      </c>
      <c r="O24" s="42">
        <v>1.699E-3</v>
      </c>
      <c r="P24" s="40">
        <v>4</v>
      </c>
      <c r="Q24" s="43">
        <v>589</v>
      </c>
      <c r="R24" s="43">
        <v>161.69999999999999</v>
      </c>
      <c r="S24" s="43">
        <v>72.400000000000006</v>
      </c>
      <c r="T24" s="44">
        <v>89.3</v>
      </c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43">
        <v>45.5</v>
      </c>
      <c r="AO24" s="13">
        <v>-38</v>
      </c>
      <c r="AP24" s="43">
        <v>145.9</v>
      </c>
    </row>
    <row r="25" spans="2:42" ht="12.75" customHeight="1" x14ac:dyDescent="0.2">
      <c r="B25" s="39" t="s">
        <v>52</v>
      </c>
      <c r="C25" s="40">
        <v>0.19</v>
      </c>
      <c r="D25" s="40">
        <v>1.4</v>
      </c>
      <c r="E25" s="42">
        <v>1.5640000000000001E-3</v>
      </c>
      <c r="F25" s="40">
        <v>0.72</v>
      </c>
      <c r="G25" s="43">
        <v>640</v>
      </c>
      <c r="H25" s="43">
        <v>145.9</v>
      </c>
      <c r="I25" s="43">
        <v>45.5</v>
      </c>
      <c r="J25" s="44">
        <v>100.4</v>
      </c>
      <c r="K25" s="151"/>
      <c r="L25" s="39" t="s">
        <v>53</v>
      </c>
      <c r="M25" s="40">
        <v>1.6</v>
      </c>
      <c r="N25" s="40">
        <v>0.24</v>
      </c>
      <c r="O25" s="42">
        <v>1.702E-3</v>
      </c>
      <c r="P25" s="40">
        <v>4.13</v>
      </c>
      <c r="Q25" s="43">
        <v>588</v>
      </c>
      <c r="R25" s="43">
        <v>162</v>
      </c>
      <c r="S25" s="43">
        <v>72.900000000000006</v>
      </c>
      <c r="T25" s="44">
        <v>89.1</v>
      </c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43">
        <v>46.1</v>
      </c>
      <c r="AO25" s="13">
        <v>-37</v>
      </c>
      <c r="AP25" s="43">
        <v>146.30000000000001</v>
      </c>
    </row>
    <row r="26" spans="2:42" ht="12.75" customHeight="1" x14ac:dyDescent="0.2">
      <c r="B26" s="39" t="s">
        <v>54</v>
      </c>
      <c r="C26" s="40">
        <v>0.2</v>
      </c>
      <c r="D26" s="40">
        <v>1.35</v>
      </c>
      <c r="E26" s="42">
        <v>1.5659999999999999E-3</v>
      </c>
      <c r="F26" s="40">
        <v>0.74</v>
      </c>
      <c r="G26" s="43">
        <v>639</v>
      </c>
      <c r="H26" s="43">
        <v>146.30000000000001</v>
      </c>
      <c r="I26" s="43">
        <v>46.1</v>
      </c>
      <c r="J26" s="44">
        <v>100.2</v>
      </c>
      <c r="K26" s="151"/>
      <c r="L26" s="39" t="s">
        <v>55</v>
      </c>
      <c r="M26" s="40">
        <v>1.66</v>
      </c>
      <c r="N26" s="40">
        <v>0.23</v>
      </c>
      <c r="O26" s="42">
        <v>1.7049999999999999E-3</v>
      </c>
      <c r="P26" s="40">
        <v>4.2699999999999996</v>
      </c>
      <c r="Q26" s="43">
        <v>587</v>
      </c>
      <c r="R26" s="43">
        <v>162.4</v>
      </c>
      <c r="S26" s="43">
        <v>73.5</v>
      </c>
      <c r="T26" s="44">
        <v>88.9</v>
      </c>
      <c r="X26" s="126" t="s">
        <v>499</v>
      </c>
      <c r="Y26" s="127"/>
      <c r="Z26" s="265" t="e">
        <f>INDEX(AM24:AM124,MATCH(Z28,AM24:AM124,1)+1)</f>
        <v>#REF!</v>
      </c>
      <c r="AA26" s="261" t="e">
        <f>VLOOKUP(Z26,AO12:AP112,2)</f>
        <v>#REF!</v>
      </c>
      <c r="AB26" s="116"/>
      <c r="AM26" s="13">
        <v>-36</v>
      </c>
      <c r="AN26" s="43">
        <v>46.6</v>
      </c>
      <c r="AO26" s="13">
        <v>-36</v>
      </c>
      <c r="AP26" s="43">
        <v>146.6</v>
      </c>
    </row>
    <row r="27" spans="2:42" ht="12.75" customHeight="1" x14ac:dyDescent="0.2">
      <c r="B27" s="39" t="s">
        <v>56</v>
      </c>
      <c r="C27" s="40">
        <v>0.21</v>
      </c>
      <c r="D27" s="40">
        <v>1.3</v>
      </c>
      <c r="E27" s="42">
        <v>1.5690000000000001E-3</v>
      </c>
      <c r="F27" s="40">
        <v>0.77</v>
      </c>
      <c r="G27" s="43">
        <v>638</v>
      </c>
      <c r="H27" s="43">
        <v>146.6</v>
      </c>
      <c r="I27" s="43">
        <v>46.6</v>
      </c>
      <c r="J27" s="44">
        <v>100</v>
      </c>
      <c r="K27" s="151"/>
      <c r="L27" s="39" t="s">
        <v>57</v>
      </c>
      <c r="M27" s="40">
        <v>1.72</v>
      </c>
      <c r="N27" s="40">
        <v>0.23</v>
      </c>
      <c r="O27" s="42">
        <v>1.7080000000000001E-3</v>
      </c>
      <c r="P27" s="40">
        <v>4.41</v>
      </c>
      <c r="Q27" s="43">
        <v>586</v>
      </c>
      <c r="R27" s="43">
        <v>162.69999999999999</v>
      </c>
      <c r="S27" s="43">
        <v>74.099999999999994</v>
      </c>
      <c r="T27" s="44">
        <v>88.6</v>
      </c>
      <c r="X27" s="128" t="s">
        <v>491</v>
      </c>
      <c r="Y27" s="129"/>
      <c r="Z27" s="266"/>
      <c r="AA27" s="262"/>
      <c r="AB27" s="116"/>
      <c r="AM27" s="13">
        <v>-35</v>
      </c>
      <c r="AN27" s="43">
        <v>47.1</v>
      </c>
      <c r="AO27" s="13">
        <v>-35</v>
      </c>
      <c r="AP27" s="43">
        <v>146.9</v>
      </c>
    </row>
    <row r="28" spans="2:42" ht="12.75" customHeight="1" x14ac:dyDescent="0.2">
      <c r="B28" s="39" t="s">
        <v>58</v>
      </c>
      <c r="C28" s="40">
        <v>0.22</v>
      </c>
      <c r="D28" s="40">
        <v>1.25</v>
      </c>
      <c r="E28" s="42">
        <v>1.572E-3</v>
      </c>
      <c r="F28" s="40">
        <v>0.8</v>
      </c>
      <c r="G28" s="43">
        <v>637</v>
      </c>
      <c r="H28" s="43">
        <v>146.9</v>
      </c>
      <c r="I28" s="43">
        <v>47.1</v>
      </c>
      <c r="J28" s="44">
        <v>99.8</v>
      </c>
      <c r="K28" s="151"/>
      <c r="L28" s="39" t="s">
        <v>59</v>
      </c>
      <c r="M28" s="40">
        <v>1.78</v>
      </c>
      <c r="N28" s="40">
        <v>0.22</v>
      </c>
      <c r="O28" s="42">
        <v>1.7110000000000001E-3</v>
      </c>
      <c r="P28" s="40">
        <v>4.55</v>
      </c>
      <c r="Q28" s="43">
        <v>584.5</v>
      </c>
      <c r="R28" s="43">
        <v>163</v>
      </c>
      <c r="S28" s="43">
        <v>74.599999999999994</v>
      </c>
      <c r="T28" s="44">
        <v>88.4</v>
      </c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43">
        <v>47.7</v>
      </c>
      <c r="AO28" s="13">
        <v>-34</v>
      </c>
      <c r="AP28" s="43">
        <v>147.19999999999999</v>
      </c>
    </row>
    <row r="29" spans="2:42" ht="12.75" customHeight="1" x14ac:dyDescent="0.2">
      <c r="B29" s="39" t="s">
        <v>60</v>
      </c>
      <c r="C29" s="40">
        <v>0.23</v>
      </c>
      <c r="D29" s="40">
        <v>1.21</v>
      </c>
      <c r="E29" s="42">
        <v>1.5740000000000001E-3</v>
      </c>
      <c r="F29" s="40">
        <v>0.83</v>
      </c>
      <c r="G29" s="43">
        <v>635</v>
      </c>
      <c r="H29" s="43">
        <v>147.19999999999999</v>
      </c>
      <c r="I29" s="43">
        <v>47.7</v>
      </c>
      <c r="J29" s="44">
        <v>99.5</v>
      </c>
      <c r="K29" s="151"/>
      <c r="L29" s="39" t="s">
        <v>61</v>
      </c>
      <c r="M29" s="40">
        <v>1.84</v>
      </c>
      <c r="N29" s="40">
        <v>0.21</v>
      </c>
      <c r="O29" s="42">
        <v>1.714E-3</v>
      </c>
      <c r="P29" s="40">
        <v>4.7</v>
      </c>
      <c r="Q29" s="43">
        <v>583.5</v>
      </c>
      <c r="R29" s="43">
        <v>163.30000000000001</v>
      </c>
      <c r="S29" s="43">
        <v>75.099999999999994</v>
      </c>
      <c r="T29" s="44">
        <v>88.2</v>
      </c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43">
        <v>48.2</v>
      </c>
      <c r="AO29" s="13">
        <v>-33</v>
      </c>
      <c r="AP29" s="43">
        <v>147.5</v>
      </c>
    </row>
    <row r="30" spans="2:42" ht="12.75" customHeight="1" x14ac:dyDescent="0.2">
      <c r="B30" s="39" t="s">
        <v>62</v>
      </c>
      <c r="C30" s="40">
        <v>0.24</v>
      </c>
      <c r="D30" s="40">
        <v>1.17</v>
      </c>
      <c r="E30" s="42">
        <v>1.5770000000000001E-3</v>
      </c>
      <c r="F30" s="40">
        <v>0.86</v>
      </c>
      <c r="G30" s="43">
        <v>634</v>
      </c>
      <c r="H30" s="43">
        <v>147.5</v>
      </c>
      <c r="I30" s="43">
        <v>48.2</v>
      </c>
      <c r="J30" s="44">
        <v>99.3</v>
      </c>
      <c r="K30" s="151"/>
      <c r="L30" s="39" t="s">
        <v>63</v>
      </c>
      <c r="M30" s="40">
        <v>1.9</v>
      </c>
      <c r="N30" s="40">
        <v>0.21</v>
      </c>
      <c r="O30" s="42">
        <v>1.717E-3</v>
      </c>
      <c r="P30" s="40">
        <v>4.8499999999999996</v>
      </c>
      <c r="Q30" s="43">
        <v>582.5</v>
      </c>
      <c r="R30" s="43">
        <v>163.6</v>
      </c>
      <c r="S30" s="43">
        <v>75.599999999999994</v>
      </c>
      <c r="T30" s="44">
        <v>88</v>
      </c>
      <c r="X30" s="133"/>
      <c r="Y30" s="133"/>
      <c r="Z30" s="135"/>
      <c r="AA30" s="133"/>
      <c r="AB30" s="133"/>
      <c r="AM30" s="13">
        <v>-32</v>
      </c>
      <c r="AN30" s="43">
        <v>48.8</v>
      </c>
      <c r="AO30" s="13">
        <v>-32</v>
      </c>
      <c r="AP30" s="43">
        <v>147.9</v>
      </c>
    </row>
    <row r="31" spans="2:42" ht="12.75" customHeight="1" x14ac:dyDescent="0.2">
      <c r="B31" s="39" t="s">
        <v>64</v>
      </c>
      <c r="C31" s="40">
        <v>0.25</v>
      </c>
      <c r="D31" s="40">
        <v>1.1299999999999999</v>
      </c>
      <c r="E31" s="42">
        <v>1.58E-3</v>
      </c>
      <c r="F31" s="40">
        <v>0.89</v>
      </c>
      <c r="G31" s="43">
        <v>633</v>
      </c>
      <c r="H31" s="43">
        <v>147.9</v>
      </c>
      <c r="I31" s="43">
        <v>48.8</v>
      </c>
      <c r="J31" s="44">
        <v>99.1</v>
      </c>
      <c r="K31" s="151"/>
      <c r="L31" s="39" t="s">
        <v>65</v>
      </c>
      <c r="M31" s="40">
        <v>1.97</v>
      </c>
      <c r="N31" s="40">
        <v>0.2</v>
      </c>
      <c r="O31" s="42">
        <v>1.7210000000000001E-3</v>
      </c>
      <c r="P31" s="40">
        <v>5</v>
      </c>
      <c r="Q31" s="43">
        <v>581.5</v>
      </c>
      <c r="R31" s="43">
        <v>164</v>
      </c>
      <c r="S31" s="43">
        <v>76.2</v>
      </c>
      <c r="T31" s="44">
        <v>87.8</v>
      </c>
      <c r="X31" s="124" t="s">
        <v>495</v>
      </c>
      <c r="Y31" s="125"/>
      <c r="Z31" s="136"/>
      <c r="AA31" s="125"/>
      <c r="AB31" s="125"/>
      <c r="AM31" s="13">
        <v>-31</v>
      </c>
      <c r="AN31" s="43">
        <v>49.3</v>
      </c>
      <c r="AO31" s="13">
        <v>-31</v>
      </c>
      <c r="AP31" s="43">
        <v>148.19999999999999</v>
      </c>
    </row>
    <row r="32" spans="2:42" ht="12.75" customHeight="1" x14ac:dyDescent="0.2">
      <c r="B32" s="39" t="s">
        <v>66</v>
      </c>
      <c r="C32" s="40">
        <v>0.26</v>
      </c>
      <c r="D32" s="40">
        <v>1.0900000000000001</v>
      </c>
      <c r="E32" s="42">
        <v>1.5820000000000001E-3</v>
      </c>
      <c r="F32" s="40">
        <v>0.91</v>
      </c>
      <c r="G32" s="43">
        <v>632</v>
      </c>
      <c r="H32" s="43">
        <v>148.19999999999999</v>
      </c>
      <c r="I32" s="43">
        <v>49.3</v>
      </c>
      <c r="J32" s="44">
        <v>98.9</v>
      </c>
      <c r="K32" s="151"/>
      <c r="L32" s="39" t="s">
        <v>67</v>
      </c>
      <c r="M32" s="40">
        <v>2.0299999999999998</v>
      </c>
      <c r="N32" s="40">
        <v>0.19</v>
      </c>
      <c r="O32" s="42">
        <v>1.7240000000000001E-3</v>
      </c>
      <c r="P32" s="40">
        <v>5.15</v>
      </c>
      <c r="Q32" s="43">
        <v>580.5</v>
      </c>
      <c r="R32" s="43">
        <v>164.3</v>
      </c>
      <c r="S32" s="43">
        <v>76.7</v>
      </c>
      <c r="T32" s="44">
        <v>87.6</v>
      </c>
      <c r="X32" s="126" t="s">
        <v>496</v>
      </c>
      <c r="Y32" s="127"/>
      <c r="Z32" s="265" t="e">
        <f>INDEX(AM30:AM130,MATCH(Z34,AM30:AM130,1)+1)</f>
        <v>#REF!</v>
      </c>
      <c r="AA32" s="261" t="e">
        <f>VLOOKUP(Z32,AM30:AN130,2)</f>
        <v>#REF!</v>
      </c>
      <c r="AB32" s="116"/>
      <c r="AM32" s="13">
        <v>-30</v>
      </c>
      <c r="AN32" s="43">
        <v>49.9</v>
      </c>
      <c r="AO32" s="13">
        <v>-30</v>
      </c>
      <c r="AP32" s="43">
        <v>148.5</v>
      </c>
    </row>
    <row r="33" spans="2:42" ht="12.75" x14ac:dyDescent="0.2">
      <c r="B33" s="39" t="s">
        <v>68</v>
      </c>
      <c r="C33" s="40">
        <v>0.28000000000000003</v>
      </c>
      <c r="D33" s="40">
        <v>1.05</v>
      </c>
      <c r="E33" s="42">
        <v>1.585E-3</v>
      </c>
      <c r="F33" s="40">
        <v>0.95</v>
      </c>
      <c r="G33" s="43">
        <v>631</v>
      </c>
      <c r="H33" s="43">
        <v>148.5</v>
      </c>
      <c r="I33" s="43">
        <v>49.9</v>
      </c>
      <c r="J33" s="44">
        <v>98.6</v>
      </c>
      <c r="K33" s="151"/>
      <c r="L33" s="39" t="s">
        <v>69</v>
      </c>
      <c r="M33" s="40">
        <v>2.1</v>
      </c>
      <c r="N33" s="40">
        <v>0.19</v>
      </c>
      <c r="O33" s="42">
        <v>1.727E-3</v>
      </c>
      <c r="P33" s="40">
        <v>5.31</v>
      </c>
      <c r="Q33" s="43">
        <v>579</v>
      </c>
      <c r="R33" s="43">
        <v>164.6</v>
      </c>
      <c r="S33" s="43">
        <v>77.3</v>
      </c>
      <c r="T33" s="44">
        <v>87.3</v>
      </c>
      <c r="X33" s="128" t="s">
        <v>491</v>
      </c>
      <c r="Y33" s="129"/>
      <c r="Z33" s="266"/>
      <c r="AA33" s="262"/>
      <c r="AB33" s="116"/>
      <c r="AM33" s="13">
        <v>-29</v>
      </c>
      <c r="AN33" s="43">
        <v>50.4</v>
      </c>
      <c r="AO33" s="13">
        <v>-29</v>
      </c>
      <c r="AP33" s="43">
        <v>148.80000000000001</v>
      </c>
    </row>
    <row r="34" spans="2:42" ht="12.75" x14ac:dyDescent="0.2">
      <c r="B34" s="39" t="s">
        <v>70</v>
      </c>
      <c r="C34" s="40">
        <v>0.3</v>
      </c>
      <c r="D34" s="40">
        <v>1.01</v>
      </c>
      <c r="E34" s="42">
        <v>1.5870000000000001E-3</v>
      </c>
      <c r="F34" s="40">
        <v>0.99</v>
      </c>
      <c r="G34" s="43">
        <v>630</v>
      </c>
      <c r="H34" s="43">
        <v>148.80000000000001</v>
      </c>
      <c r="I34" s="43">
        <v>50.4</v>
      </c>
      <c r="J34" s="44">
        <v>98.4</v>
      </c>
      <c r="K34" s="151"/>
      <c r="L34" s="39" t="s">
        <v>71</v>
      </c>
      <c r="M34" s="40">
        <v>2.16</v>
      </c>
      <c r="N34" s="40">
        <v>0.18</v>
      </c>
      <c r="O34" s="42">
        <v>1.73E-3</v>
      </c>
      <c r="P34" s="40">
        <v>5.47</v>
      </c>
      <c r="Q34" s="43">
        <v>578</v>
      </c>
      <c r="R34" s="43">
        <v>164.9</v>
      </c>
      <c r="S34" s="43">
        <v>77.8</v>
      </c>
      <c r="T34" s="44">
        <v>87.1</v>
      </c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43">
        <v>50.9</v>
      </c>
      <c r="AO34" s="13">
        <v>-28</v>
      </c>
      <c r="AP34" s="43">
        <v>149.1</v>
      </c>
    </row>
    <row r="35" spans="2:42" ht="12.75" x14ac:dyDescent="0.2">
      <c r="B35" s="39" t="s">
        <v>72</v>
      </c>
      <c r="C35" s="40">
        <v>0.31</v>
      </c>
      <c r="D35" s="40">
        <v>0.98</v>
      </c>
      <c r="E35" s="42">
        <v>1.5900000000000001E-3</v>
      </c>
      <c r="F35" s="40">
        <v>1.02</v>
      </c>
      <c r="G35" s="43">
        <v>629</v>
      </c>
      <c r="H35" s="43">
        <v>149.1</v>
      </c>
      <c r="I35" s="43">
        <v>50.9</v>
      </c>
      <c r="J35" s="44">
        <v>98.2</v>
      </c>
      <c r="K35" s="151"/>
      <c r="L35" s="39" t="s">
        <v>73</v>
      </c>
      <c r="M35" s="40">
        <v>2.2400000000000002</v>
      </c>
      <c r="N35" s="40">
        <v>0.18</v>
      </c>
      <c r="O35" s="42">
        <v>1.7340000000000001E-3</v>
      </c>
      <c r="P35" s="40">
        <v>5.65</v>
      </c>
      <c r="Q35" s="43">
        <v>577</v>
      </c>
      <c r="R35" s="43">
        <v>165.2</v>
      </c>
      <c r="S35" s="43">
        <v>78.400000000000006</v>
      </c>
      <c r="T35" s="44">
        <v>86.8</v>
      </c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43">
        <v>51.5</v>
      </c>
      <c r="AO35" s="13">
        <v>-27</v>
      </c>
      <c r="AP35" s="43">
        <v>149.5</v>
      </c>
    </row>
    <row r="36" spans="2:42" ht="12.75" x14ac:dyDescent="0.2">
      <c r="B36" s="39" t="s">
        <v>74</v>
      </c>
      <c r="C36" s="40">
        <v>0.32</v>
      </c>
      <c r="D36" s="40">
        <v>0.95</v>
      </c>
      <c r="E36" s="42">
        <v>1.593E-3</v>
      </c>
      <c r="F36" s="40">
        <v>1.06</v>
      </c>
      <c r="G36" s="43">
        <v>628</v>
      </c>
      <c r="H36" s="43">
        <v>149.5</v>
      </c>
      <c r="I36" s="43">
        <v>51.5</v>
      </c>
      <c r="J36" s="44">
        <v>98</v>
      </c>
      <c r="K36" s="151"/>
      <c r="L36" s="39" t="s">
        <v>75</v>
      </c>
      <c r="M36" s="40">
        <v>2.31</v>
      </c>
      <c r="N36" s="40">
        <v>0.17</v>
      </c>
      <c r="O36" s="42">
        <v>1.737E-3</v>
      </c>
      <c r="P36" s="40">
        <v>5.82</v>
      </c>
      <c r="Q36" s="43">
        <v>576</v>
      </c>
      <c r="R36" s="43">
        <v>165.5</v>
      </c>
      <c r="S36" s="43">
        <v>78.900000000000006</v>
      </c>
      <c r="T36" s="44">
        <v>86.6</v>
      </c>
      <c r="X36" s="126" t="s">
        <v>497</v>
      </c>
      <c r="Y36" s="127"/>
      <c r="Z36" s="265" t="e">
        <f>INDEX(AM34:AM134,MATCH(Z38,AM34:AM134,1)+1)</f>
        <v>#REF!</v>
      </c>
      <c r="AA36" s="261" t="e">
        <f>VLOOKUP(Z36,AM34:AN134,2)</f>
        <v>#REF!</v>
      </c>
      <c r="AB36" s="116"/>
      <c r="AM36" s="13">
        <v>-26</v>
      </c>
      <c r="AN36" s="43">
        <v>52.1</v>
      </c>
      <c r="AO36" s="13">
        <v>-26</v>
      </c>
      <c r="AP36" s="43">
        <v>149.80000000000001</v>
      </c>
    </row>
    <row r="37" spans="2:42" ht="12.75" x14ac:dyDescent="0.2">
      <c r="B37" s="39" t="s">
        <v>76</v>
      </c>
      <c r="C37" s="40">
        <v>0.34</v>
      </c>
      <c r="D37" s="40">
        <v>0.92</v>
      </c>
      <c r="E37" s="42">
        <v>1.5950000000000001E-3</v>
      </c>
      <c r="F37" s="40">
        <v>1.0900000000000001</v>
      </c>
      <c r="G37" s="43">
        <v>627</v>
      </c>
      <c r="H37" s="43">
        <v>149.80000000000001</v>
      </c>
      <c r="I37" s="43">
        <v>52.1</v>
      </c>
      <c r="J37" s="44">
        <v>97.7</v>
      </c>
      <c r="K37" s="151"/>
      <c r="L37" s="39" t="s">
        <v>77</v>
      </c>
      <c r="M37" s="40">
        <v>2.38</v>
      </c>
      <c r="N37" s="40">
        <v>0.17</v>
      </c>
      <c r="O37" s="42">
        <v>1.7409999999999999E-3</v>
      </c>
      <c r="P37" s="40">
        <v>5.99</v>
      </c>
      <c r="Q37" s="43">
        <v>575</v>
      </c>
      <c r="R37" s="43">
        <v>165.9</v>
      </c>
      <c r="S37" s="43">
        <v>79.5</v>
      </c>
      <c r="T37" s="44">
        <v>86.4</v>
      </c>
      <c r="X37" s="128" t="s">
        <v>491</v>
      </c>
      <c r="Y37" s="129"/>
      <c r="Z37" s="266"/>
      <c r="AA37" s="262"/>
      <c r="AB37" s="116"/>
      <c r="AM37" s="13">
        <v>-25</v>
      </c>
      <c r="AN37" s="43">
        <v>52.6</v>
      </c>
      <c r="AO37" s="13">
        <v>-25</v>
      </c>
      <c r="AP37" s="43">
        <v>150.1</v>
      </c>
    </row>
    <row r="38" spans="2:42" ht="12.75" x14ac:dyDescent="0.2">
      <c r="B38" s="39" t="s">
        <v>78</v>
      </c>
      <c r="C38" s="40">
        <v>0.36</v>
      </c>
      <c r="D38" s="40">
        <v>0.89</v>
      </c>
      <c r="E38" s="42">
        <v>1.598E-3</v>
      </c>
      <c r="F38" s="40">
        <v>1.1299999999999999</v>
      </c>
      <c r="G38" s="43">
        <v>626</v>
      </c>
      <c r="H38" s="43">
        <v>150.1</v>
      </c>
      <c r="I38" s="43">
        <v>52.6</v>
      </c>
      <c r="J38" s="44">
        <v>97.5</v>
      </c>
      <c r="K38" s="151"/>
      <c r="L38" s="39" t="s">
        <v>79</v>
      </c>
      <c r="M38" s="40">
        <v>2.46</v>
      </c>
      <c r="N38" s="40">
        <v>0.16</v>
      </c>
      <c r="O38" s="42">
        <v>1.7440000000000001E-3</v>
      </c>
      <c r="P38" s="40">
        <v>6.17</v>
      </c>
      <c r="Q38" s="43">
        <v>573.5</v>
      </c>
      <c r="R38" s="43">
        <v>166.2</v>
      </c>
      <c r="S38" s="43">
        <v>80</v>
      </c>
      <c r="T38" s="44">
        <v>86.2</v>
      </c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43">
        <v>53.2</v>
      </c>
      <c r="AO38" s="13">
        <v>-24</v>
      </c>
      <c r="AP38" s="43">
        <v>150.4</v>
      </c>
    </row>
    <row r="39" spans="2:42" ht="12.75" x14ac:dyDescent="0.2">
      <c r="B39" s="39" t="s">
        <v>80</v>
      </c>
      <c r="C39" s="40">
        <v>0.38</v>
      </c>
      <c r="D39" s="40">
        <v>0.86</v>
      </c>
      <c r="E39" s="42">
        <v>1.6000000000000001E-3</v>
      </c>
      <c r="F39" s="40">
        <v>1.17</v>
      </c>
      <c r="G39" s="43">
        <v>625</v>
      </c>
      <c r="H39" s="43">
        <v>150.4</v>
      </c>
      <c r="I39" s="43">
        <v>53.2</v>
      </c>
      <c r="J39" s="44">
        <v>97.2</v>
      </c>
      <c r="K39" s="151"/>
      <c r="L39" s="39" t="s">
        <v>81</v>
      </c>
      <c r="M39" s="40">
        <v>2.5299999999999998</v>
      </c>
      <c r="N39" s="40">
        <v>0.16</v>
      </c>
      <c r="O39" s="42">
        <v>1.748E-3</v>
      </c>
      <c r="P39" s="40">
        <v>6.36</v>
      </c>
      <c r="Q39" s="43">
        <v>572.5</v>
      </c>
      <c r="R39" s="43">
        <v>166.5</v>
      </c>
      <c r="S39" s="43">
        <v>80.599999999999994</v>
      </c>
      <c r="T39" s="44">
        <v>85.9</v>
      </c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43">
        <v>53.7</v>
      </c>
      <c r="AO39" s="13">
        <v>-23</v>
      </c>
      <c r="AP39" s="43">
        <v>150.69999999999999</v>
      </c>
    </row>
    <row r="40" spans="2:42" ht="12.75" x14ac:dyDescent="0.2">
      <c r="B40" s="39" t="s">
        <v>82</v>
      </c>
      <c r="C40" s="40">
        <v>0.39</v>
      </c>
      <c r="D40" s="40">
        <v>0.83</v>
      </c>
      <c r="E40" s="42">
        <v>1.603E-3</v>
      </c>
      <c r="F40" s="40">
        <v>1.21</v>
      </c>
      <c r="G40" s="43">
        <v>624</v>
      </c>
      <c r="H40" s="43">
        <v>150.69999999999999</v>
      </c>
      <c r="I40" s="43">
        <v>53.7</v>
      </c>
      <c r="J40" s="44">
        <v>97</v>
      </c>
      <c r="K40" s="151"/>
      <c r="L40" s="39" t="s">
        <v>83</v>
      </c>
      <c r="M40" s="40">
        <v>2.61</v>
      </c>
      <c r="N40" s="40">
        <v>0.15</v>
      </c>
      <c r="O40" s="42">
        <v>1.7520000000000001E-3</v>
      </c>
      <c r="P40" s="40">
        <v>6.55</v>
      </c>
      <c r="Q40" s="43">
        <v>571.5</v>
      </c>
      <c r="R40" s="43">
        <v>166.8</v>
      </c>
      <c r="S40" s="43">
        <v>81.099999999999994</v>
      </c>
      <c r="T40" s="44">
        <v>85.7</v>
      </c>
      <c r="X40" s="126" t="s">
        <v>498</v>
      </c>
      <c r="Y40" s="127"/>
      <c r="Z40" s="265" t="e">
        <f>INDEX(AM38:AM138,MATCH(Z42,AM38:AM138,1)+1)</f>
        <v>#REF!</v>
      </c>
      <c r="AA40" s="261" t="e">
        <f>VLOOKUP(Z40,AO30:AP130,2)</f>
        <v>#REF!</v>
      </c>
      <c r="AB40" s="116"/>
      <c r="AM40" s="13">
        <v>-22</v>
      </c>
      <c r="AN40" s="43">
        <v>54.3</v>
      </c>
      <c r="AO40" s="13">
        <v>-22</v>
      </c>
      <c r="AP40" s="43">
        <v>151.1</v>
      </c>
    </row>
    <row r="41" spans="2:42" ht="12.75" x14ac:dyDescent="0.2">
      <c r="B41" s="39" t="s">
        <v>84</v>
      </c>
      <c r="C41" s="40">
        <v>0.41</v>
      </c>
      <c r="D41" s="40">
        <v>0.8</v>
      </c>
      <c r="E41" s="42">
        <v>1.6050000000000001E-3</v>
      </c>
      <c r="F41" s="40">
        <v>1.25</v>
      </c>
      <c r="G41" s="43">
        <v>623</v>
      </c>
      <c r="H41" s="43">
        <v>151.1</v>
      </c>
      <c r="I41" s="43">
        <v>54.3</v>
      </c>
      <c r="J41" s="44">
        <v>96.8</v>
      </c>
      <c r="K41" s="151"/>
      <c r="L41" s="39" t="s">
        <v>85</v>
      </c>
      <c r="M41" s="40">
        <v>2.69</v>
      </c>
      <c r="N41" s="40">
        <v>0.15</v>
      </c>
      <c r="O41" s="42">
        <v>1.755E-3</v>
      </c>
      <c r="P41" s="40">
        <v>6.74</v>
      </c>
      <c r="Q41" s="43">
        <v>570</v>
      </c>
      <c r="R41" s="43">
        <v>167.2</v>
      </c>
      <c r="S41" s="43">
        <v>81.7</v>
      </c>
      <c r="T41" s="44">
        <v>85.5</v>
      </c>
      <c r="X41" s="128" t="s">
        <v>491</v>
      </c>
      <c r="Y41" s="129"/>
      <c r="Z41" s="266"/>
      <c r="AA41" s="262"/>
      <c r="AB41" s="116"/>
      <c r="AE41" s="4"/>
      <c r="AM41" s="13">
        <v>-21</v>
      </c>
      <c r="AN41" s="43">
        <v>54.8</v>
      </c>
      <c r="AO41" s="13">
        <v>-21</v>
      </c>
      <c r="AP41" s="43">
        <v>151.4</v>
      </c>
    </row>
    <row r="42" spans="2:42" ht="12.75" x14ac:dyDescent="0.2">
      <c r="B42" s="39" t="s">
        <v>86</v>
      </c>
      <c r="C42" s="40">
        <v>0.43</v>
      </c>
      <c r="D42" s="40">
        <v>0.78</v>
      </c>
      <c r="E42" s="42">
        <v>1.6080000000000001E-3</v>
      </c>
      <c r="F42" s="40">
        <v>1.29</v>
      </c>
      <c r="G42" s="43">
        <v>622</v>
      </c>
      <c r="H42" s="43">
        <v>151.4</v>
      </c>
      <c r="I42" s="43">
        <v>54.8</v>
      </c>
      <c r="J42" s="44">
        <v>96.6</v>
      </c>
      <c r="K42" s="151"/>
      <c r="L42" s="39" t="s">
        <v>87</v>
      </c>
      <c r="M42" s="40">
        <v>2.77</v>
      </c>
      <c r="N42" s="40">
        <v>0.14000000000000001</v>
      </c>
      <c r="O42" s="42">
        <v>1.7589999999999999E-3</v>
      </c>
      <c r="P42" s="40">
        <v>6.94</v>
      </c>
      <c r="Q42" s="43">
        <v>569</v>
      </c>
      <c r="R42" s="43">
        <v>167.5</v>
      </c>
      <c r="S42" s="43">
        <v>82.2</v>
      </c>
      <c r="T42" s="44">
        <v>85.3</v>
      </c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43">
        <v>55.4</v>
      </c>
      <c r="AO42" s="13">
        <v>-20</v>
      </c>
      <c r="AP42" s="43">
        <v>151.69999999999999</v>
      </c>
    </row>
    <row r="43" spans="2:42" ht="12.75" x14ac:dyDescent="0.2">
      <c r="B43" s="39" t="s">
        <v>88</v>
      </c>
      <c r="C43" s="40">
        <v>0.45</v>
      </c>
      <c r="D43" s="40">
        <v>0.75</v>
      </c>
      <c r="E43" s="42">
        <v>1.611E-3</v>
      </c>
      <c r="F43" s="40">
        <v>1.34</v>
      </c>
      <c r="G43" s="43">
        <v>620</v>
      </c>
      <c r="H43" s="43">
        <v>151.69999999999999</v>
      </c>
      <c r="I43" s="43">
        <v>55.4</v>
      </c>
      <c r="J43" s="44">
        <v>96.3</v>
      </c>
      <c r="K43" s="151"/>
      <c r="L43" s="39" t="s">
        <v>89</v>
      </c>
      <c r="M43" s="40">
        <v>2.86</v>
      </c>
      <c r="N43" s="40">
        <v>0.14000000000000001</v>
      </c>
      <c r="O43" s="42">
        <v>1.7619999999999999E-3</v>
      </c>
      <c r="P43" s="40">
        <v>7.15</v>
      </c>
      <c r="Q43" s="43">
        <v>567.5</v>
      </c>
      <c r="R43" s="43">
        <v>167.8</v>
      </c>
      <c r="S43" s="43">
        <v>82.8</v>
      </c>
      <c r="T43" s="44">
        <v>85</v>
      </c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43">
        <v>55.9</v>
      </c>
      <c r="AO43" s="13">
        <v>-19</v>
      </c>
      <c r="AP43" s="43">
        <v>152</v>
      </c>
    </row>
    <row r="44" spans="2:42" ht="12.75" x14ac:dyDescent="0.2">
      <c r="B44" s="39" t="s">
        <v>90</v>
      </c>
      <c r="C44" s="40">
        <v>0.47</v>
      </c>
      <c r="D44" s="40">
        <v>0.73</v>
      </c>
      <c r="E44" s="42">
        <v>1.614E-3</v>
      </c>
      <c r="F44" s="40">
        <v>1.38</v>
      </c>
      <c r="G44" s="43">
        <v>619</v>
      </c>
      <c r="H44" s="43">
        <v>152</v>
      </c>
      <c r="I44" s="43">
        <v>55.9</v>
      </c>
      <c r="J44" s="44">
        <v>96.1</v>
      </c>
      <c r="K44" s="151"/>
      <c r="L44" s="39" t="s">
        <v>91</v>
      </c>
      <c r="M44" s="40">
        <v>2.95</v>
      </c>
      <c r="N44" s="40">
        <v>0.14000000000000001</v>
      </c>
      <c r="O44" s="42">
        <v>1.766E-3</v>
      </c>
      <c r="P44" s="40">
        <v>7.35</v>
      </c>
      <c r="Q44" s="43">
        <v>566.5</v>
      </c>
      <c r="R44" s="43">
        <v>168.1</v>
      </c>
      <c r="S44" s="43">
        <v>83.3</v>
      </c>
      <c r="T44" s="44">
        <v>84.8</v>
      </c>
      <c r="X44" s="126" t="s">
        <v>499</v>
      </c>
      <c r="Y44" s="127"/>
      <c r="Z44" s="265" t="e">
        <f>INDEX(AM42:AM142,MATCH(Z46,AM42:AM142,1)+1)</f>
        <v>#REF!</v>
      </c>
      <c r="AA44" s="261" t="e">
        <f>VLOOKUP(Z44,AO30:AP130,2)</f>
        <v>#REF!</v>
      </c>
      <c r="AB44" s="116"/>
      <c r="AM44" s="13">
        <v>-18</v>
      </c>
      <c r="AN44" s="43">
        <v>56.5</v>
      </c>
      <c r="AO44" s="13">
        <v>-18</v>
      </c>
      <c r="AP44" s="43">
        <v>152.30000000000001</v>
      </c>
    </row>
    <row r="45" spans="2:42" ht="12.75" x14ac:dyDescent="0.2">
      <c r="B45" s="39" t="s">
        <v>92</v>
      </c>
      <c r="C45" s="40">
        <v>0.49</v>
      </c>
      <c r="D45" s="40">
        <v>0.7</v>
      </c>
      <c r="E45" s="42">
        <v>1.6169999999999999E-3</v>
      </c>
      <c r="F45" s="40">
        <v>1.43</v>
      </c>
      <c r="G45" s="43">
        <v>618</v>
      </c>
      <c r="H45" s="43">
        <v>152.30000000000001</v>
      </c>
      <c r="I45" s="43">
        <v>56.5</v>
      </c>
      <c r="J45" s="44">
        <v>95.8</v>
      </c>
      <c r="K45" s="151"/>
      <c r="L45" s="39" t="s">
        <v>93</v>
      </c>
      <c r="M45" s="40">
        <v>3.04</v>
      </c>
      <c r="N45" s="40">
        <v>0.13</v>
      </c>
      <c r="O45" s="42">
        <v>1.7700000000000001E-3</v>
      </c>
      <c r="P45" s="40">
        <v>7.55</v>
      </c>
      <c r="Q45" s="43">
        <v>565</v>
      </c>
      <c r="R45" s="43">
        <v>168.4</v>
      </c>
      <c r="S45" s="43">
        <v>83.9</v>
      </c>
      <c r="T45" s="44">
        <v>84.5</v>
      </c>
      <c r="X45" s="128" t="s">
        <v>491</v>
      </c>
      <c r="Y45" s="129"/>
      <c r="Z45" s="266"/>
      <c r="AA45" s="262"/>
      <c r="AB45" s="116"/>
      <c r="AM45" s="13">
        <v>-17</v>
      </c>
      <c r="AN45" s="43">
        <v>57</v>
      </c>
      <c r="AO45" s="13">
        <v>-17</v>
      </c>
      <c r="AP45" s="43">
        <v>152.69999999999999</v>
      </c>
    </row>
    <row r="46" spans="2:42" ht="12.75" x14ac:dyDescent="0.2">
      <c r="B46" s="39" t="s">
        <v>94</v>
      </c>
      <c r="C46" s="40">
        <v>0.51</v>
      </c>
      <c r="D46" s="40">
        <v>0.68</v>
      </c>
      <c r="E46" s="42">
        <v>1.6199999999999999E-3</v>
      </c>
      <c r="F46" s="40">
        <v>1.47</v>
      </c>
      <c r="G46" s="43">
        <v>617</v>
      </c>
      <c r="H46" s="43">
        <v>152.69999999999999</v>
      </c>
      <c r="I46" s="43">
        <v>57</v>
      </c>
      <c r="J46" s="44">
        <v>95.7</v>
      </c>
      <c r="K46" s="151"/>
      <c r="L46" s="39" t="s">
        <v>95</v>
      </c>
      <c r="M46" s="40">
        <v>3.13</v>
      </c>
      <c r="N46" s="40">
        <v>0.13</v>
      </c>
      <c r="O46" s="42">
        <v>1.774E-3</v>
      </c>
      <c r="P46" s="40">
        <v>7.76</v>
      </c>
      <c r="Q46" s="43">
        <v>564</v>
      </c>
      <c r="R46" s="43">
        <v>168.8</v>
      </c>
      <c r="S46" s="43">
        <v>84.5</v>
      </c>
      <c r="T46" s="44">
        <v>84.3</v>
      </c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43">
        <v>57.5</v>
      </c>
      <c r="AO46" s="13">
        <v>-16</v>
      </c>
      <c r="AP46" s="43">
        <v>153</v>
      </c>
    </row>
    <row r="47" spans="2:42" ht="12.75" x14ac:dyDescent="0.2">
      <c r="B47" s="39" t="s">
        <v>96</v>
      </c>
      <c r="C47" s="40">
        <v>0.53</v>
      </c>
      <c r="D47" s="40">
        <v>0.65</v>
      </c>
      <c r="E47" s="42">
        <v>1.622E-3</v>
      </c>
      <c r="F47" s="40">
        <v>1.52</v>
      </c>
      <c r="G47" s="43">
        <v>616</v>
      </c>
      <c r="H47" s="43">
        <v>153</v>
      </c>
      <c r="I47" s="43">
        <v>57.5</v>
      </c>
      <c r="J47" s="44">
        <v>95.5</v>
      </c>
      <c r="K47" s="151"/>
      <c r="L47" s="39" t="s">
        <v>97</v>
      </c>
      <c r="M47" s="40">
        <v>3.22</v>
      </c>
      <c r="N47" s="40">
        <v>0.13</v>
      </c>
      <c r="O47" s="42">
        <v>1.7769999999999999E-3</v>
      </c>
      <c r="P47" s="40">
        <v>7.98</v>
      </c>
      <c r="Q47" s="43">
        <v>562.5</v>
      </c>
      <c r="R47" s="43">
        <v>169.1</v>
      </c>
      <c r="S47" s="43">
        <v>85</v>
      </c>
      <c r="T47" s="44">
        <v>84.1</v>
      </c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43">
        <v>58</v>
      </c>
      <c r="AO47" s="13">
        <v>-15</v>
      </c>
      <c r="AP47" s="43">
        <v>153.30000000000001</v>
      </c>
    </row>
    <row r="48" spans="2:42" x14ac:dyDescent="0.2">
      <c r="B48" s="39" t="s">
        <v>98</v>
      </c>
      <c r="C48" s="40">
        <v>0.56000000000000005</v>
      </c>
      <c r="D48" s="40">
        <v>0.63</v>
      </c>
      <c r="E48" s="42">
        <v>1.6249999999999999E-3</v>
      </c>
      <c r="F48" s="40">
        <v>1.59</v>
      </c>
      <c r="G48" s="43">
        <v>615</v>
      </c>
      <c r="H48" s="43">
        <v>153.30000000000001</v>
      </c>
      <c r="I48" s="43">
        <v>58</v>
      </c>
      <c r="J48" s="44">
        <v>95.3</v>
      </c>
      <c r="K48" s="151"/>
      <c r="L48" s="39" t="s">
        <v>99</v>
      </c>
      <c r="M48" s="40">
        <v>3.32</v>
      </c>
      <c r="N48" s="40">
        <v>0.12</v>
      </c>
      <c r="O48" s="42">
        <v>1.781E-3</v>
      </c>
      <c r="P48" s="40">
        <v>8.1999999999999993</v>
      </c>
      <c r="Q48" s="43">
        <v>561.5</v>
      </c>
      <c r="R48" s="43">
        <v>169.4</v>
      </c>
      <c r="S48" s="43">
        <v>85.5</v>
      </c>
      <c r="T48" s="44">
        <v>83.9</v>
      </c>
      <c r="AM48" s="13">
        <v>-14</v>
      </c>
      <c r="AN48" s="43">
        <v>58.6</v>
      </c>
      <c r="AO48" s="13">
        <v>-14</v>
      </c>
      <c r="AP48" s="43">
        <v>153.6</v>
      </c>
    </row>
    <row r="49" spans="2:42" x14ac:dyDescent="0.2">
      <c r="B49" s="39" t="s">
        <v>100</v>
      </c>
      <c r="C49" s="40">
        <v>0.57999999999999996</v>
      </c>
      <c r="D49" s="40">
        <v>0.61</v>
      </c>
      <c r="E49" s="42">
        <v>1.6280000000000001E-3</v>
      </c>
      <c r="F49" s="40">
        <v>1.65</v>
      </c>
      <c r="G49" s="43">
        <v>614</v>
      </c>
      <c r="H49" s="43">
        <v>153.6</v>
      </c>
      <c r="I49" s="43">
        <v>58.6</v>
      </c>
      <c r="J49" s="44">
        <v>95</v>
      </c>
      <c r="K49" s="151"/>
      <c r="L49" s="39" t="s">
        <v>101</v>
      </c>
      <c r="M49" s="40">
        <v>3.42</v>
      </c>
      <c r="N49" s="40">
        <v>0.12</v>
      </c>
      <c r="O49" s="42">
        <v>1.7849999999999999E-3</v>
      </c>
      <c r="P49" s="40">
        <v>8.43</v>
      </c>
      <c r="Q49" s="43">
        <v>560</v>
      </c>
      <c r="R49" s="43">
        <v>169.7</v>
      </c>
      <c r="S49" s="43">
        <v>86.1</v>
      </c>
      <c r="T49" s="44">
        <v>83.6</v>
      </c>
      <c r="X49" s="4"/>
      <c r="AM49" s="13">
        <v>-13</v>
      </c>
      <c r="AN49" s="43">
        <v>59.1</v>
      </c>
      <c r="AO49" s="13">
        <v>-13</v>
      </c>
      <c r="AP49" s="43">
        <v>153.9</v>
      </c>
    </row>
    <row r="50" spans="2:42" ht="11.25" customHeight="1" x14ac:dyDescent="0.2">
      <c r="B50" s="39" t="s">
        <v>102</v>
      </c>
      <c r="C50" s="40">
        <v>0.61</v>
      </c>
      <c r="D50" s="40">
        <v>0.57999999999999996</v>
      </c>
      <c r="E50" s="42">
        <v>1.6310000000000001E-3</v>
      </c>
      <c r="F50" s="40">
        <v>1.72</v>
      </c>
      <c r="G50" s="43">
        <v>613</v>
      </c>
      <c r="H50" s="43">
        <v>153.9</v>
      </c>
      <c r="I50" s="43">
        <v>59.1</v>
      </c>
      <c r="J50" s="44">
        <v>94.8</v>
      </c>
      <c r="K50" s="151"/>
      <c r="L50" s="39" t="s">
        <v>103</v>
      </c>
      <c r="M50" s="40">
        <v>3.52</v>
      </c>
      <c r="N50" s="40">
        <v>0.12</v>
      </c>
      <c r="O50" s="42">
        <v>1.789E-3</v>
      </c>
      <c r="P50" s="40">
        <v>8.66</v>
      </c>
      <c r="Q50" s="43">
        <v>558.5</v>
      </c>
      <c r="R50" s="43">
        <v>170</v>
      </c>
      <c r="S50" s="43">
        <v>86.6</v>
      </c>
      <c r="T50" s="44">
        <v>83.4</v>
      </c>
      <c r="AD50" s="119"/>
      <c r="AE50" s="119"/>
      <c r="AF50" s="119"/>
      <c r="AG50" s="119"/>
      <c r="AH50" s="119"/>
      <c r="AI50" s="119"/>
      <c r="AJ50" s="119"/>
      <c r="AM50" s="13">
        <v>-12</v>
      </c>
      <c r="AN50" s="43">
        <v>59.7</v>
      </c>
      <c r="AO50" s="13">
        <v>-12</v>
      </c>
      <c r="AP50" s="43">
        <v>154.30000000000001</v>
      </c>
    </row>
    <row r="51" spans="2:42" ht="11.25" customHeight="1" x14ac:dyDescent="0.2">
      <c r="B51" s="39" t="s">
        <v>104</v>
      </c>
      <c r="C51" s="40">
        <v>0.63</v>
      </c>
      <c r="D51" s="40">
        <v>0.56000000000000005</v>
      </c>
      <c r="E51" s="42">
        <v>1.6329999999999999E-3</v>
      </c>
      <c r="F51" s="40">
        <v>1.8</v>
      </c>
      <c r="G51" s="43">
        <v>612</v>
      </c>
      <c r="H51" s="43">
        <v>154.30000000000001</v>
      </c>
      <c r="I51" s="43">
        <v>59.7</v>
      </c>
      <c r="J51" s="44">
        <v>94.6</v>
      </c>
      <c r="K51" s="151"/>
      <c r="L51" s="39" t="s">
        <v>105</v>
      </c>
      <c r="M51" s="40">
        <v>3.62</v>
      </c>
      <c r="N51" s="40">
        <v>0.11</v>
      </c>
      <c r="O51" s="42">
        <v>1.792E-3</v>
      </c>
      <c r="P51" s="40">
        <v>8.9</v>
      </c>
      <c r="Q51" s="43">
        <v>557</v>
      </c>
      <c r="R51" s="43">
        <v>170.4</v>
      </c>
      <c r="S51" s="43">
        <v>87.2</v>
      </c>
      <c r="T51" s="44">
        <v>83.2</v>
      </c>
      <c r="AD51" s="119"/>
      <c r="AE51" s="119"/>
      <c r="AF51" s="119"/>
      <c r="AG51" s="119"/>
      <c r="AH51" s="119"/>
      <c r="AI51" s="119"/>
      <c r="AJ51" s="119"/>
      <c r="AM51" s="13">
        <v>-11</v>
      </c>
      <c r="AN51" s="43">
        <v>60.3</v>
      </c>
      <c r="AO51" s="13">
        <v>-11</v>
      </c>
      <c r="AP51" s="43">
        <v>154.6</v>
      </c>
    </row>
    <row r="52" spans="2:42" x14ac:dyDescent="0.2">
      <c r="B52" s="39" t="s">
        <v>106</v>
      </c>
      <c r="C52" s="40">
        <v>0.66</v>
      </c>
      <c r="D52" s="40">
        <v>0.53</v>
      </c>
      <c r="E52" s="42">
        <v>1.6360000000000001E-3</v>
      </c>
      <c r="F52" s="40">
        <v>1.88</v>
      </c>
      <c r="G52" s="43">
        <v>611</v>
      </c>
      <c r="H52" s="43">
        <v>154.6</v>
      </c>
      <c r="I52" s="43">
        <v>60.3</v>
      </c>
      <c r="J52" s="44">
        <v>94.3</v>
      </c>
      <c r="K52" s="151"/>
      <c r="L52" s="39" t="s">
        <v>107</v>
      </c>
      <c r="M52" s="40">
        <v>3.72</v>
      </c>
      <c r="N52" s="40">
        <v>0.11</v>
      </c>
      <c r="O52" s="42">
        <v>1.7960000000000001E-3</v>
      </c>
      <c r="P52" s="40">
        <v>9.15</v>
      </c>
      <c r="Q52" s="43">
        <v>556</v>
      </c>
      <c r="R52" s="43">
        <v>170.7</v>
      </c>
      <c r="S52" s="43">
        <v>87.7</v>
      </c>
      <c r="T52" s="44">
        <v>83</v>
      </c>
      <c r="AM52" s="13">
        <v>-10</v>
      </c>
      <c r="AN52" s="43">
        <v>60.9</v>
      </c>
      <c r="AO52" s="13">
        <v>-10</v>
      </c>
      <c r="AP52" s="43">
        <v>154.9</v>
      </c>
    </row>
    <row r="53" spans="2:42" x14ac:dyDescent="0.2">
      <c r="B53" s="39" t="s">
        <v>108</v>
      </c>
      <c r="C53" s="40">
        <v>0.69</v>
      </c>
      <c r="D53" s="40">
        <v>0.51</v>
      </c>
      <c r="E53" s="42">
        <v>1.639E-3</v>
      </c>
      <c r="F53" s="40">
        <v>1.96</v>
      </c>
      <c r="G53" s="43">
        <v>610</v>
      </c>
      <c r="H53" s="43">
        <v>154.9</v>
      </c>
      <c r="I53" s="43">
        <v>60.9</v>
      </c>
      <c r="J53" s="44">
        <v>94</v>
      </c>
      <c r="K53" s="151"/>
      <c r="L53" s="39" t="s">
        <v>109</v>
      </c>
      <c r="M53" s="40">
        <v>3.82</v>
      </c>
      <c r="N53" s="40">
        <v>0.11</v>
      </c>
      <c r="O53" s="42">
        <v>1.8E-3</v>
      </c>
      <c r="P53" s="40">
        <v>9.39</v>
      </c>
      <c r="Q53" s="43">
        <v>555</v>
      </c>
      <c r="R53" s="43">
        <v>171</v>
      </c>
      <c r="S53" s="43">
        <v>88.3</v>
      </c>
      <c r="T53" s="44">
        <v>82.7</v>
      </c>
      <c r="X53" s="4"/>
      <c r="AD53" s="4"/>
      <c r="AM53" s="13">
        <v>-9</v>
      </c>
      <c r="AN53" s="43">
        <v>61.4</v>
      </c>
      <c r="AO53" s="13">
        <v>-9</v>
      </c>
      <c r="AP53" s="43">
        <v>155.19999999999999</v>
      </c>
    </row>
    <row r="54" spans="2:42" ht="11.25" customHeight="1" x14ac:dyDescent="0.2">
      <c r="B54" s="39" t="s">
        <v>110</v>
      </c>
      <c r="C54" s="40">
        <v>0.72</v>
      </c>
      <c r="D54" s="40">
        <v>0.49</v>
      </c>
      <c r="E54" s="42">
        <v>1.642E-3</v>
      </c>
      <c r="F54" s="40">
        <v>2.04</v>
      </c>
      <c r="G54" s="43">
        <v>609</v>
      </c>
      <c r="H54" s="43">
        <v>155.19999999999999</v>
      </c>
      <c r="I54" s="43">
        <v>61.4</v>
      </c>
      <c r="J54" s="44">
        <v>93.8</v>
      </c>
      <c r="K54" s="151"/>
      <c r="L54" s="39" t="s">
        <v>111</v>
      </c>
      <c r="M54" s="40">
        <v>3.92</v>
      </c>
      <c r="N54" s="40">
        <v>0.1</v>
      </c>
      <c r="O54" s="42">
        <v>1.804E-3</v>
      </c>
      <c r="P54" s="40">
        <v>9.6300000000000008</v>
      </c>
      <c r="Q54" s="43">
        <v>554</v>
      </c>
      <c r="R54" s="43">
        <v>171.3</v>
      </c>
      <c r="S54" s="43">
        <v>88.8</v>
      </c>
      <c r="T54" s="44">
        <v>82.5</v>
      </c>
      <c r="AD54" s="119"/>
      <c r="AE54" s="119"/>
      <c r="AF54" s="119"/>
      <c r="AG54" s="119"/>
      <c r="AH54" s="119"/>
      <c r="AI54" s="119"/>
      <c r="AJ54" s="119"/>
      <c r="AM54" s="13">
        <v>-8</v>
      </c>
      <c r="AN54" s="43">
        <v>62</v>
      </c>
      <c r="AO54" s="13">
        <v>-8</v>
      </c>
      <c r="AP54" s="43">
        <v>155.5</v>
      </c>
    </row>
    <row r="55" spans="2:42" ht="12" customHeight="1" x14ac:dyDescent="0.2">
      <c r="B55" s="39" t="s">
        <v>112</v>
      </c>
      <c r="C55" s="40">
        <v>0.75</v>
      </c>
      <c r="D55" s="40">
        <v>0.47</v>
      </c>
      <c r="E55" s="42">
        <v>1.645E-3</v>
      </c>
      <c r="F55" s="40">
        <v>2.12</v>
      </c>
      <c r="G55" s="43">
        <v>608</v>
      </c>
      <c r="H55" s="43">
        <v>155.5</v>
      </c>
      <c r="I55" s="43">
        <v>62</v>
      </c>
      <c r="J55" s="44">
        <v>93.5</v>
      </c>
      <c r="K55" s="151"/>
      <c r="L55" s="39" t="s">
        <v>113</v>
      </c>
      <c r="M55" s="40">
        <v>4.03</v>
      </c>
      <c r="N55" s="40">
        <v>0.1</v>
      </c>
      <c r="O55" s="42">
        <v>1.8079999999999999E-3</v>
      </c>
      <c r="P55" s="40">
        <v>9.8800000000000008</v>
      </c>
      <c r="Q55" s="43">
        <v>552.5</v>
      </c>
      <c r="R55" s="43">
        <v>171.7</v>
      </c>
      <c r="S55" s="43">
        <v>89.4</v>
      </c>
      <c r="T55" s="44">
        <v>82.3</v>
      </c>
      <c r="AD55" s="119"/>
      <c r="AE55" s="119"/>
      <c r="AF55" s="119"/>
      <c r="AG55" s="119"/>
      <c r="AH55" s="119"/>
      <c r="AI55" s="119"/>
      <c r="AJ55" s="119"/>
      <c r="AM55" s="13">
        <v>-7</v>
      </c>
      <c r="AN55" s="43">
        <v>62.6</v>
      </c>
      <c r="AO55" s="13">
        <v>-7</v>
      </c>
      <c r="AP55" s="43">
        <v>155.9</v>
      </c>
    </row>
    <row r="56" spans="2:42" x14ac:dyDescent="0.2">
      <c r="B56" s="39" t="s">
        <v>114</v>
      </c>
      <c r="C56" s="40">
        <v>0.78</v>
      </c>
      <c r="D56" s="40">
        <v>0.45</v>
      </c>
      <c r="E56" s="42">
        <v>1.647E-3</v>
      </c>
      <c r="F56" s="40">
        <v>2.21</v>
      </c>
      <c r="G56" s="43">
        <v>607</v>
      </c>
      <c r="H56" s="43">
        <v>155.9</v>
      </c>
      <c r="I56" s="43">
        <v>62.6</v>
      </c>
      <c r="J56" s="44">
        <v>93.3</v>
      </c>
      <c r="K56" s="151"/>
      <c r="L56" s="39" t="s">
        <v>115</v>
      </c>
      <c r="M56" s="40">
        <v>4.1399999999999997</v>
      </c>
      <c r="N56" s="40">
        <v>0.1</v>
      </c>
      <c r="O56" s="42">
        <v>1.812E-3</v>
      </c>
      <c r="P56" s="40">
        <v>10.15</v>
      </c>
      <c r="Q56" s="43">
        <v>551.5</v>
      </c>
      <c r="R56" s="43">
        <v>172</v>
      </c>
      <c r="S56" s="43">
        <v>89.9</v>
      </c>
      <c r="T56" s="44">
        <v>82.1</v>
      </c>
      <c r="AM56" s="13">
        <v>-6</v>
      </c>
      <c r="AN56" s="43">
        <v>63.1</v>
      </c>
      <c r="AO56" s="13">
        <v>-6</v>
      </c>
      <c r="AP56" s="43">
        <v>156.19999999999999</v>
      </c>
    </row>
    <row r="57" spans="2:42" x14ac:dyDescent="0.2">
      <c r="B57" s="39" t="s">
        <v>116</v>
      </c>
      <c r="C57" s="40">
        <v>0.81</v>
      </c>
      <c r="D57" s="40">
        <v>0.44</v>
      </c>
      <c r="E57" s="42">
        <v>1.65E-3</v>
      </c>
      <c r="F57" s="40">
        <v>2.29</v>
      </c>
      <c r="G57" s="43">
        <v>606</v>
      </c>
      <c r="H57" s="43">
        <v>156.19999999999999</v>
      </c>
      <c r="I57" s="43">
        <v>63.1</v>
      </c>
      <c r="J57" s="44">
        <v>93.1</v>
      </c>
      <c r="K57" s="151"/>
      <c r="L57" s="39" t="s">
        <v>117</v>
      </c>
      <c r="M57" s="40">
        <v>4.26</v>
      </c>
      <c r="N57" s="40">
        <v>0.1</v>
      </c>
      <c r="O57" s="42">
        <v>1.8159999999999999E-3</v>
      </c>
      <c r="P57" s="40">
        <v>10.41</v>
      </c>
      <c r="Q57" s="43">
        <v>550</v>
      </c>
      <c r="R57" s="43">
        <v>172.3</v>
      </c>
      <c r="S57" s="43">
        <v>90.4</v>
      </c>
      <c r="T57" s="44">
        <v>81.900000000000006</v>
      </c>
      <c r="AM57" s="13">
        <v>-5</v>
      </c>
      <c r="AN57" s="43">
        <v>63.6</v>
      </c>
      <c r="AO57" s="13">
        <v>-5</v>
      </c>
      <c r="AP57" s="43">
        <v>156.5</v>
      </c>
    </row>
    <row r="58" spans="2:42" x14ac:dyDescent="0.2">
      <c r="B58" s="39" t="s">
        <v>118</v>
      </c>
      <c r="C58" s="40">
        <v>0.84</v>
      </c>
      <c r="D58" s="40">
        <v>0.42</v>
      </c>
      <c r="E58" s="42">
        <v>1.653E-3</v>
      </c>
      <c r="F58" s="40">
        <v>2.37</v>
      </c>
      <c r="G58" s="43">
        <v>605</v>
      </c>
      <c r="H58" s="43">
        <v>156.5</v>
      </c>
      <c r="I58" s="43">
        <v>63.6</v>
      </c>
      <c r="J58" s="44">
        <v>92.9</v>
      </c>
      <c r="K58" s="151"/>
      <c r="L58" s="39" t="s">
        <v>119</v>
      </c>
      <c r="M58" s="40">
        <v>4.38</v>
      </c>
      <c r="N58" s="40">
        <v>0.1</v>
      </c>
      <c r="O58" s="42">
        <v>1.8209999999999999E-3</v>
      </c>
      <c r="P58" s="40">
        <v>10.67</v>
      </c>
      <c r="Q58" s="43">
        <v>549</v>
      </c>
      <c r="R58" s="43">
        <v>172.6</v>
      </c>
      <c r="S58" s="43">
        <v>91</v>
      </c>
      <c r="T58" s="44">
        <v>81.599999999999994</v>
      </c>
      <c r="AM58" s="13">
        <v>-4</v>
      </c>
      <c r="AN58" s="43">
        <v>64.2</v>
      </c>
      <c r="AO58" s="13">
        <v>-4</v>
      </c>
      <c r="AP58" s="43">
        <v>156.80000000000001</v>
      </c>
    </row>
    <row r="59" spans="2:42" x14ac:dyDescent="0.2">
      <c r="B59" s="39" t="s">
        <v>120</v>
      </c>
      <c r="C59" s="40">
        <v>0.87</v>
      </c>
      <c r="D59" s="40">
        <v>0.41</v>
      </c>
      <c r="E59" s="42">
        <v>1.6559999999999999E-3</v>
      </c>
      <c r="F59" s="40">
        <v>2.46</v>
      </c>
      <c r="G59" s="43">
        <v>604</v>
      </c>
      <c r="H59" s="43">
        <v>156.80000000000001</v>
      </c>
      <c r="I59" s="43">
        <v>64.2</v>
      </c>
      <c r="J59" s="44">
        <v>92.6</v>
      </c>
      <c r="K59" s="151"/>
      <c r="L59" s="39" t="s">
        <v>121</v>
      </c>
      <c r="M59" s="40">
        <v>4.51</v>
      </c>
      <c r="N59" s="40">
        <v>0.09</v>
      </c>
      <c r="O59" s="42">
        <v>1.825E-3</v>
      </c>
      <c r="P59" s="40">
        <v>10.95</v>
      </c>
      <c r="Q59" s="43">
        <v>547.5</v>
      </c>
      <c r="R59" s="43">
        <v>172.9</v>
      </c>
      <c r="S59" s="43">
        <v>91.6</v>
      </c>
      <c r="T59" s="44">
        <v>81.3</v>
      </c>
      <c r="AM59" s="13">
        <v>-3</v>
      </c>
      <c r="AN59" s="43">
        <v>64.7</v>
      </c>
      <c r="AO59" s="13">
        <v>-3</v>
      </c>
      <c r="AP59" s="43">
        <v>157.1</v>
      </c>
    </row>
    <row r="60" spans="2:42" x14ac:dyDescent="0.2">
      <c r="B60" s="39" t="s">
        <v>122</v>
      </c>
      <c r="C60" s="40">
        <v>0.91</v>
      </c>
      <c r="D60" s="40">
        <v>0.39</v>
      </c>
      <c r="E60" s="42">
        <v>1.6590000000000001E-3</v>
      </c>
      <c r="F60" s="40">
        <v>2.5499999999999998</v>
      </c>
      <c r="G60" s="43">
        <v>603</v>
      </c>
      <c r="H60" s="43">
        <v>157.1</v>
      </c>
      <c r="I60" s="43">
        <v>64.7</v>
      </c>
      <c r="J60" s="44">
        <v>92.4</v>
      </c>
      <c r="K60" s="151"/>
      <c r="L60" s="39" t="s">
        <v>123</v>
      </c>
      <c r="M60" s="40">
        <v>4.6399999999999997</v>
      </c>
      <c r="N60" s="40">
        <v>0.09</v>
      </c>
      <c r="O60" s="42">
        <v>1.83E-3</v>
      </c>
      <c r="P60" s="40">
        <v>11.21</v>
      </c>
      <c r="Q60" s="43">
        <v>546.5</v>
      </c>
      <c r="R60" s="43">
        <v>173.2</v>
      </c>
      <c r="S60" s="43">
        <v>92.1</v>
      </c>
      <c r="T60" s="44">
        <v>81.099999999999994</v>
      </c>
      <c r="AM60" s="13">
        <v>-2</v>
      </c>
      <c r="AN60" s="43">
        <v>65.3</v>
      </c>
      <c r="AO60" s="13">
        <v>-2</v>
      </c>
      <c r="AP60" s="43">
        <v>157.5</v>
      </c>
    </row>
    <row r="61" spans="2:42" x14ac:dyDescent="0.2">
      <c r="B61" s="39" t="s">
        <v>124</v>
      </c>
      <c r="C61" s="40">
        <v>0.94</v>
      </c>
      <c r="D61" s="40">
        <v>0.38</v>
      </c>
      <c r="E61" s="42">
        <v>1.6620000000000001E-3</v>
      </c>
      <c r="F61" s="40">
        <v>2.64</v>
      </c>
      <c r="G61" s="43">
        <v>602</v>
      </c>
      <c r="H61" s="43">
        <v>157.5</v>
      </c>
      <c r="I61" s="43">
        <v>65.3</v>
      </c>
      <c r="J61" s="44">
        <v>92.2</v>
      </c>
      <c r="K61" s="151"/>
      <c r="L61" s="39" t="s">
        <v>125</v>
      </c>
      <c r="M61" s="40">
        <v>4.78</v>
      </c>
      <c r="N61" s="40">
        <v>0.09</v>
      </c>
      <c r="O61" s="42">
        <v>1.835E-3</v>
      </c>
      <c r="P61" s="40">
        <v>11.49</v>
      </c>
      <c r="Q61" s="43">
        <v>545</v>
      </c>
      <c r="R61" s="43">
        <v>173.6</v>
      </c>
      <c r="S61" s="43">
        <v>92.7</v>
      </c>
      <c r="T61" s="44">
        <v>80.900000000000006</v>
      </c>
      <c r="AM61" s="13">
        <v>-1</v>
      </c>
      <c r="AN61" s="43">
        <v>65.8</v>
      </c>
      <c r="AO61" s="13">
        <v>-1</v>
      </c>
      <c r="AP61" s="43">
        <v>157.80000000000001</v>
      </c>
    </row>
    <row r="62" spans="2:42" ht="12" thickBot="1" x14ac:dyDescent="0.25">
      <c r="B62" s="39" t="s">
        <v>126</v>
      </c>
      <c r="C62" s="40">
        <v>0.98</v>
      </c>
      <c r="D62" s="40">
        <v>0.37</v>
      </c>
      <c r="E62" s="42">
        <v>1.6639999999999999E-3</v>
      </c>
      <c r="F62" s="40">
        <v>2.73</v>
      </c>
      <c r="G62" s="43">
        <v>601</v>
      </c>
      <c r="H62" s="43">
        <v>157.80000000000001</v>
      </c>
      <c r="I62" s="43">
        <v>65.8</v>
      </c>
      <c r="J62" s="44">
        <v>92</v>
      </c>
      <c r="K62" s="151"/>
      <c r="L62" s="39" t="s">
        <v>127</v>
      </c>
      <c r="M62" s="40">
        <v>4.92</v>
      </c>
      <c r="N62" s="40">
        <v>0.09</v>
      </c>
      <c r="O62" s="42">
        <v>1.8400000000000001E-3</v>
      </c>
      <c r="P62" s="40">
        <v>11.77</v>
      </c>
      <c r="Q62" s="43">
        <v>543.5</v>
      </c>
      <c r="R62" s="43">
        <v>173.9</v>
      </c>
      <c r="S62" s="43">
        <v>93.3</v>
      </c>
      <c r="T62" s="44">
        <v>80.599999999999994</v>
      </c>
      <c r="AM62" s="19">
        <v>0</v>
      </c>
      <c r="AN62" s="50">
        <v>66.400000000000006</v>
      </c>
      <c r="AO62" s="19">
        <v>0</v>
      </c>
      <c r="AP62" s="50">
        <v>158.1</v>
      </c>
    </row>
    <row r="63" spans="2:42" ht="12" thickBot="1" x14ac:dyDescent="0.25">
      <c r="B63" s="46" t="s">
        <v>29</v>
      </c>
      <c r="C63" s="47">
        <v>1.02</v>
      </c>
      <c r="D63" s="47">
        <v>0.35</v>
      </c>
      <c r="E63" s="49">
        <v>1.6670000000000001E-3</v>
      </c>
      <c r="F63" s="47">
        <v>2.83</v>
      </c>
      <c r="G63" s="50">
        <v>600</v>
      </c>
      <c r="H63" s="50">
        <v>158.1</v>
      </c>
      <c r="I63" s="50">
        <v>66.400000000000006</v>
      </c>
      <c r="J63" s="51">
        <v>91.7</v>
      </c>
      <c r="K63" s="151"/>
      <c r="L63" s="46" t="s">
        <v>128</v>
      </c>
      <c r="M63" s="47">
        <v>5.0599999999999996</v>
      </c>
      <c r="N63" s="47">
        <v>0.08</v>
      </c>
      <c r="O63" s="49">
        <v>1.8450000000000001E-3</v>
      </c>
      <c r="P63" s="47">
        <v>12.07</v>
      </c>
      <c r="Q63" s="50">
        <v>542</v>
      </c>
      <c r="R63" s="50">
        <v>174.2</v>
      </c>
      <c r="S63" s="50">
        <v>93.8</v>
      </c>
      <c r="T63" s="51">
        <v>80.400000000000006</v>
      </c>
      <c r="AM63" s="13">
        <v>1</v>
      </c>
      <c r="AN63" s="43">
        <v>158.4</v>
      </c>
      <c r="AO63" s="13">
        <v>1</v>
      </c>
      <c r="AP63" s="43">
        <v>158.4</v>
      </c>
    </row>
    <row r="64" spans="2:42" x14ac:dyDescent="0.2">
      <c r="B64" s="32"/>
      <c r="C64" s="32"/>
      <c r="D64" s="32"/>
      <c r="E64" s="32"/>
      <c r="F64" s="55"/>
      <c r="G64" s="151"/>
      <c r="H64" s="32"/>
      <c r="I64" s="32"/>
      <c r="J64" s="32" t="s">
        <v>289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AM64" s="13">
        <v>2</v>
      </c>
      <c r="AN64" s="43">
        <v>158.69999999999999</v>
      </c>
      <c r="AO64" s="13">
        <v>2</v>
      </c>
      <c r="AP64" s="43">
        <v>158.69999999999999</v>
      </c>
    </row>
    <row r="65" spans="2:42" ht="12.75" customHeight="1" x14ac:dyDescent="0.2">
      <c r="B65" s="31" t="s">
        <v>290</v>
      </c>
      <c r="C65" s="32"/>
      <c r="D65" s="32"/>
      <c r="E65" s="32"/>
      <c r="F65" s="32"/>
      <c r="G65" s="32"/>
      <c r="H65" s="32"/>
      <c r="I65" s="32"/>
      <c r="J65" s="32" t="s">
        <v>291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AM65" s="13">
        <v>3</v>
      </c>
      <c r="AN65" s="43">
        <v>159.1</v>
      </c>
      <c r="AO65" s="13">
        <v>3</v>
      </c>
      <c r="AP65" s="43">
        <v>159.1</v>
      </c>
    </row>
    <row r="66" spans="2:42" ht="11.25" customHeight="1" x14ac:dyDescent="0.2">
      <c r="B66" s="32"/>
      <c r="C66" s="32"/>
      <c r="D66" s="32"/>
      <c r="E66" s="32"/>
      <c r="F66" s="32"/>
      <c r="G66" s="32"/>
      <c r="H66" s="32"/>
      <c r="I66" s="32"/>
      <c r="J66" s="32" t="s">
        <v>129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AM66" s="13">
        <v>4</v>
      </c>
      <c r="AN66" s="43">
        <v>159.4</v>
      </c>
      <c r="AO66" s="13">
        <v>4</v>
      </c>
      <c r="AP66" s="43">
        <v>159.4</v>
      </c>
    </row>
    <row r="67" spans="2:42" ht="10.7" customHeight="1" x14ac:dyDescent="0.2">
      <c r="B67" s="32"/>
      <c r="C67" s="32"/>
      <c r="D67" s="277" t="s">
        <v>292</v>
      </c>
      <c r="E67" s="277"/>
      <c r="F67" s="277"/>
      <c r="G67" s="277"/>
      <c r="H67" s="277"/>
      <c r="I67" s="277"/>
      <c r="J67" s="277"/>
      <c r="K67" s="277"/>
      <c r="L67" s="277"/>
      <c r="M67" s="32"/>
      <c r="N67" s="32"/>
      <c r="O67" s="32"/>
      <c r="P67" s="32"/>
      <c r="Q67" s="32"/>
      <c r="R67" s="32"/>
      <c r="S67" s="32"/>
      <c r="T67" s="32"/>
      <c r="AM67" s="13">
        <v>5</v>
      </c>
      <c r="AN67" s="43">
        <v>159.80000000000001</v>
      </c>
      <c r="AO67" s="13">
        <v>5</v>
      </c>
      <c r="AP67" s="43">
        <v>159.80000000000001</v>
      </c>
    </row>
    <row r="68" spans="2:42" x14ac:dyDescent="0.2">
      <c r="B68" s="32"/>
      <c r="C68" s="32" t="s">
        <v>293</v>
      </c>
      <c r="D68" s="32" t="s">
        <v>4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AM68" s="13">
        <v>6</v>
      </c>
      <c r="AN68" s="43">
        <v>160.1</v>
      </c>
      <c r="AO68" s="13">
        <v>6</v>
      </c>
      <c r="AP68" s="43">
        <v>160.1</v>
      </c>
    </row>
    <row r="69" spans="2:42" x14ac:dyDescent="0.2">
      <c r="B69" s="32"/>
      <c r="C69" s="32"/>
      <c r="D69" s="32" t="s">
        <v>294</v>
      </c>
      <c r="E69" s="32"/>
      <c r="F69" s="32"/>
      <c r="G69" s="32" t="s">
        <v>295</v>
      </c>
      <c r="H69" s="32"/>
      <c r="I69" s="31" t="s">
        <v>296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AM69" s="13">
        <v>7</v>
      </c>
      <c r="AN69" s="43">
        <v>160.4</v>
      </c>
      <c r="AO69" s="13">
        <v>7</v>
      </c>
      <c r="AP69" s="43">
        <v>160.4</v>
      </c>
    </row>
    <row r="70" spans="2:42" ht="12" thickBot="1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AM70" s="13">
        <v>8</v>
      </c>
      <c r="AN70" s="43">
        <v>160.80000000000001</v>
      </c>
      <c r="AO70" s="13">
        <v>8</v>
      </c>
      <c r="AP70" s="43">
        <v>160.80000000000001</v>
      </c>
    </row>
    <row r="71" spans="2:42" ht="12" thickBot="1" x14ac:dyDescent="0.25">
      <c r="B71" s="141" t="s">
        <v>16</v>
      </c>
      <c r="C71" s="273" t="s">
        <v>134</v>
      </c>
      <c r="D71" s="273"/>
      <c r="E71" s="273" t="s">
        <v>135</v>
      </c>
      <c r="F71" s="273"/>
      <c r="G71" s="273" t="s">
        <v>136</v>
      </c>
      <c r="H71" s="273"/>
      <c r="I71" s="273" t="s">
        <v>137</v>
      </c>
      <c r="J71" s="273"/>
      <c r="K71" s="273" t="s">
        <v>138</v>
      </c>
      <c r="L71" s="273"/>
      <c r="M71" s="273"/>
      <c r="N71" s="273" t="s">
        <v>139</v>
      </c>
      <c r="O71" s="273"/>
      <c r="P71" s="32"/>
      <c r="Q71" s="32"/>
      <c r="R71" s="32"/>
      <c r="S71" s="32"/>
      <c r="T71" s="32"/>
      <c r="AM71" s="13">
        <v>9</v>
      </c>
      <c r="AN71" s="43">
        <v>161.1</v>
      </c>
      <c r="AO71" s="13">
        <v>9</v>
      </c>
      <c r="AP71" s="43">
        <v>161.1</v>
      </c>
    </row>
    <row r="72" spans="2:42" ht="12" thickBot="1" x14ac:dyDescent="0.25">
      <c r="B72" s="141" t="s">
        <v>140</v>
      </c>
      <c r="C72" s="141" t="s">
        <v>141</v>
      </c>
      <c r="D72" s="141" t="s">
        <v>142</v>
      </c>
      <c r="E72" s="141" t="s">
        <v>141</v>
      </c>
      <c r="F72" s="141" t="s">
        <v>142</v>
      </c>
      <c r="G72" s="141" t="s">
        <v>297</v>
      </c>
      <c r="H72" s="141" t="s">
        <v>142</v>
      </c>
      <c r="I72" s="141" t="s">
        <v>141</v>
      </c>
      <c r="J72" s="141" t="s">
        <v>142</v>
      </c>
      <c r="K72" s="273" t="s">
        <v>141</v>
      </c>
      <c r="L72" s="273"/>
      <c r="M72" s="141" t="s">
        <v>142</v>
      </c>
      <c r="N72" s="141" t="s">
        <v>141</v>
      </c>
      <c r="O72" s="141" t="s">
        <v>142</v>
      </c>
      <c r="P72" s="32"/>
      <c r="Q72" s="32"/>
      <c r="R72" s="32"/>
      <c r="S72" s="32"/>
      <c r="T72" s="32"/>
      <c r="AM72" s="13">
        <v>10</v>
      </c>
      <c r="AN72" s="43">
        <v>161.4</v>
      </c>
      <c r="AO72" s="13">
        <v>10</v>
      </c>
      <c r="AP72" s="43">
        <v>161.4</v>
      </c>
    </row>
    <row r="73" spans="2:42" x14ac:dyDescent="0.2">
      <c r="B73" s="33" t="s">
        <v>29</v>
      </c>
      <c r="C73" s="52">
        <v>0.371</v>
      </c>
      <c r="D73" s="37">
        <v>158.1</v>
      </c>
      <c r="E73" s="142">
        <v>0</v>
      </c>
      <c r="F73" s="37">
        <v>0</v>
      </c>
      <c r="G73" s="142">
        <v>0</v>
      </c>
      <c r="H73" s="37">
        <v>0</v>
      </c>
      <c r="I73" s="142">
        <v>0</v>
      </c>
      <c r="J73" s="37">
        <v>0</v>
      </c>
      <c r="K73" s="276">
        <v>0</v>
      </c>
      <c r="L73" s="276"/>
      <c r="M73" s="37">
        <v>0</v>
      </c>
      <c r="N73" s="142">
        <v>0</v>
      </c>
      <c r="O73" s="38">
        <v>0</v>
      </c>
      <c r="P73" s="32"/>
      <c r="Q73" s="32"/>
      <c r="R73" s="32"/>
      <c r="S73" s="32"/>
      <c r="T73" s="32"/>
      <c r="AM73" s="13">
        <v>11</v>
      </c>
      <c r="AN73" s="43">
        <v>161.69999999999999</v>
      </c>
      <c r="AO73" s="13">
        <v>11</v>
      </c>
      <c r="AP73" s="43">
        <v>161.69999999999999</v>
      </c>
    </row>
    <row r="74" spans="2:42" x14ac:dyDescent="0.2">
      <c r="B74" s="39" t="s">
        <v>49</v>
      </c>
      <c r="C74" s="45">
        <v>0.38800000000000001</v>
      </c>
      <c r="D74" s="43">
        <v>162.19999999999999</v>
      </c>
      <c r="E74" s="139">
        <v>0.34599999999999997</v>
      </c>
      <c r="F74" s="43">
        <v>161.9</v>
      </c>
      <c r="G74" s="139">
        <v>0</v>
      </c>
      <c r="H74" s="43">
        <v>0</v>
      </c>
      <c r="I74" s="139">
        <v>0</v>
      </c>
      <c r="J74" s="43">
        <v>0</v>
      </c>
      <c r="K74" s="274">
        <v>0</v>
      </c>
      <c r="L74" s="274"/>
      <c r="M74" s="43">
        <v>0</v>
      </c>
      <c r="N74" s="139">
        <v>0</v>
      </c>
      <c r="O74" s="44">
        <v>0</v>
      </c>
      <c r="P74" s="32"/>
      <c r="Q74" s="32"/>
      <c r="R74" s="32"/>
      <c r="S74" s="32"/>
      <c r="T74" s="32"/>
      <c r="AM74" s="13">
        <v>12</v>
      </c>
      <c r="AN74" s="43">
        <v>162</v>
      </c>
      <c r="AO74" s="13">
        <v>12</v>
      </c>
      <c r="AP74" s="43">
        <v>162</v>
      </c>
    </row>
    <row r="75" spans="2:42" x14ac:dyDescent="0.2">
      <c r="B75" s="39" t="s">
        <v>69</v>
      </c>
      <c r="C75" s="45">
        <v>0.40500000000000003</v>
      </c>
      <c r="D75" s="43">
        <v>166.3</v>
      </c>
      <c r="E75" s="139">
        <v>0.36199999999999999</v>
      </c>
      <c r="F75" s="43">
        <v>166.1</v>
      </c>
      <c r="G75" s="139">
        <v>0.26600000000000001</v>
      </c>
      <c r="H75" s="43">
        <v>165.4</v>
      </c>
      <c r="I75" s="139">
        <v>0.19700000000000001</v>
      </c>
      <c r="J75" s="43">
        <v>164.8</v>
      </c>
      <c r="K75" s="274">
        <v>0</v>
      </c>
      <c r="L75" s="274"/>
      <c r="M75" s="43">
        <v>0</v>
      </c>
      <c r="N75" s="139">
        <v>0</v>
      </c>
      <c r="O75" s="44">
        <v>0</v>
      </c>
      <c r="P75" s="32"/>
      <c r="Q75" s="32"/>
      <c r="R75" s="32"/>
      <c r="S75" s="32"/>
      <c r="T75" s="32"/>
      <c r="AM75" s="13">
        <v>13</v>
      </c>
      <c r="AN75" s="43">
        <v>162.4</v>
      </c>
      <c r="AO75" s="13">
        <v>13</v>
      </c>
      <c r="AP75" s="43">
        <v>162.4</v>
      </c>
    </row>
    <row r="76" spans="2:42" x14ac:dyDescent="0.2">
      <c r="B76" s="39" t="s">
        <v>89</v>
      </c>
      <c r="C76" s="45">
        <v>0.42199999999999999</v>
      </c>
      <c r="D76" s="43">
        <v>170.5</v>
      </c>
      <c r="E76" s="139">
        <v>0.378</v>
      </c>
      <c r="F76" s="43">
        <v>170.3</v>
      </c>
      <c r="G76" s="139">
        <v>0.27700000000000002</v>
      </c>
      <c r="H76" s="43">
        <v>169.6</v>
      </c>
      <c r="I76" s="139">
        <v>0.20599999999999999</v>
      </c>
      <c r="J76" s="43">
        <v>169</v>
      </c>
      <c r="K76" s="274">
        <v>0</v>
      </c>
      <c r="L76" s="274"/>
      <c r="M76" s="43">
        <v>0</v>
      </c>
      <c r="N76" s="139">
        <v>0</v>
      </c>
      <c r="O76" s="44">
        <v>0</v>
      </c>
      <c r="P76" s="32"/>
      <c r="Q76" s="32"/>
      <c r="R76" s="32"/>
      <c r="S76" s="32"/>
      <c r="T76" s="32"/>
      <c r="AM76" s="13">
        <v>14</v>
      </c>
      <c r="AN76" s="43">
        <v>162.69999999999999</v>
      </c>
      <c r="AO76" s="13">
        <v>14</v>
      </c>
      <c r="AP76" s="43">
        <v>162.69999999999999</v>
      </c>
    </row>
    <row r="77" spans="2:42" x14ac:dyDescent="0.2">
      <c r="B77" s="39" t="s">
        <v>109</v>
      </c>
      <c r="C77" s="45">
        <v>0.439</v>
      </c>
      <c r="D77" s="43">
        <v>174.7</v>
      </c>
      <c r="E77" s="139">
        <v>0.39400000000000002</v>
      </c>
      <c r="F77" s="43">
        <v>174.5</v>
      </c>
      <c r="G77" s="139">
        <v>0.28799999999999998</v>
      </c>
      <c r="H77" s="43">
        <v>173.8</v>
      </c>
      <c r="I77" s="139">
        <v>0.215</v>
      </c>
      <c r="J77" s="43">
        <v>173.2</v>
      </c>
      <c r="K77" s="274">
        <v>0</v>
      </c>
      <c r="L77" s="274"/>
      <c r="M77" s="43">
        <v>0</v>
      </c>
      <c r="N77" s="139">
        <v>0</v>
      </c>
      <c r="O77" s="44">
        <v>0</v>
      </c>
      <c r="P77" s="32"/>
      <c r="Q77" s="32"/>
      <c r="R77" s="32"/>
      <c r="S77" s="32"/>
      <c r="T77" s="32"/>
      <c r="AM77" s="13">
        <v>15</v>
      </c>
      <c r="AN77" s="43">
        <v>163</v>
      </c>
      <c r="AO77" s="13">
        <v>15</v>
      </c>
      <c r="AP77" s="43">
        <v>163</v>
      </c>
    </row>
    <row r="78" spans="2:42" x14ac:dyDescent="0.2">
      <c r="B78" s="39" t="s">
        <v>128</v>
      </c>
      <c r="C78" s="45">
        <v>0.45500000000000002</v>
      </c>
      <c r="D78" s="43">
        <v>179</v>
      </c>
      <c r="E78" s="139">
        <v>0.41</v>
      </c>
      <c r="F78" s="43">
        <v>178.9</v>
      </c>
      <c r="G78" s="139">
        <v>0.29799999999999999</v>
      </c>
      <c r="H78" s="43">
        <v>178.2</v>
      </c>
      <c r="I78" s="139">
        <v>0.224</v>
      </c>
      <c r="J78" s="43">
        <v>177.6</v>
      </c>
      <c r="K78" s="274">
        <v>8.5000000000000006E-2</v>
      </c>
      <c r="L78" s="274"/>
      <c r="M78" s="43">
        <v>174.1</v>
      </c>
      <c r="N78" s="139">
        <v>0</v>
      </c>
      <c r="O78" s="44">
        <v>0</v>
      </c>
      <c r="P78" s="32"/>
      <c r="Q78" s="32"/>
      <c r="R78" s="32"/>
      <c r="S78" s="32"/>
      <c r="T78" s="32"/>
      <c r="AM78" s="13">
        <v>16</v>
      </c>
      <c r="AN78" s="43">
        <v>163.30000000000001</v>
      </c>
      <c r="AO78" s="13">
        <v>16</v>
      </c>
      <c r="AP78" s="43">
        <v>163.30000000000001</v>
      </c>
    </row>
    <row r="79" spans="2:42" x14ac:dyDescent="0.2">
      <c r="B79" s="39" t="s">
        <v>143</v>
      </c>
      <c r="C79" s="45">
        <v>0.47099999999999997</v>
      </c>
      <c r="D79" s="43">
        <v>183.3</v>
      </c>
      <c r="E79" s="139">
        <v>0.42499999999999999</v>
      </c>
      <c r="F79" s="43">
        <v>183.3</v>
      </c>
      <c r="G79" s="139">
        <v>0.308</v>
      </c>
      <c r="H79" s="43">
        <v>182.6</v>
      </c>
      <c r="I79" s="139">
        <v>0.23200000000000001</v>
      </c>
      <c r="J79" s="43">
        <v>182</v>
      </c>
      <c r="K79" s="274">
        <v>8.6999999999999994E-2</v>
      </c>
      <c r="L79" s="274"/>
      <c r="M79" s="43">
        <v>178.9</v>
      </c>
      <c r="N79" s="139">
        <v>0</v>
      </c>
      <c r="O79" s="44">
        <v>0</v>
      </c>
      <c r="P79" s="32"/>
      <c r="Q79" s="32"/>
      <c r="R79" s="32"/>
      <c r="S79" s="32"/>
      <c r="T79" s="32"/>
      <c r="AM79" s="13">
        <v>17</v>
      </c>
      <c r="AN79" s="43">
        <v>163.6</v>
      </c>
      <c r="AO79" s="13">
        <v>17</v>
      </c>
      <c r="AP79" s="43">
        <v>163.6</v>
      </c>
    </row>
    <row r="80" spans="2:42" x14ac:dyDescent="0.2">
      <c r="B80" s="39" t="s">
        <v>144</v>
      </c>
      <c r="C80" s="45">
        <v>0.48699999999999999</v>
      </c>
      <c r="D80" s="43">
        <v>187.8</v>
      </c>
      <c r="E80" s="139">
        <v>0.44</v>
      </c>
      <c r="F80" s="43">
        <v>187.8</v>
      </c>
      <c r="G80" s="139">
        <v>0.318</v>
      </c>
      <c r="H80" s="43">
        <v>187.2</v>
      </c>
      <c r="I80" s="139">
        <v>0.24</v>
      </c>
      <c r="J80" s="43">
        <v>186.6</v>
      </c>
      <c r="K80" s="274">
        <v>0.09</v>
      </c>
      <c r="L80" s="274"/>
      <c r="M80" s="43">
        <v>183.7</v>
      </c>
      <c r="N80" s="139">
        <v>0</v>
      </c>
      <c r="O80" s="44">
        <v>0</v>
      </c>
      <c r="P80" s="32"/>
      <c r="Q80" s="32"/>
      <c r="R80" s="32"/>
      <c r="S80" s="32"/>
      <c r="T80" s="32"/>
      <c r="AM80" s="13">
        <v>18</v>
      </c>
      <c r="AN80" s="43">
        <v>164</v>
      </c>
      <c r="AO80" s="13">
        <v>18</v>
      </c>
      <c r="AP80" s="43">
        <v>164</v>
      </c>
    </row>
    <row r="81" spans="2:42" x14ac:dyDescent="0.2">
      <c r="B81" s="39" t="s">
        <v>145</v>
      </c>
      <c r="C81" s="45">
        <v>0.503</v>
      </c>
      <c r="D81" s="43">
        <v>192.3</v>
      </c>
      <c r="E81" s="139">
        <v>0.45500000000000002</v>
      </c>
      <c r="F81" s="43">
        <v>192.3</v>
      </c>
      <c r="G81" s="139">
        <v>0.32800000000000001</v>
      </c>
      <c r="H81" s="43">
        <v>191.8</v>
      </c>
      <c r="I81" s="139">
        <v>0.248</v>
      </c>
      <c r="J81" s="43">
        <v>191.2</v>
      </c>
      <c r="K81" s="274">
        <v>9.2999999999999999E-2</v>
      </c>
      <c r="L81" s="274"/>
      <c r="M81" s="43">
        <v>188.6</v>
      </c>
      <c r="N81" s="139">
        <v>0</v>
      </c>
      <c r="O81" s="44">
        <v>0</v>
      </c>
      <c r="P81" s="32"/>
      <c r="Q81" s="32"/>
      <c r="R81" s="32"/>
      <c r="S81" s="32"/>
      <c r="T81" s="32"/>
      <c r="AM81" s="13">
        <v>19</v>
      </c>
      <c r="AN81" s="43">
        <v>164.3</v>
      </c>
      <c r="AO81" s="13">
        <v>19</v>
      </c>
      <c r="AP81" s="43">
        <v>164.3</v>
      </c>
    </row>
    <row r="82" spans="2:42" x14ac:dyDescent="0.2">
      <c r="B82" s="39" t="s">
        <v>146</v>
      </c>
      <c r="C82" s="45">
        <v>0.51700000000000002</v>
      </c>
      <c r="D82" s="43">
        <v>197</v>
      </c>
      <c r="E82" s="139">
        <v>0.47</v>
      </c>
      <c r="F82" s="43">
        <v>197</v>
      </c>
      <c r="G82" s="139">
        <v>0.33800000000000002</v>
      </c>
      <c r="H82" s="43">
        <v>196.6</v>
      </c>
      <c r="I82" s="139">
        <v>0.25600000000000001</v>
      </c>
      <c r="J82" s="43">
        <v>196</v>
      </c>
      <c r="K82" s="274">
        <v>9.6000000000000002E-2</v>
      </c>
      <c r="L82" s="274"/>
      <c r="M82" s="43">
        <v>193.5</v>
      </c>
      <c r="N82" s="139">
        <v>0</v>
      </c>
      <c r="O82" s="44">
        <v>0</v>
      </c>
      <c r="P82" s="32"/>
      <c r="Q82" s="32"/>
      <c r="R82" s="32"/>
      <c r="S82" s="32"/>
      <c r="T82" s="32"/>
      <c r="AM82" s="13">
        <v>20</v>
      </c>
      <c r="AN82" s="43">
        <v>164.6</v>
      </c>
      <c r="AO82" s="13">
        <v>20</v>
      </c>
      <c r="AP82" s="43">
        <v>164.6</v>
      </c>
    </row>
    <row r="83" spans="2:42" x14ac:dyDescent="0.2">
      <c r="B83" s="39" t="s">
        <v>147</v>
      </c>
      <c r="C83" s="45">
        <v>0.53100000000000003</v>
      </c>
      <c r="D83" s="43">
        <v>201.7</v>
      </c>
      <c r="E83" s="139">
        <v>0.48399999999999999</v>
      </c>
      <c r="F83" s="43">
        <v>201.7</v>
      </c>
      <c r="G83" s="139">
        <v>0.34799999999999998</v>
      </c>
      <c r="H83" s="43">
        <v>201.4</v>
      </c>
      <c r="I83" s="139">
        <v>0.26400000000000001</v>
      </c>
      <c r="J83" s="43">
        <v>200.8</v>
      </c>
      <c r="K83" s="274">
        <v>9.9000000000000005E-2</v>
      </c>
      <c r="L83" s="274"/>
      <c r="M83" s="43">
        <v>198.5</v>
      </c>
      <c r="N83" s="139">
        <v>2.7E-2</v>
      </c>
      <c r="O83" s="44">
        <v>190.3</v>
      </c>
      <c r="P83" s="32"/>
      <c r="Q83" s="32"/>
      <c r="R83" s="32"/>
      <c r="S83" s="32"/>
      <c r="T83" s="32"/>
      <c r="AM83" s="13">
        <v>21</v>
      </c>
      <c r="AN83" s="43">
        <v>164.9</v>
      </c>
      <c r="AO83" s="13">
        <v>21</v>
      </c>
      <c r="AP83" s="43">
        <v>164.9</v>
      </c>
    </row>
    <row r="84" spans="2:42" x14ac:dyDescent="0.2">
      <c r="B84" s="39" t="s">
        <v>148</v>
      </c>
      <c r="C84" s="45">
        <v>0.54500000000000004</v>
      </c>
      <c r="D84" s="43">
        <v>206.4</v>
      </c>
      <c r="E84" s="139">
        <v>0.498</v>
      </c>
      <c r="F84" s="43">
        <v>206.4</v>
      </c>
      <c r="G84" s="139">
        <v>0.35799999999999998</v>
      </c>
      <c r="H84" s="43">
        <v>206.2</v>
      </c>
      <c r="I84" s="139">
        <v>0.27100000000000002</v>
      </c>
      <c r="J84" s="43">
        <v>205.8</v>
      </c>
      <c r="K84" s="274">
        <v>0.10299999999999999</v>
      </c>
      <c r="L84" s="274"/>
      <c r="M84" s="43">
        <v>203.5</v>
      </c>
      <c r="N84" s="139">
        <v>2.9000000000000001E-2</v>
      </c>
      <c r="O84" s="44">
        <v>196.1</v>
      </c>
      <c r="P84" s="32"/>
      <c r="Q84" s="32"/>
      <c r="R84" s="32"/>
      <c r="S84" s="32"/>
      <c r="T84" s="32"/>
      <c r="AM84" s="13">
        <v>22</v>
      </c>
      <c r="AN84" s="43">
        <v>165.2</v>
      </c>
      <c r="AO84" s="13">
        <v>22</v>
      </c>
      <c r="AP84" s="43">
        <v>165.2</v>
      </c>
    </row>
    <row r="85" spans="2:42" x14ac:dyDescent="0.2">
      <c r="B85" s="39" t="s">
        <v>149</v>
      </c>
      <c r="C85" s="45">
        <v>0.55700000000000005</v>
      </c>
      <c r="D85" s="43">
        <v>211.1</v>
      </c>
      <c r="E85" s="139">
        <v>0.51100000000000001</v>
      </c>
      <c r="F85" s="43">
        <v>211.1</v>
      </c>
      <c r="G85" s="139">
        <v>0.36799999999999999</v>
      </c>
      <c r="H85" s="43">
        <v>211</v>
      </c>
      <c r="I85" s="139">
        <v>0.27800000000000002</v>
      </c>
      <c r="J85" s="43">
        <v>210.8</v>
      </c>
      <c r="K85" s="274">
        <v>0.107</v>
      </c>
      <c r="L85" s="274"/>
      <c r="M85" s="43">
        <v>208.6</v>
      </c>
      <c r="N85" s="139">
        <v>0.03</v>
      </c>
      <c r="O85" s="44">
        <v>201.9</v>
      </c>
      <c r="P85" s="32"/>
      <c r="Q85" s="32"/>
      <c r="R85" s="32"/>
      <c r="S85" s="32"/>
      <c r="T85" s="32"/>
      <c r="AM85" s="13">
        <v>23</v>
      </c>
      <c r="AN85" s="43">
        <v>165.5</v>
      </c>
      <c r="AO85" s="13">
        <v>23</v>
      </c>
      <c r="AP85" s="43">
        <v>165.5</v>
      </c>
    </row>
    <row r="86" spans="2:42" x14ac:dyDescent="0.2">
      <c r="B86" s="39" t="s">
        <v>150</v>
      </c>
      <c r="C86" s="45">
        <v>0.56899999999999995</v>
      </c>
      <c r="D86" s="43">
        <v>215.8</v>
      </c>
      <c r="E86" s="139">
        <v>0.52400000000000002</v>
      </c>
      <c r="F86" s="43">
        <v>215.8</v>
      </c>
      <c r="G86" s="139">
        <v>0.378</v>
      </c>
      <c r="H86" s="43">
        <v>215.8</v>
      </c>
      <c r="I86" s="139">
        <v>0.28499999999999998</v>
      </c>
      <c r="J86" s="43">
        <v>215.8</v>
      </c>
      <c r="K86" s="274">
        <v>0.111</v>
      </c>
      <c r="L86" s="274"/>
      <c r="M86" s="43">
        <v>213.7</v>
      </c>
      <c r="N86" s="139">
        <v>3.2000000000000001E-2</v>
      </c>
      <c r="O86" s="44">
        <v>207.8</v>
      </c>
      <c r="P86" s="32"/>
      <c r="Q86" s="32"/>
      <c r="R86" s="32"/>
      <c r="S86" s="32"/>
      <c r="T86" s="32"/>
      <c r="AM86" s="13">
        <v>24</v>
      </c>
      <c r="AN86" s="43">
        <v>165.9</v>
      </c>
      <c r="AO86" s="13">
        <v>24</v>
      </c>
      <c r="AP86" s="43">
        <v>165.9</v>
      </c>
    </row>
    <row r="87" spans="2:42" x14ac:dyDescent="0.2">
      <c r="B87" s="39" t="s">
        <v>151</v>
      </c>
      <c r="C87" s="45">
        <v>0.58099999999999996</v>
      </c>
      <c r="D87" s="43">
        <v>220.8</v>
      </c>
      <c r="E87" s="139">
        <v>0.53700000000000003</v>
      </c>
      <c r="F87" s="43">
        <v>220.8</v>
      </c>
      <c r="G87" s="139">
        <v>0.38800000000000001</v>
      </c>
      <c r="H87" s="43">
        <v>220.8</v>
      </c>
      <c r="I87" s="139">
        <v>0.29099999999999998</v>
      </c>
      <c r="J87" s="43">
        <v>220.8</v>
      </c>
      <c r="K87" s="274">
        <v>0.114</v>
      </c>
      <c r="L87" s="274"/>
      <c r="M87" s="43">
        <v>218.9</v>
      </c>
      <c r="N87" s="139">
        <v>3.3000000000000002E-2</v>
      </c>
      <c r="O87" s="44">
        <v>213.7</v>
      </c>
      <c r="P87" s="32"/>
      <c r="Q87" s="32"/>
      <c r="R87" s="32"/>
      <c r="S87" s="32"/>
      <c r="T87" s="32"/>
      <c r="AM87" s="13">
        <v>25</v>
      </c>
      <c r="AN87" s="43">
        <v>166.2</v>
      </c>
      <c r="AO87" s="13">
        <v>25</v>
      </c>
      <c r="AP87" s="43">
        <v>166.2</v>
      </c>
    </row>
    <row r="88" spans="2:42" x14ac:dyDescent="0.2">
      <c r="B88" s="39" t="s">
        <v>298</v>
      </c>
      <c r="C88" s="45">
        <v>0.59299999999999997</v>
      </c>
      <c r="D88" s="43">
        <v>225.8</v>
      </c>
      <c r="E88" s="139">
        <v>0.54900000000000004</v>
      </c>
      <c r="F88" s="43">
        <v>225.8</v>
      </c>
      <c r="G88" s="139">
        <v>0.39800000000000002</v>
      </c>
      <c r="H88" s="43">
        <v>225.8</v>
      </c>
      <c r="I88" s="139">
        <v>0.29699999999999999</v>
      </c>
      <c r="J88" s="43">
        <v>225.8</v>
      </c>
      <c r="K88" s="274">
        <v>0.11799999999999999</v>
      </c>
      <c r="L88" s="274"/>
      <c r="M88" s="43">
        <v>224.1</v>
      </c>
      <c r="N88" s="139">
        <v>3.4000000000000002E-2</v>
      </c>
      <c r="O88" s="44">
        <v>219.7</v>
      </c>
      <c r="P88" s="32"/>
      <c r="Q88" s="32"/>
      <c r="R88" s="32"/>
      <c r="S88" s="32"/>
      <c r="T88" s="32"/>
      <c r="AM88" s="13">
        <v>26</v>
      </c>
      <c r="AN88" s="43">
        <v>166.5</v>
      </c>
      <c r="AO88" s="13">
        <v>26</v>
      </c>
      <c r="AP88" s="43">
        <v>166.5</v>
      </c>
    </row>
    <row r="89" spans="2:42" x14ac:dyDescent="0.2">
      <c r="B89" s="39" t="s">
        <v>153</v>
      </c>
      <c r="C89" s="45">
        <v>0.60499999999999998</v>
      </c>
      <c r="D89" s="43">
        <v>230.8</v>
      </c>
      <c r="E89" s="139">
        <v>0.56399999999999995</v>
      </c>
      <c r="F89" s="43">
        <v>230.8</v>
      </c>
      <c r="G89" s="139">
        <v>0.40699999999999997</v>
      </c>
      <c r="H89" s="43">
        <v>230.8</v>
      </c>
      <c r="I89" s="139">
        <v>0.308</v>
      </c>
      <c r="J89" s="43">
        <v>230.8</v>
      </c>
      <c r="K89" s="274">
        <v>0.122</v>
      </c>
      <c r="L89" s="274"/>
      <c r="M89" s="43">
        <v>229.3</v>
      </c>
      <c r="N89" s="139">
        <v>3.5000000000000003E-2</v>
      </c>
      <c r="O89" s="44">
        <v>225.7</v>
      </c>
      <c r="P89" s="32"/>
      <c r="Q89" s="32"/>
      <c r="R89" s="32"/>
      <c r="S89" s="32"/>
      <c r="T89" s="32"/>
      <c r="AM89" s="13">
        <v>27</v>
      </c>
      <c r="AN89" s="43">
        <v>166.8</v>
      </c>
      <c r="AO89" s="13">
        <v>27</v>
      </c>
      <c r="AP89" s="43">
        <v>166.8</v>
      </c>
    </row>
    <row r="90" spans="2:42" ht="12" thickBot="1" x14ac:dyDescent="0.25">
      <c r="B90" s="46" t="s">
        <v>154</v>
      </c>
      <c r="C90" s="53">
        <v>0.61699999999999999</v>
      </c>
      <c r="D90" s="50">
        <v>235.8</v>
      </c>
      <c r="E90" s="140">
        <v>0.57299999999999995</v>
      </c>
      <c r="F90" s="50">
        <v>235.8</v>
      </c>
      <c r="G90" s="140">
        <v>0.41599999999999998</v>
      </c>
      <c r="H90" s="50">
        <v>235.8</v>
      </c>
      <c r="I90" s="140">
        <v>0.309</v>
      </c>
      <c r="J90" s="50">
        <v>235.8</v>
      </c>
      <c r="K90" s="275">
        <v>0.126</v>
      </c>
      <c r="L90" s="275"/>
      <c r="M90" s="50">
        <v>234.5</v>
      </c>
      <c r="N90" s="140">
        <v>3.5999999999999997E-2</v>
      </c>
      <c r="O90" s="51">
        <v>231.7</v>
      </c>
      <c r="P90" s="32"/>
      <c r="Q90" s="32"/>
      <c r="R90" s="32"/>
      <c r="S90" s="32"/>
      <c r="T90" s="32"/>
      <c r="AM90" s="13">
        <v>28</v>
      </c>
      <c r="AN90" s="43">
        <v>167.2</v>
      </c>
      <c r="AO90" s="13">
        <v>28</v>
      </c>
      <c r="AP90" s="43">
        <v>167.2</v>
      </c>
    </row>
    <row r="91" spans="2:42" x14ac:dyDescent="0.2">
      <c r="B91" s="39" t="s">
        <v>152</v>
      </c>
      <c r="C91" s="139">
        <v>0.83899999999999997</v>
      </c>
      <c r="D91" s="45">
        <v>259.39999999999998</v>
      </c>
      <c r="E91" s="139">
        <v>0.75800000000000001</v>
      </c>
      <c r="F91" s="43">
        <v>258.8</v>
      </c>
      <c r="G91" s="139">
        <v>0.52200000000000002</v>
      </c>
      <c r="H91" s="43">
        <v>258.8</v>
      </c>
      <c r="I91" s="139">
        <v>0.4</v>
      </c>
      <c r="J91" s="43">
        <v>258.60000000000002</v>
      </c>
      <c r="K91" s="274">
        <v>0.158</v>
      </c>
      <c r="L91" s="274"/>
      <c r="M91" s="43">
        <v>258</v>
      </c>
      <c r="N91" s="139">
        <v>0.05</v>
      </c>
      <c r="O91" s="44">
        <v>256.5</v>
      </c>
      <c r="P91" s="32"/>
      <c r="Q91" s="32"/>
      <c r="R91" s="32"/>
      <c r="S91" s="32"/>
      <c r="T91" s="32"/>
      <c r="AM91" s="13">
        <v>29</v>
      </c>
      <c r="AN91" s="43">
        <v>167.5</v>
      </c>
      <c r="AO91" s="13">
        <v>29</v>
      </c>
      <c r="AP91" s="43">
        <v>167.5</v>
      </c>
    </row>
    <row r="92" spans="2:42" x14ac:dyDescent="0.2">
      <c r="B92" s="39" t="s">
        <v>153</v>
      </c>
      <c r="C92" s="139">
        <v>0.86299999999999999</v>
      </c>
      <c r="D92" s="45">
        <v>263.89999999999998</v>
      </c>
      <c r="E92" s="139">
        <v>0.77800000000000002</v>
      </c>
      <c r="F92" s="43">
        <v>263.3</v>
      </c>
      <c r="G92" s="139">
        <v>0.53500000000000003</v>
      </c>
      <c r="H92" s="43">
        <v>263.3</v>
      </c>
      <c r="I92" s="139">
        <v>0.41099999999999998</v>
      </c>
      <c r="J92" s="43">
        <v>263.10000000000002</v>
      </c>
      <c r="K92" s="274">
        <v>0.16300000000000001</v>
      </c>
      <c r="L92" s="274"/>
      <c r="M92" s="43">
        <v>262.7</v>
      </c>
      <c r="N92" s="139">
        <v>5.1999999999999998E-2</v>
      </c>
      <c r="O92" s="44">
        <v>261.89999999999998</v>
      </c>
      <c r="P92" s="32"/>
      <c r="Q92" s="32"/>
      <c r="R92" s="32"/>
      <c r="S92" s="32"/>
      <c r="T92" s="32"/>
      <c r="AM92" s="13">
        <v>30</v>
      </c>
      <c r="AN92" s="43">
        <v>167.8</v>
      </c>
      <c r="AO92" s="13">
        <v>30</v>
      </c>
      <c r="AP92" s="43">
        <v>167.8</v>
      </c>
    </row>
    <row r="93" spans="2:42" ht="12" thickBot="1" x14ac:dyDescent="0.25">
      <c r="B93" s="46" t="s">
        <v>154</v>
      </c>
      <c r="C93" s="140">
        <v>0.88700000000000001</v>
      </c>
      <c r="D93" s="53">
        <v>268.39999999999998</v>
      </c>
      <c r="E93" s="140">
        <v>0.79800000000000004</v>
      </c>
      <c r="F93" s="50">
        <v>267.8</v>
      </c>
      <c r="G93" s="140">
        <v>0.54800000000000004</v>
      </c>
      <c r="H93" s="50">
        <v>267.8</v>
      </c>
      <c r="I93" s="140">
        <v>0.42199999999999999</v>
      </c>
      <c r="J93" s="50">
        <v>267.5</v>
      </c>
      <c r="K93" s="275">
        <v>0.16800000000000001</v>
      </c>
      <c r="L93" s="275"/>
      <c r="M93" s="50">
        <v>267.39999999999998</v>
      </c>
      <c r="N93" s="140">
        <v>5.3999999999999999E-2</v>
      </c>
      <c r="O93" s="51">
        <v>267.3</v>
      </c>
      <c r="P93" s="32"/>
      <c r="Q93" s="32"/>
      <c r="R93" s="32"/>
      <c r="S93" s="32"/>
      <c r="T93" s="32"/>
      <c r="AM93" s="13">
        <v>31</v>
      </c>
      <c r="AN93" s="43">
        <v>168.1</v>
      </c>
      <c r="AO93" s="13">
        <v>31</v>
      </c>
      <c r="AP93" s="43">
        <v>168.1</v>
      </c>
    </row>
    <row r="94" spans="2:42" x14ac:dyDescent="0.2">
      <c r="B94" s="32"/>
      <c r="C94" s="54"/>
      <c r="D94" s="32"/>
      <c r="E94" s="54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AM94" s="13">
        <v>32</v>
      </c>
      <c r="AN94" s="43">
        <v>168.4</v>
      </c>
      <c r="AO94" s="13">
        <v>32</v>
      </c>
      <c r="AP94" s="43">
        <v>168.4</v>
      </c>
    </row>
    <row r="95" spans="2:42" x14ac:dyDescent="0.2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25"/>
      <c r="N95" s="30"/>
      <c r="AM95" s="13">
        <v>33</v>
      </c>
      <c r="AN95" s="43">
        <v>168.8</v>
      </c>
      <c r="AO95" s="13">
        <v>33</v>
      </c>
      <c r="AP95" s="43">
        <v>168.8</v>
      </c>
    </row>
    <row r="96" spans="2:42" x14ac:dyDescent="0.2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25"/>
      <c r="N96" s="30"/>
      <c r="AM96" s="13">
        <v>34</v>
      </c>
      <c r="AN96" s="43">
        <v>169.1</v>
      </c>
      <c r="AO96" s="13">
        <v>34</v>
      </c>
      <c r="AP96" s="43">
        <v>169.1</v>
      </c>
    </row>
    <row r="97" spans="2:42" x14ac:dyDescent="0.2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25"/>
      <c r="N97" s="30"/>
      <c r="AM97" s="13">
        <v>35</v>
      </c>
      <c r="AN97" s="43">
        <v>169.4</v>
      </c>
      <c r="AO97" s="13">
        <v>35</v>
      </c>
      <c r="AP97" s="43">
        <v>169.4</v>
      </c>
    </row>
    <row r="98" spans="2:42" x14ac:dyDescent="0.2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25"/>
      <c r="N98" s="30"/>
      <c r="AM98" s="13">
        <v>36</v>
      </c>
      <c r="AN98" s="43">
        <v>169.7</v>
      </c>
      <c r="AO98" s="13">
        <v>36</v>
      </c>
      <c r="AP98" s="43">
        <v>169.7</v>
      </c>
    </row>
    <row r="99" spans="2:42" x14ac:dyDescent="0.2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25"/>
      <c r="N99" s="30"/>
      <c r="AM99" s="13">
        <v>37</v>
      </c>
      <c r="AN99" s="43">
        <v>170</v>
      </c>
      <c r="AO99" s="13">
        <v>37</v>
      </c>
      <c r="AP99" s="43">
        <v>170</v>
      </c>
    </row>
    <row r="100" spans="2:42" x14ac:dyDescent="0.2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25"/>
      <c r="N100" s="30"/>
      <c r="AM100" s="13">
        <v>38</v>
      </c>
      <c r="AN100" s="43">
        <v>170.4</v>
      </c>
      <c r="AO100" s="13">
        <v>38</v>
      </c>
      <c r="AP100" s="43">
        <v>170.4</v>
      </c>
    </row>
    <row r="101" spans="2:42" x14ac:dyDescent="0.2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25"/>
      <c r="N101" s="30"/>
      <c r="AM101" s="13">
        <v>39</v>
      </c>
      <c r="AN101" s="43">
        <v>170.7</v>
      </c>
      <c r="AO101" s="13">
        <v>39</v>
      </c>
      <c r="AP101" s="43">
        <v>170.7</v>
      </c>
    </row>
    <row r="102" spans="2:42" x14ac:dyDescent="0.2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25"/>
      <c r="N102" s="30"/>
      <c r="AM102" s="13">
        <v>40</v>
      </c>
      <c r="AN102" s="43">
        <v>171</v>
      </c>
      <c r="AO102" s="13">
        <v>40</v>
      </c>
      <c r="AP102" s="43">
        <v>171</v>
      </c>
    </row>
    <row r="103" spans="2:42" x14ac:dyDescent="0.2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25"/>
      <c r="N103" s="30"/>
      <c r="AM103" s="13">
        <v>41</v>
      </c>
      <c r="AN103" s="43">
        <v>171.3</v>
      </c>
      <c r="AO103" s="13">
        <v>41</v>
      </c>
      <c r="AP103" s="43">
        <v>171.3</v>
      </c>
    </row>
    <row r="104" spans="2:42" x14ac:dyDescent="0.2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25"/>
      <c r="N104" s="30"/>
      <c r="AM104" s="13">
        <v>42</v>
      </c>
      <c r="AN104" s="43">
        <v>171.7</v>
      </c>
      <c r="AO104" s="13">
        <v>42</v>
      </c>
      <c r="AP104" s="43">
        <v>171.7</v>
      </c>
    </row>
    <row r="105" spans="2:42" x14ac:dyDescent="0.2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5"/>
      <c r="N105" s="30"/>
      <c r="AM105" s="13">
        <v>43</v>
      </c>
      <c r="AN105" s="43">
        <v>172</v>
      </c>
      <c r="AO105" s="13">
        <v>43</v>
      </c>
      <c r="AP105" s="43">
        <v>172</v>
      </c>
    </row>
    <row r="106" spans="2:42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25"/>
      <c r="N106" s="30"/>
      <c r="AM106" s="13">
        <v>44</v>
      </c>
      <c r="AN106" s="43">
        <v>172.3</v>
      </c>
      <c r="AO106" s="13">
        <v>44</v>
      </c>
      <c r="AP106" s="43">
        <v>172.3</v>
      </c>
    </row>
    <row r="107" spans="2:42" x14ac:dyDescent="0.2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25"/>
      <c r="N107" s="30"/>
      <c r="AM107" s="13">
        <v>45</v>
      </c>
      <c r="AN107" s="43">
        <v>172.6</v>
      </c>
      <c r="AO107" s="13">
        <v>45</v>
      </c>
      <c r="AP107" s="43">
        <v>172.6</v>
      </c>
    </row>
    <row r="108" spans="2:42" x14ac:dyDescent="0.2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25"/>
      <c r="N108" s="30"/>
      <c r="AM108" s="13">
        <v>46</v>
      </c>
      <c r="AN108" s="43">
        <v>172.9</v>
      </c>
      <c r="AO108" s="13">
        <v>46</v>
      </c>
      <c r="AP108" s="43">
        <v>172.9</v>
      </c>
    </row>
    <row r="109" spans="2:42" x14ac:dyDescent="0.2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25"/>
      <c r="N109" s="30"/>
      <c r="AM109" s="13">
        <v>47</v>
      </c>
      <c r="AN109" s="43">
        <v>173.2</v>
      </c>
      <c r="AO109" s="13">
        <v>47</v>
      </c>
      <c r="AP109" s="43">
        <v>173.2</v>
      </c>
    </row>
    <row r="110" spans="2:42" x14ac:dyDescent="0.2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25"/>
      <c r="N110" s="30"/>
      <c r="AM110" s="13">
        <v>48</v>
      </c>
      <c r="AN110" s="43">
        <v>173.6</v>
      </c>
      <c r="AO110" s="13">
        <v>48</v>
      </c>
      <c r="AP110" s="43">
        <v>173.6</v>
      </c>
    </row>
    <row r="111" spans="2:42" x14ac:dyDescent="0.2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25"/>
      <c r="N111" s="30"/>
      <c r="AM111" s="13">
        <v>49</v>
      </c>
      <c r="AN111" s="43">
        <v>173.9</v>
      </c>
      <c r="AO111" s="13">
        <v>49</v>
      </c>
      <c r="AP111" s="43">
        <v>173.9</v>
      </c>
    </row>
    <row r="112" spans="2:42" ht="12" thickBot="1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25"/>
      <c r="N112" s="30"/>
      <c r="AM112" s="120" t="s">
        <v>128</v>
      </c>
      <c r="AN112" s="50">
        <v>174.2</v>
      </c>
      <c r="AO112" s="120" t="s">
        <v>128</v>
      </c>
      <c r="AP112" s="50">
        <v>174.2</v>
      </c>
    </row>
    <row r="113" spans="2:41" ht="12" thickBot="1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25"/>
      <c r="N113" s="30"/>
      <c r="AM113" s="19"/>
      <c r="AN113" s="23"/>
      <c r="AO113" s="23"/>
    </row>
    <row r="114" spans="2:41" x14ac:dyDescent="0.2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25"/>
      <c r="N114" s="30"/>
    </row>
    <row r="115" spans="2:41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25"/>
      <c r="N115" s="30"/>
    </row>
    <row r="116" spans="2:41" x14ac:dyDescent="0.2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25"/>
      <c r="N116" s="30"/>
    </row>
    <row r="117" spans="2:4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5"/>
      <c r="N117" s="30"/>
    </row>
    <row r="118" spans="2:41" x14ac:dyDescent="0.2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25"/>
      <c r="N118" s="30"/>
    </row>
    <row r="119" spans="2:41" x14ac:dyDescent="0.2">
      <c r="I119" s="25"/>
      <c r="J119" s="30"/>
      <c r="K119" s="25"/>
      <c r="L119" s="30"/>
      <c r="M119" s="25"/>
      <c r="N119" s="30"/>
    </row>
    <row r="120" spans="2:41" x14ac:dyDescent="0.2">
      <c r="I120" s="25"/>
      <c r="J120" s="30"/>
      <c r="K120" s="25"/>
      <c r="L120" s="30"/>
      <c r="M120" s="25"/>
    </row>
    <row r="121" spans="2:41" x14ac:dyDescent="0.2">
      <c r="I121" s="25"/>
      <c r="J121" s="30"/>
      <c r="K121" s="25"/>
      <c r="L121" s="30"/>
      <c r="M121" s="25"/>
    </row>
    <row r="122" spans="2:41" x14ac:dyDescent="0.2">
      <c r="I122" s="25"/>
      <c r="J122" s="30"/>
      <c r="K122" s="25"/>
      <c r="L122" s="30"/>
      <c r="M122" s="25"/>
    </row>
    <row r="123" spans="2:41" x14ac:dyDescent="0.2">
      <c r="I123" s="25"/>
      <c r="J123" s="30"/>
      <c r="K123" s="25"/>
      <c r="L123" s="30"/>
      <c r="M123" s="25"/>
    </row>
    <row r="124" spans="2:41" x14ac:dyDescent="0.2">
      <c r="I124" s="25"/>
      <c r="J124" s="30"/>
      <c r="K124" s="25"/>
      <c r="L124" s="30"/>
      <c r="M124" s="25"/>
    </row>
    <row r="125" spans="2:41" x14ac:dyDescent="0.2">
      <c r="I125" s="25"/>
      <c r="J125" s="30"/>
      <c r="K125" s="25"/>
      <c r="L125" s="30"/>
      <c r="M125" s="25"/>
    </row>
    <row r="126" spans="2:41" x14ac:dyDescent="0.2">
      <c r="I126" s="25"/>
      <c r="J126" s="30"/>
      <c r="K126" s="25"/>
      <c r="L126" s="30"/>
      <c r="M126" s="25"/>
    </row>
    <row r="127" spans="2:41" x14ac:dyDescent="0.2">
      <c r="I127" s="25"/>
      <c r="J127" s="30"/>
      <c r="K127" s="25"/>
      <c r="L127" s="30"/>
      <c r="M127" s="25"/>
    </row>
    <row r="128" spans="2:41" x14ac:dyDescent="0.2">
      <c r="I128" s="25"/>
      <c r="J128" s="30"/>
      <c r="K128" s="25"/>
      <c r="L128" s="30"/>
      <c r="M128" s="25"/>
    </row>
    <row r="129" spans="9:13" x14ac:dyDescent="0.2">
      <c r="I129" s="25"/>
      <c r="J129" s="30"/>
      <c r="K129" s="25"/>
      <c r="L129" s="30"/>
      <c r="M129" s="25"/>
    </row>
    <row r="130" spans="9:13" x14ac:dyDescent="0.2">
      <c r="I130" s="25"/>
      <c r="J130" s="30"/>
      <c r="K130" s="25"/>
      <c r="L130" s="30"/>
    </row>
    <row r="131" spans="9:13" x14ac:dyDescent="0.2">
      <c r="J131" s="30"/>
      <c r="K131" s="25"/>
      <c r="L131" s="30"/>
    </row>
    <row r="132" spans="9:13" x14ac:dyDescent="0.2">
      <c r="J132" s="30"/>
      <c r="K132" s="25"/>
      <c r="L132" s="30"/>
    </row>
    <row r="133" spans="9:13" x14ac:dyDescent="0.2">
      <c r="J133" s="30"/>
      <c r="K133" s="25"/>
      <c r="L133" s="30"/>
    </row>
    <row r="134" spans="9:13" x14ac:dyDescent="0.2">
      <c r="J134" s="30"/>
      <c r="L134" s="30"/>
    </row>
    <row r="135" spans="9:13" x14ac:dyDescent="0.2">
      <c r="J135" s="30"/>
      <c r="L135" s="30"/>
    </row>
    <row r="136" spans="9:13" x14ac:dyDescent="0.2">
      <c r="L136" s="30"/>
    </row>
    <row r="137" spans="9:13" x14ac:dyDescent="0.2">
      <c r="L137" s="30"/>
    </row>
    <row r="138" spans="9:13" x14ac:dyDescent="0.2">
      <c r="L138" s="30"/>
    </row>
    <row r="139" spans="9:13" x14ac:dyDescent="0.2">
      <c r="L139" s="30"/>
    </row>
    <row r="140" spans="9:13" x14ac:dyDescent="0.2">
      <c r="L140" s="30"/>
    </row>
    <row r="141" spans="9:13" x14ac:dyDescent="0.2">
      <c r="L141" s="30"/>
    </row>
  </sheetData>
  <mergeCells count="54">
    <mergeCell ref="N71:O71"/>
    <mergeCell ref="D10:E10"/>
    <mergeCell ref="F10:G10"/>
    <mergeCell ref="H10:I10"/>
    <mergeCell ref="N10:O10"/>
    <mergeCell ref="D67:L67"/>
    <mergeCell ref="C71:D71"/>
    <mergeCell ref="E71:F71"/>
    <mergeCell ref="G71:H71"/>
    <mergeCell ref="I71:J71"/>
    <mergeCell ref="K71:M71"/>
    <mergeCell ref="K93:L93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81:L8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Z18:Z19"/>
    <mergeCell ref="AA18:AA19"/>
    <mergeCell ref="Z22:Z23"/>
    <mergeCell ref="AA22:AA23"/>
    <mergeCell ref="Z40:Z41"/>
    <mergeCell ref="AA40:AA41"/>
    <mergeCell ref="X7:AB11"/>
    <mergeCell ref="H1:P2"/>
    <mergeCell ref="H8:P8"/>
    <mergeCell ref="Z14:Z15"/>
    <mergeCell ref="AA14:AA15"/>
    <mergeCell ref="R10:S10"/>
    <mergeCell ref="P10:Q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P141"/>
  <sheetViews>
    <sheetView workbookViewId="0">
      <pane ySplit="11" topLeftCell="A37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56" t="s">
        <v>299</v>
      </c>
      <c r="B1" s="57"/>
      <c r="C1" s="57"/>
      <c r="D1" s="57"/>
      <c r="E1" s="57"/>
      <c r="F1" s="57"/>
      <c r="G1" s="57"/>
      <c r="H1" s="280" t="s">
        <v>300</v>
      </c>
      <c r="I1" s="280"/>
      <c r="J1" s="280"/>
      <c r="K1" s="280"/>
      <c r="L1" s="280"/>
      <c r="M1" s="280"/>
      <c r="N1" s="280"/>
      <c r="O1" s="280"/>
      <c r="P1" s="58"/>
      <c r="Q1" s="58"/>
      <c r="R1" s="58"/>
      <c r="S1" s="58"/>
      <c r="T1" s="32"/>
    </row>
    <row r="2" spans="1:42" ht="10.7" customHeight="1" x14ac:dyDescent="0.2">
      <c r="A2" s="56" t="s">
        <v>301</v>
      </c>
      <c r="B2" s="57"/>
      <c r="C2" s="57"/>
      <c r="D2" s="57"/>
      <c r="E2" s="57"/>
      <c r="F2" s="57"/>
      <c r="G2" s="57"/>
      <c r="H2" s="280"/>
      <c r="I2" s="280"/>
      <c r="J2" s="280"/>
      <c r="K2" s="280"/>
      <c r="L2" s="280"/>
      <c r="M2" s="280"/>
      <c r="N2" s="280"/>
      <c r="O2" s="280"/>
      <c r="P2" s="58"/>
      <c r="Q2" s="58"/>
      <c r="R2" s="58"/>
      <c r="S2" s="58"/>
      <c r="T2" s="32"/>
    </row>
    <row r="3" spans="1:42" x14ac:dyDescent="0.2">
      <c r="A3" s="56" t="s">
        <v>302</v>
      </c>
      <c r="B3" s="57"/>
      <c r="C3" s="57"/>
      <c r="D3" s="57"/>
      <c r="E3" s="57"/>
      <c r="F3" s="57"/>
      <c r="G3" s="57"/>
      <c r="H3" s="57"/>
      <c r="I3" s="57"/>
      <c r="J3" s="57"/>
      <c r="K3" s="58"/>
      <c r="L3" s="58"/>
      <c r="M3" s="58"/>
      <c r="N3" s="58"/>
      <c r="O3" s="58"/>
      <c r="P3" s="58"/>
      <c r="Q3" s="58"/>
      <c r="R3" s="58"/>
      <c r="S3" s="58"/>
      <c r="T3" s="32"/>
    </row>
    <row r="4" spans="1:42" x14ac:dyDescent="0.2">
      <c r="A4" s="56" t="s">
        <v>303</v>
      </c>
      <c r="B4" s="57"/>
      <c r="C4" s="57"/>
      <c r="D4" s="57"/>
      <c r="E4" s="57"/>
      <c r="F4" s="57"/>
      <c r="G4" s="57"/>
      <c r="H4" s="57"/>
      <c r="I4" s="57"/>
      <c r="J4" s="57"/>
      <c r="K4" s="58"/>
      <c r="L4" s="58"/>
      <c r="M4" s="58"/>
      <c r="N4" s="58"/>
      <c r="O4" s="58"/>
      <c r="P4" s="58"/>
      <c r="Q4" s="58"/>
      <c r="R4" s="58"/>
      <c r="S4" s="58"/>
      <c r="T4" s="32"/>
      <c r="X4" s="5" t="s">
        <v>500</v>
      </c>
    </row>
    <row r="5" spans="1:42" ht="10.7" customHeight="1" x14ac:dyDescent="0.2">
      <c r="A5" s="56" t="s">
        <v>304</v>
      </c>
      <c r="B5" s="57"/>
      <c r="C5" s="57"/>
      <c r="D5" s="57"/>
      <c r="E5" s="57"/>
      <c r="F5" s="57"/>
      <c r="G5" s="57"/>
      <c r="H5" s="57"/>
      <c r="I5" s="57"/>
      <c r="J5" s="57"/>
      <c r="K5" s="58"/>
      <c r="L5" s="58"/>
      <c r="M5" s="58"/>
      <c r="N5" s="58"/>
      <c r="O5" s="58"/>
      <c r="P5" s="58"/>
      <c r="Q5" s="58"/>
      <c r="R5" s="58"/>
      <c r="S5" s="58"/>
      <c r="T5" s="32"/>
    </row>
    <row r="6" spans="1:42" ht="10.7" customHeight="1" x14ac:dyDescent="0.2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8"/>
      <c r="L6" s="58"/>
      <c r="M6" s="58"/>
      <c r="N6" s="58"/>
      <c r="O6" s="58"/>
      <c r="P6" s="58"/>
      <c r="Q6" s="58"/>
      <c r="R6" s="58"/>
      <c r="S6" s="58"/>
      <c r="T6" s="32"/>
    </row>
    <row r="7" spans="1:42" ht="13.5" customHeight="1" x14ac:dyDescent="0.2">
      <c r="A7" s="58"/>
      <c r="B7" s="57"/>
      <c r="C7" s="57"/>
      <c r="D7" s="57"/>
      <c r="E7" s="57"/>
      <c r="F7" s="57"/>
      <c r="G7" s="277" t="s">
        <v>162</v>
      </c>
      <c r="H7" s="277"/>
      <c r="I7" s="277"/>
      <c r="J7" s="277"/>
      <c r="K7" s="277"/>
      <c r="L7" s="277"/>
      <c r="M7" s="277"/>
      <c r="N7" s="58"/>
      <c r="O7" s="58"/>
      <c r="P7" s="58"/>
      <c r="Q7" s="58"/>
      <c r="R7" s="58"/>
      <c r="S7" s="58"/>
      <c r="T7" s="32"/>
      <c r="X7" s="263" t="s">
        <v>507</v>
      </c>
      <c r="Y7" s="263"/>
      <c r="Z7" s="263"/>
      <c r="AA7" s="263"/>
      <c r="AB7" s="263"/>
    </row>
    <row r="8" spans="1:42" ht="13.5" customHeight="1" x14ac:dyDescent="0.2">
      <c r="A8" s="58"/>
      <c r="B8" s="57"/>
      <c r="C8" s="57"/>
      <c r="D8" s="57"/>
      <c r="E8" s="57"/>
      <c r="F8" s="57"/>
      <c r="G8" s="57"/>
      <c r="H8" s="57"/>
      <c r="I8" s="57"/>
      <c r="J8" s="57"/>
      <c r="K8" s="58"/>
      <c r="L8" s="58"/>
      <c r="M8" s="58"/>
      <c r="N8" s="58"/>
      <c r="O8" s="58"/>
      <c r="P8" s="58"/>
      <c r="Q8" s="58"/>
      <c r="R8" s="58"/>
      <c r="S8" s="58"/>
      <c r="T8" s="32"/>
      <c r="X8" s="263"/>
      <c r="Y8" s="263"/>
      <c r="Z8" s="263"/>
      <c r="AA8" s="263"/>
      <c r="AB8" s="263"/>
    </row>
    <row r="9" spans="1:42" ht="13.5" customHeight="1" thickBot="1" x14ac:dyDescent="0.25">
      <c r="A9" s="57"/>
      <c r="B9" s="57"/>
      <c r="C9" s="278"/>
      <c r="D9" s="278"/>
      <c r="E9" s="278"/>
      <c r="F9" s="278"/>
      <c r="G9" s="278"/>
      <c r="H9" s="278"/>
      <c r="I9" s="57"/>
      <c r="J9" s="57"/>
      <c r="K9" s="57"/>
      <c r="L9" s="57"/>
      <c r="M9" s="278"/>
      <c r="N9" s="278"/>
      <c r="O9" s="278"/>
      <c r="P9" s="278"/>
      <c r="Q9" s="278"/>
      <c r="R9" s="278"/>
      <c r="S9" s="57"/>
      <c r="T9" s="32"/>
      <c r="X9" s="263"/>
      <c r="Y9" s="263"/>
      <c r="Z9" s="263"/>
      <c r="AA9" s="263"/>
      <c r="AB9" s="263"/>
    </row>
    <row r="10" spans="1:42" s="4" customFormat="1" ht="11.1" customHeight="1" thickBot="1" x14ac:dyDescent="0.25">
      <c r="A10" s="170" t="s">
        <v>16</v>
      </c>
      <c r="B10" s="170" t="s">
        <v>306</v>
      </c>
      <c r="C10" s="279" t="s">
        <v>307</v>
      </c>
      <c r="D10" s="279"/>
      <c r="E10" s="279" t="s">
        <v>288</v>
      </c>
      <c r="F10" s="279"/>
      <c r="G10" s="279" t="s">
        <v>308</v>
      </c>
      <c r="H10" s="279"/>
      <c r="I10" s="170" t="s">
        <v>21</v>
      </c>
      <c r="J10" s="57"/>
      <c r="K10" s="170" t="s">
        <v>16</v>
      </c>
      <c r="L10" s="170" t="s">
        <v>306</v>
      </c>
      <c r="M10" s="279" t="s">
        <v>307</v>
      </c>
      <c r="N10" s="279"/>
      <c r="O10" s="279" t="s">
        <v>288</v>
      </c>
      <c r="P10" s="279"/>
      <c r="Q10" s="279" t="s">
        <v>308</v>
      </c>
      <c r="R10" s="279"/>
      <c r="S10" s="170" t="s">
        <v>21</v>
      </c>
      <c r="T10" s="32"/>
      <c r="X10" s="263"/>
      <c r="Y10" s="263"/>
      <c r="Z10" s="263"/>
      <c r="AA10" s="263"/>
      <c r="AB10" s="263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170" t="s">
        <v>140</v>
      </c>
      <c r="B11" s="170" t="s">
        <v>309</v>
      </c>
      <c r="C11" s="170" t="s">
        <v>26</v>
      </c>
      <c r="D11" s="170" t="s">
        <v>25</v>
      </c>
      <c r="E11" s="170" t="s">
        <v>26</v>
      </c>
      <c r="F11" s="170" t="s">
        <v>25</v>
      </c>
      <c r="G11" s="170" t="s">
        <v>26</v>
      </c>
      <c r="H11" s="170" t="s">
        <v>25</v>
      </c>
      <c r="I11" s="170" t="s">
        <v>27</v>
      </c>
      <c r="J11" s="57"/>
      <c r="K11" s="170" t="s">
        <v>140</v>
      </c>
      <c r="L11" s="170" t="s">
        <v>309</v>
      </c>
      <c r="M11" s="170" t="s">
        <v>26</v>
      </c>
      <c r="N11" s="170" t="s">
        <v>25</v>
      </c>
      <c r="O11" s="170" t="s">
        <v>26</v>
      </c>
      <c r="P11" s="170" t="s">
        <v>25</v>
      </c>
      <c r="Q11" s="170" t="s">
        <v>26</v>
      </c>
      <c r="R11" s="170" t="s">
        <v>25</v>
      </c>
      <c r="S11" s="170" t="s">
        <v>27</v>
      </c>
      <c r="T11" s="32"/>
      <c r="X11" s="263"/>
      <c r="Y11" s="263"/>
      <c r="Z11" s="263"/>
      <c r="AA11" s="263"/>
      <c r="AB11" s="263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164" t="s">
        <v>28</v>
      </c>
      <c r="B12" s="165">
        <v>0.40899999999999997</v>
      </c>
      <c r="C12" s="165">
        <v>2.6230000000000002</v>
      </c>
      <c r="D12" s="166">
        <v>1.4250000000000001E-3</v>
      </c>
      <c r="E12" s="165">
        <v>0.38100000000000001</v>
      </c>
      <c r="F12" s="167">
        <v>702</v>
      </c>
      <c r="G12" s="168">
        <v>384.1</v>
      </c>
      <c r="H12" s="168">
        <v>46.3</v>
      </c>
      <c r="I12" s="169">
        <v>337.8</v>
      </c>
      <c r="J12" s="150"/>
      <c r="K12" s="164" t="s">
        <v>29</v>
      </c>
      <c r="L12" s="165">
        <v>4.2939999999999996</v>
      </c>
      <c r="M12" s="165">
        <v>0.28999999999999998</v>
      </c>
      <c r="N12" s="166">
        <v>1.5659999999999999E-3</v>
      </c>
      <c r="O12" s="165">
        <v>3.452</v>
      </c>
      <c r="P12" s="167">
        <v>638.6</v>
      </c>
      <c r="Q12" s="168">
        <v>401.52</v>
      </c>
      <c r="R12" s="168">
        <v>100</v>
      </c>
      <c r="S12" s="171">
        <v>301.52</v>
      </c>
      <c r="T12" s="32"/>
      <c r="AM12" s="7">
        <v>-50</v>
      </c>
      <c r="AN12" s="168">
        <v>46.3</v>
      </c>
      <c r="AO12" s="7">
        <v>-50</v>
      </c>
      <c r="AP12" s="168">
        <v>384.1</v>
      </c>
    </row>
    <row r="13" spans="1:42" x14ac:dyDescent="0.2">
      <c r="A13" s="62" t="s">
        <v>30</v>
      </c>
      <c r="B13" s="144">
        <v>0.434</v>
      </c>
      <c r="C13" s="144">
        <v>2.4820000000000002</v>
      </c>
      <c r="D13" s="63">
        <v>1.4270000000000001E-3</v>
      </c>
      <c r="E13" s="144">
        <v>0.40300000000000002</v>
      </c>
      <c r="F13" s="64">
        <v>700.8</v>
      </c>
      <c r="G13" s="65">
        <v>384.5</v>
      </c>
      <c r="H13" s="65">
        <v>47.3</v>
      </c>
      <c r="I13" s="66">
        <v>337.2</v>
      </c>
      <c r="J13" s="150"/>
      <c r="K13" s="62" t="s">
        <v>31</v>
      </c>
      <c r="L13" s="144">
        <v>4.4569999999999999</v>
      </c>
      <c r="M13" s="144">
        <v>0.28000000000000003</v>
      </c>
      <c r="N13" s="63">
        <v>1.5690000000000001E-3</v>
      </c>
      <c r="O13" s="144">
        <v>3.5760000000000001</v>
      </c>
      <c r="P13" s="64">
        <v>637.20000000000005</v>
      </c>
      <c r="Q13" s="65">
        <v>401.78</v>
      </c>
      <c r="R13" s="65">
        <v>101.1</v>
      </c>
      <c r="S13" s="162">
        <v>300.68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65">
        <v>47.3</v>
      </c>
      <c r="AO13" s="13">
        <v>-49</v>
      </c>
      <c r="AP13" s="65">
        <v>384.5</v>
      </c>
    </row>
    <row r="14" spans="1:42" ht="12.75" x14ac:dyDescent="0.2">
      <c r="A14" s="62" t="s">
        <v>32</v>
      </c>
      <c r="B14" s="144">
        <v>0.46</v>
      </c>
      <c r="C14" s="144">
        <v>2.351</v>
      </c>
      <c r="D14" s="63">
        <v>1.4289999999999999E-3</v>
      </c>
      <c r="E14" s="144">
        <v>0.42499999999999999</v>
      </c>
      <c r="F14" s="64">
        <v>699.6</v>
      </c>
      <c r="G14" s="65">
        <v>384.9</v>
      </c>
      <c r="H14" s="65">
        <v>48.4</v>
      </c>
      <c r="I14" s="66">
        <v>336.5</v>
      </c>
      <c r="J14" s="150"/>
      <c r="K14" s="62" t="s">
        <v>33</v>
      </c>
      <c r="L14" s="144">
        <v>4.625</v>
      </c>
      <c r="M14" s="144">
        <v>0.27</v>
      </c>
      <c r="N14" s="63">
        <v>1.573E-3</v>
      </c>
      <c r="O14" s="144">
        <v>3.7029999999999998</v>
      </c>
      <c r="P14" s="64">
        <v>635.79999999999995</v>
      </c>
      <c r="Q14" s="65">
        <v>402.04</v>
      </c>
      <c r="R14" s="65">
        <v>102.21</v>
      </c>
      <c r="S14" s="162">
        <v>299.83</v>
      </c>
      <c r="T14" s="151"/>
      <c r="X14" s="126" t="s">
        <v>496</v>
      </c>
      <c r="Y14" s="127"/>
      <c r="Z14" s="265" t="e">
        <f>INDEX(AM12:AM112,MATCH(Z16,AM12:AM112,1)+1)</f>
        <v>#REF!</v>
      </c>
      <c r="AA14" s="261" t="e">
        <f>VLOOKUP(Z14,AM12:AN112,2)</f>
        <v>#REF!</v>
      </c>
      <c r="AB14" s="116"/>
      <c r="AD14" s="4" t="s">
        <v>501</v>
      </c>
      <c r="AE14" s="4"/>
      <c r="AM14" s="13">
        <v>-48</v>
      </c>
      <c r="AN14" s="65">
        <v>48.4</v>
      </c>
      <c r="AO14" s="13">
        <v>-48</v>
      </c>
      <c r="AP14" s="65">
        <v>384.9</v>
      </c>
    </row>
    <row r="15" spans="1:42" ht="12.75" x14ac:dyDescent="0.2">
      <c r="A15" s="62" t="s">
        <v>34</v>
      </c>
      <c r="B15" s="144">
        <v>0.48699999999999999</v>
      </c>
      <c r="C15" s="144">
        <v>2.2280000000000002</v>
      </c>
      <c r="D15" s="63">
        <v>1.431E-3</v>
      </c>
      <c r="E15" s="144">
        <v>0.44800000000000001</v>
      </c>
      <c r="F15" s="64">
        <v>698.4</v>
      </c>
      <c r="G15" s="65">
        <v>385.3</v>
      </c>
      <c r="H15" s="65">
        <v>49.4</v>
      </c>
      <c r="I15" s="66">
        <v>335.9</v>
      </c>
      <c r="J15" s="150"/>
      <c r="K15" s="62" t="s">
        <v>35</v>
      </c>
      <c r="L15" s="144">
        <v>4.798</v>
      </c>
      <c r="M15" s="144">
        <v>0.26100000000000001</v>
      </c>
      <c r="N15" s="63">
        <v>1.5759999999999999E-3</v>
      </c>
      <c r="O15" s="144">
        <v>3.8340000000000001</v>
      </c>
      <c r="P15" s="64">
        <v>634.5</v>
      </c>
      <c r="Q15" s="65">
        <v>402.3</v>
      </c>
      <c r="R15" s="65">
        <v>103.32</v>
      </c>
      <c r="S15" s="162">
        <v>298.98</v>
      </c>
      <c r="T15" s="151"/>
      <c r="X15" s="128" t="s">
        <v>491</v>
      </c>
      <c r="Y15" s="129"/>
      <c r="Z15" s="266"/>
      <c r="AA15" s="262"/>
      <c r="AB15" s="116"/>
      <c r="AM15" s="13">
        <v>-47</v>
      </c>
      <c r="AN15" s="65">
        <v>49.4</v>
      </c>
      <c r="AO15" s="13">
        <v>-47</v>
      </c>
      <c r="AP15" s="65">
        <v>385.3</v>
      </c>
    </row>
    <row r="16" spans="1:42" ht="12.75" x14ac:dyDescent="0.2">
      <c r="A16" s="62" t="s">
        <v>310</v>
      </c>
      <c r="B16" s="144">
        <v>0.51500000000000001</v>
      </c>
      <c r="C16" s="144">
        <v>2.1120000000000001</v>
      </c>
      <c r="D16" s="63">
        <v>1.4339999999999999E-3</v>
      </c>
      <c r="E16" s="144">
        <v>0.47299999999999998</v>
      </c>
      <c r="F16" s="64">
        <v>697.2</v>
      </c>
      <c r="G16" s="65">
        <v>385.7</v>
      </c>
      <c r="H16" s="65">
        <v>50.4</v>
      </c>
      <c r="I16" s="66">
        <v>335.3</v>
      </c>
      <c r="J16" s="150"/>
      <c r="K16" s="62" t="s">
        <v>37</v>
      </c>
      <c r="L16" s="144">
        <v>4.9749999999999996</v>
      </c>
      <c r="M16" s="144">
        <v>0.252</v>
      </c>
      <c r="N16" s="63">
        <v>1.58E-3</v>
      </c>
      <c r="O16" s="144">
        <v>3.9689999999999999</v>
      </c>
      <c r="P16" s="64">
        <v>633.1</v>
      </c>
      <c r="Q16" s="65">
        <v>402.55</v>
      </c>
      <c r="R16" s="65">
        <v>104.43</v>
      </c>
      <c r="S16" s="162">
        <v>298.13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65">
        <v>50.4</v>
      </c>
      <c r="AO16" s="13">
        <v>-46</v>
      </c>
      <c r="AP16" s="65">
        <v>385.7</v>
      </c>
    </row>
    <row r="17" spans="1:42" ht="12.75" x14ac:dyDescent="0.2">
      <c r="A17" s="62" t="s">
        <v>38</v>
      </c>
      <c r="B17" s="144">
        <v>0.54500000000000004</v>
      </c>
      <c r="C17" s="144">
        <v>2.0030000000000001</v>
      </c>
      <c r="D17" s="63">
        <v>1.436E-3</v>
      </c>
      <c r="E17" s="144">
        <v>0.499</v>
      </c>
      <c r="F17" s="64">
        <v>696</v>
      </c>
      <c r="G17" s="65">
        <v>386.1</v>
      </c>
      <c r="H17" s="65">
        <v>51.4</v>
      </c>
      <c r="I17" s="66">
        <v>334.7</v>
      </c>
      <c r="J17" s="150"/>
      <c r="K17" s="62" t="s">
        <v>39</v>
      </c>
      <c r="L17" s="144">
        <v>5.157</v>
      </c>
      <c r="M17" s="144">
        <v>0.24299999999999999</v>
      </c>
      <c r="N17" s="63">
        <v>1.583E-3</v>
      </c>
      <c r="O17" s="144">
        <v>4.1079999999999997</v>
      </c>
      <c r="P17" s="64">
        <v>631.70000000000005</v>
      </c>
      <c r="Q17" s="65">
        <v>402.8</v>
      </c>
      <c r="R17" s="65">
        <v>105.54</v>
      </c>
      <c r="S17" s="162">
        <v>297.26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65">
        <v>51.4</v>
      </c>
      <c r="AO17" s="13">
        <v>-45</v>
      </c>
      <c r="AP17" s="65">
        <v>386.1</v>
      </c>
    </row>
    <row r="18" spans="1:42" ht="12.75" x14ac:dyDescent="0.2">
      <c r="A18" s="62" t="s">
        <v>40</v>
      </c>
      <c r="B18" s="144">
        <v>0.57699999999999996</v>
      </c>
      <c r="C18" s="144">
        <v>1.901</v>
      </c>
      <c r="D18" s="63">
        <v>1.439E-3</v>
      </c>
      <c r="E18" s="144">
        <v>0.52600000000000002</v>
      </c>
      <c r="F18" s="64">
        <v>694.8</v>
      </c>
      <c r="G18" s="65">
        <v>386.5</v>
      </c>
      <c r="H18" s="65">
        <v>52.5</v>
      </c>
      <c r="I18" s="66">
        <v>334</v>
      </c>
      <c r="J18" s="150"/>
      <c r="K18" s="62" t="s">
        <v>41</v>
      </c>
      <c r="L18" s="144">
        <v>5.3449999999999998</v>
      </c>
      <c r="M18" s="144">
        <v>0.23499999999999999</v>
      </c>
      <c r="N18" s="63">
        <v>1.5870000000000001E-3</v>
      </c>
      <c r="O18" s="144">
        <v>4.25</v>
      </c>
      <c r="P18" s="64">
        <v>630.29999999999995</v>
      </c>
      <c r="Q18" s="65">
        <v>403.04</v>
      </c>
      <c r="R18" s="65">
        <v>106.65</v>
      </c>
      <c r="S18" s="162">
        <v>296.39</v>
      </c>
      <c r="T18" s="151"/>
      <c r="X18" s="126" t="s">
        <v>497</v>
      </c>
      <c r="Y18" s="127"/>
      <c r="Z18" s="265" t="e">
        <f>INDEX(AM16:AM116,MATCH(Z20,AM16:AM116,1)+1)</f>
        <v>#REF!</v>
      </c>
      <c r="AA18" s="261" t="e">
        <f>VLOOKUP(Z18,AM16:AN116,2)</f>
        <v>#REF!</v>
      </c>
      <c r="AB18" s="116"/>
      <c r="AM18" s="13">
        <v>-44</v>
      </c>
      <c r="AN18" s="65">
        <v>52.5</v>
      </c>
      <c r="AO18" s="13">
        <v>-44</v>
      </c>
      <c r="AP18" s="65">
        <v>386.5</v>
      </c>
    </row>
    <row r="19" spans="1:42" ht="12.75" x14ac:dyDescent="0.2">
      <c r="A19" s="62" t="s">
        <v>42</v>
      </c>
      <c r="B19" s="144">
        <v>0.61</v>
      </c>
      <c r="C19" s="144">
        <v>1.8049999999999999</v>
      </c>
      <c r="D19" s="63">
        <v>1.441E-3</v>
      </c>
      <c r="E19" s="144">
        <v>0.55400000000000005</v>
      </c>
      <c r="F19" s="64">
        <v>693.6</v>
      </c>
      <c r="G19" s="65">
        <v>386.9</v>
      </c>
      <c r="H19" s="65">
        <v>53.5</v>
      </c>
      <c r="I19" s="66">
        <v>333.4</v>
      </c>
      <c r="J19" s="150"/>
      <c r="K19" s="62" t="s">
        <v>43</v>
      </c>
      <c r="L19" s="144">
        <v>5.5380000000000003</v>
      </c>
      <c r="M19" s="144">
        <v>0.22800000000000001</v>
      </c>
      <c r="N19" s="63">
        <v>1.5900000000000001E-3</v>
      </c>
      <c r="O19" s="144">
        <v>4.3959999999999999</v>
      </c>
      <c r="P19" s="64">
        <v>628.9</v>
      </c>
      <c r="Q19" s="67">
        <v>403.27</v>
      </c>
      <c r="R19" s="65">
        <v>107.76</v>
      </c>
      <c r="S19" s="162">
        <v>295.51</v>
      </c>
      <c r="T19" s="151"/>
      <c r="X19" s="128" t="s">
        <v>491</v>
      </c>
      <c r="Y19" s="129"/>
      <c r="Z19" s="266"/>
      <c r="AA19" s="262"/>
      <c r="AB19" s="116"/>
      <c r="AM19" s="13">
        <v>-43</v>
      </c>
      <c r="AN19" s="65">
        <v>53.5</v>
      </c>
      <c r="AO19" s="13">
        <v>-43</v>
      </c>
      <c r="AP19" s="65">
        <v>386.9</v>
      </c>
    </row>
    <row r="20" spans="1:42" ht="12.75" x14ac:dyDescent="0.2">
      <c r="A20" s="62" t="s">
        <v>44</v>
      </c>
      <c r="B20" s="144">
        <v>0.64400000000000002</v>
      </c>
      <c r="C20" s="144">
        <v>1.7150000000000001</v>
      </c>
      <c r="D20" s="63">
        <v>1.444E-3</v>
      </c>
      <c r="E20" s="144">
        <v>0.58299999999999996</v>
      </c>
      <c r="F20" s="64">
        <v>692.4</v>
      </c>
      <c r="G20" s="65">
        <v>387.3</v>
      </c>
      <c r="H20" s="65">
        <v>54.6</v>
      </c>
      <c r="I20" s="66">
        <v>332.7</v>
      </c>
      <c r="J20" s="150"/>
      <c r="K20" s="62" t="s">
        <v>45</v>
      </c>
      <c r="L20" s="144">
        <v>5.7359999999999998</v>
      </c>
      <c r="M20" s="144">
        <v>0.22</v>
      </c>
      <c r="N20" s="63">
        <v>1.5939999999999999E-3</v>
      </c>
      <c r="O20" s="144">
        <v>4.5460000000000003</v>
      </c>
      <c r="P20" s="64">
        <v>627.5</v>
      </c>
      <c r="Q20" s="65">
        <v>403.5</v>
      </c>
      <c r="R20" s="65">
        <v>108.87</v>
      </c>
      <c r="S20" s="162">
        <v>294.63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65">
        <v>54.6</v>
      </c>
      <c r="AO20" s="13">
        <v>-42</v>
      </c>
      <c r="AP20" s="65">
        <v>387.3</v>
      </c>
    </row>
    <row r="21" spans="1:42" ht="12.75" x14ac:dyDescent="0.2">
      <c r="A21" s="62" t="s">
        <v>46</v>
      </c>
      <c r="B21" s="144">
        <v>0.68</v>
      </c>
      <c r="C21" s="144">
        <v>1.63</v>
      </c>
      <c r="D21" s="63">
        <v>1.4469999999999999E-3</v>
      </c>
      <c r="E21" s="144">
        <v>0.61299999999999999</v>
      </c>
      <c r="F21" s="64">
        <v>691.2</v>
      </c>
      <c r="G21" s="65">
        <v>387.7</v>
      </c>
      <c r="H21" s="65">
        <v>55.7</v>
      </c>
      <c r="I21" s="66">
        <v>332</v>
      </c>
      <c r="J21" s="150"/>
      <c r="K21" s="62" t="s">
        <v>47</v>
      </c>
      <c r="L21" s="144">
        <v>5.94</v>
      </c>
      <c r="M21" s="144">
        <v>0.21299999999999999</v>
      </c>
      <c r="N21" s="63">
        <v>1.5969999999999999E-3</v>
      </c>
      <c r="O21" s="144">
        <v>4.7</v>
      </c>
      <c r="P21" s="64">
        <v>626.1</v>
      </c>
      <c r="Q21" s="65">
        <v>403.73</v>
      </c>
      <c r="R21" s="65">
        <v>109.99</v>
      </c>
      <c r="S21" s="162">
        <v>293.74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65">
        <v>55.7</v>
      </c>
      <c r="AO21" s="13">
        <v>-41</v>
      </c>
      <c r="AP21" s="65">
        <v>387.7</v>
      </c>
    </row>
    <row r="22" spans="1:42" ht="12.75" x14ac:dyDescent="0.2">
      <c r="A22" s="62" t="s">
        <v>48</v>
      </c>
      <c r="B22" s="144">
        <v>0.71799999999999997</v>
      </c>
      <c r="C22" s="144">
        <v>1.55</v>
      </c>
      <c r="D22" s="63">
        <v>1.449E-3</v>
      </c>
      <c r="E22" s="144">
        <v>0.64500000000000002</v>
      </c>
      <c r="F22" s="64">
        <v>690</v>
      </c>
      <c r="G22" s="65">
        <v>388.1</v>
      </c>
      <c r="H22" s="65">
        <v>56.8</v>
      </c>
      <c r="I22" s="66">
        <v>331.3</v>
      </c>
      <c r="J22" s="150"/>
      <c r="K22" s="62" t="s">
        <v>49</v>
      </c>
      <c r="L22" s="144">
        <v>6.15</v>
      </c>
      <c r="M22" s="144">
        <v>0.20599999999999999</v>
      </c>
      <c r="N22" s="63">
        <v>1.601E-3</v>
      </c>
      <c r="O22" s="144">
        <v>4.859</v>
      </c>
      <c r="P22" s="64">
        <v>624.70000000000005</v>
      </c>
      <c r="Q22" s="65">
        <v>403.95</v>
      </c>
      <c r="R22" s="65">
        <v>111.11</v>
      </c>
      <c r="S22" s="162">
        <v>292.83999999999997</v>
      </c>
      <c r="T22" s="151"/>
      <c r="X22" s="126" t="s">
        <v>498</v>
      </c>
      <c r="Y22" s="127"/>
      <c r="Z22" s="265">
        <v>19</v>
      </c>
      <c r="AA22" s="261">
        <f>VLOOKUP(Z22,AO12:AP112,2)</f>
        <v>405.75</v>
      </c>
      <c r="AB22" s="116"/>
      <c r="AM22" s="13">
        <v>-40</v>
      </c>
      <c r="AN22" s="65">
        <v>56.8</v>
      </c>
      <c r="AO22" s="13">
        <v>-40</v>
      </c>
      <c r="AP22" s="65">
        <v>388.1</v>
      </c>
    </row>
    <row r="23" spans="1:42" ht="12.75" x14ac:dyDescent="0.2">
      <c r="A23" s="62" t="s">
        <v>50</v>
      </c>
      <c r="B23" s="144">
        <v>0.747</v>
      </c>
      <c r="C23" s="144">
        <v>1.4750000000000001</v>
      </c>
      <c r="D23" s="63">
        <v>1.4519999999999999E-3</v>
      </c>
      <c r="E23" s="144">
        <v>0.67800000000000005</v>
      </c>
      <c r="F23" s="64">
        <v>688.8</v>
      </c>
      <c r="G23" s="65">
        <v>388.49</v>
      </c>
      <c r="H23" s="65">
        <v>57.82</v>
      </c>
      <c r="I23" s="66">
        <v>330.67</v>
      </c>
      <c r="J23" s="150"/>
      <c r="K23" s="62" t="s">
        <v>51</v>
      </c>
      <c r="L23" s="144">
        <v>6.3650000000000002</v>
      </c>
      <c r="M23" s="144">
        <v>0.19900000000000001</v>
      </c>
      <c r="N23" s="63">
        <v>1.6050000000000001E-3</v>
      </c>
      <c r="O23" s="144">
        <v>5.0220000000000002</v>
      </c>
      <c r="P23" s="64">
        <v>623.29999999999995</v>
      </c>
      <c r="Q23" s="65">
        <v>404.17</v>
      </c>
      <c r="R23" s="65">
        <v>112.23</v>
      </c>
      <c r="S23" s="162">
        <v>291.94</v>
      </c>
      <c r="T23" s="151"/>
      <c r="X23" s="128" t="s">
        <v>491</v>
      </c>
      <c r="Y23" s="129"/>
      <c r="Z23" s="266"/>
      <c r="AA23" s="262"/>
      <c r="AB23" s="116"/>
      <c r="AM23" s="13">
        <v>-39</v>
      </c>
      <c r="AN23" s="65">
        <v>57.82</v>
      </c>
      <c r="AO23" s="13">
        <v>-39</v>
      </c>
      <c r="AP23" s="65">
        <v>388.49</v>
      </c>
    </row>
    <row r="24" spans="1:42" ht="12.75" x14ac:dyDescent="0.2">
      <c r="A24" s="62" t="s">
        <v>52</v>
      </c>
      <c r="B24" s="144">
        <v>0.79300000000000004</v>
      </c>
      <c r="C24" s="144">
        <v>1.405</v>
      </c>
      <c r="D24" s="63">
        <v>1.4549999999999999E-3</v>
      </c>
      <c r="E24" s="144">
        <v>0.71199999999999997</v>
      </c>
      <c r="F24" s="64">
        <v>687.5</v>
      </c>
      <c r="G24" s="65">
        <v>388.88</v>
      </c>
      <c r="H24" s="65">
        <v>58.88</v>
      </c>
      <c r="I24" s="66">
        <v>330</v>
      </c>
      <c r="J24" s="150"/>
      <c r="K24" s="62" t="s">
        <v>53</v>
      </c>
      <c r="L24" s="144">
        <v>6.585</v>
      </c>
      <c r="M24" s="144">
        <v>0.193</v>
      </c>
      <c r="N24" s="63">
        <v>1.6080000000000001E-3</v>
      </c>
      <c r="O24" s="144">
        <v>5.1890000000000001</v>
      </c>
      <c r="P24" s="64">
        <v>621.79999999999995</v>
      </c>
      <c r="Q24" s="65">
        <v>404.38</v>
      </c>
      <c r="R24" s="65">
        <v>113.35</v>
      </c>
      <c r="S24" s="162">
        <v>291.02999999999997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65">
        <v>58.88</v>
      </c>
      <c r="AO24" s="13">
        <v>-38</v>
      </c>
      <c r="AP24" s="65">
        <v>388.88</v>
      </c>
    </row>
    <row r="25" spans="1:42" ht="12.75" customHeight="1" x14ac:dyDescent="0.2">
      <c r="A25" s="62" t="s">
        <v>54</v>
      </c>
      <c r="B25" s="144">
        <v>0.84099999999999997</v>
      </c>
      <c r="C25" s="144">
        <v>1.3380000000000001</v>
      </c>
      <c r="D25" s="63">
        <v>1.457E-3</v>
      </c>
      <c r="E25" s="144">
        <v>0.748</v>
      </c>
      <c r="F25" s="64">
        <v>686.3</v>
      </c>
      <c r="G25" s="65">
        <v>389.27</v>
      </c>
      <c r="H25" s="65">
        <v>59.94</v>
      </c>
      <c r="I25" s="66">
        <v>329.34</v>
      </c>
      <c r="J25" s="150"/>
      <c r="K25" s="62" t="s">
        <v>55</v>
      </c>
      <c r="L25" s="144">
        <v>6.8120000000000003</v>
      </c>
      <c r="M25" s="144">
        <v>0.187</v>
      </c>
      <c r="N25" s="63">
        <v>1.6119999999999999E-3</v>
      </c>
      <c r="O25" s="144">
        <v>5.3609999999999998</v>
      </c>
      <c r="P25" s="64">
        <v>620.4</v>
      </c>
      <c r="Q25" s="65">
        <v>404.59</v>
      </c>
      <c r="R25" s="65">
        <v>114.47</v>
      </c>
      <c r="S25" s="162">
        <v>290.12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65">
        <v>59.94</v>
      </c>
      <c r="AO25" s="13">
        <v>-37</v>
      </c>
      <c r="AP25" s="65">
        <v>389.27</v>
      </c>
    </row>
    <row r="26" spans="1:42" ht="12.75" customHeight="1" x14ac:dyDescent="0.2">
      <c r="A26" s="62" t="s">
        <v>56</v>
      </c>
      <c r="B26" s="144">
        <v>0.88500000000000001</v>
      </c>
      <c r="C26" s="144">
        <v>1.2749999999999999</v>
      </c>
      <c r="D26" s="63">
        <v>1.4599999999999999E-3</v>
      </c>
      <c r="E26" s="144">
        <v>0.78500000000000003</v>
      </c>
      <c r="F26" s="64">
        <v>685.1</v>
      </c>
      <c r="G26" s="65">
        <v>389.65</v>
      </c>
      <c r="H26" s="65">
        <v>61.01</v>
      </c>
      <c r="I26" s="66">
        <v>328.64</v>
      </c>
      <c r="J26" s="150"/>
      <c r="K26" s="62" t="s">
        <v>57</v>
      </c>
      <c r="L26" s="144">
        <v>7.0439999999999996</v>
      </c>
      <c r="M26" s="144">
        <v>0.18099999999999999</v>
      </c>
      <c r="N26" s="63">
        <v>1.616E-3</v>
      </c>
      <c r="O26" s="144">
        <v>5.5369999999999999</v>
      </c>
      <c r="P26" s="64">
        <v>619</v>
      </c>
      <c r="Q26" s="65">
        <v>404.79</v>
      </c>
      <c r="R26" s="65">
        <v>115.59</v>
      </c>
      <c r="S26" s="162">
        <v>289.2</v>
      </c>
      <c r="T26" s="151"/>
      <c r="X26" s="126" t="s">
        <v>499</v>
      </c>
      <c r="Y26" s="127"/>
      <c r="Z26" s="265" t="e">
        <f>INDEX(AM24:AM124,MATCH(Z28,AM24:AM124,1)+1)</f>
        <v>#REF!</v>
      </c>
      <c r="AA26" s="261" t="e">
        <f>VLOOKUP(Z26,AO12:AP112,2)</f>
        <v>#REF!</v>
      </c>
      <c r="AB26" s="116"/>
      <c r="AM26" s="13">
        <v>-36</v>
      </c>
      <c r="AN26" s="65">
        <v>61.01</v>
      </c>
      <c r="AO26" s="13">
        <v>-36</v>
      </c>
      <c r="AP26" s="65">
        <v>389.65</v>
      </c>
    </row>
    <row r="27" spans="1:42" ht="12.75" customHeight="1" x14ac:dyDescent="0.2">
      <c r="A27" s="62" t="s">
        <v>58</v>
      </c>
      <c r="B27" s="144">
        <v>0.93200000000000005</v>
      </c>
      <c r="C27" s="144">
        <v>1.2150000000000001</v>
      </c>
      <c r="D27" s="63">
        <v>1.462E-3</v>
      </c>
      <c r="E27" s="144">
        <v>0.82299999999999995</v>
      </c>
      <c r="F27" s="64">
        <v>683.9</v>
      </c>
      <c r="G27" s="65">
        <v>390.03</v>
      </c>
      <c r="H27" s="65">
        <v>62.08</v>
      </c>
      <c r="I27" s="66">
        <v>327.95</v>
      </c>
      <c r="J27" s="150"/>
      <c r="K27" s="62" t="s">
        <v>59</v>
      </c>
      <c r="L27" s="144">
        <v>7.2839999999999998</v>
      </c>
      <c r="M27" s="144">
        <v>0.17499999999999999</v>
      </c>
      <c r="N27" s="63">
        <v>1.619E-3</v>
      </c>
      <c r="O27" s="144">
        <v>5.718</v>
      </c>
      <c r="P27" s="64">
        <v>617.5</v>
      </c>
      <c r="Q27" s="65">
        <v>404.99</v>
      </c>
      <c r="R27" s="65">
        <v>116.72</v>
      </c>
      <c r="S27" s="162">
        <v>288.27</v>
      </c>
      <c r="T27" s="151"/>
      <c r="X27" s="128" t="s">
        <v>491</v>
      </c>
      <c r="Y27" s="129"/>
      <c r="Z27" s="266"/>
      <c r="AA27" s="262"/>
      <c r="AB27" s="116"/>
      <c r="AM27" s="13">
        <v>-35</v>
      </c>
      <c r="AN27" s="65">
        <v>62.08</v>
      </c>
      <c r="AO27" s="13">
        <v>-35</v>
      </c>
      <c r="AP27" s="65">
        <v>390.03</v>
      </c>
    </row>
    <row r="28" spans="1:42" ht="12.75" customHeight="1" x14ac:dyDescent="0.2">
      <c r="A28" s="62" t="s">
        <v>60</v>
      </c>
      <c r="B28" s="144">
        <v>0.98099999999999998</v>
      </c>
      <c r="C28" s="144">
        <v>1.159</v>
      </c>
      <c r="D28" s="63">
        <v>1.4649999999999999E-3</v>
      </c>
      <c r="E28" s="144">
        <v>0.86299999999999999</v>
      </c>
      <c r="F28" s="64">
        <v>682.6</v>
      </c>
      <c r="G28" s="65">
        <v>390.41</v>
      </c>
      <c r="H28" s="65">
        <v>63.15</v>
      </c>
      <c r="I28" s="66">
        <v>327.26</v>
      </c>
      <c r="J28" s="150"/>
      <c r="K28" s="62" t="s">
        <v>61</v>
      </c>
      <c r="L28" s="144">
        <v>7.5289999999999999</v>
      </c>
      <c r="M28" s="144">
        <v>0.16900000000000001</v>
      </c>
      <c r="N28" s="63">
        <v>1.6230000000000001E-3</v>
      </c>
      <c r="O28" s="144">
        <v>5.9039999999999999</v>
      </c>
      <c r="P28" s="64">
        <v>616.1</v>
      </c>
      <c r="Q28" s="65">
        <v>405.19</v>
      </c>
      <c r="R28" s="65">
        <v>117.85</v>
      </c>
      <c r="S28" s="162">
        <v>287.33999999999997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65">
        <v>63.15</v>
      </c>
      <c r="AO28" s="13">
        <v>-34</v>
      </c>
      <c r="AP28" s="65">
        <v>390.41</v>
      </c>
    </row>
    <row r="29" spans="1:42" ht="12.75" customHeight="1" x14ac:dyDescent="0.2">
      <c r="A29" s="62" t="s">
        <v>62</v>
      </c>
      <c r="B29" s="144">
        <v>1.0309999999999999</v>
      </c>
      <c r="C29" s="144">
        <v>1.1060000000000001</v>
      </c>
      <c r="D29" s="63">
        <v>1.4679999999999999E-3</v>
      </c>
      <c r="E29" s="144">
        <v>0.90500000000000003</v>
      </c>
      <c r="F29" s="64">
        <v>681.4</v>
      </c>
      <c r="G29" s="65">
        <v>390.79</v>
      </c>
      <c r="H29" s="65">
        <v>64.209999999999994</v>
      </c>
      <c r="I29" s="66">
        <v>326.58</v>
      </c>
      <c r="J29" s="150"/>
      <c r="K29" s="62" t="s">
        <v>63</v>
      </c>
      <c r="L29" s="144">
        <v>7.78</v>
      </c>
      <c r="M29" s="144">
        <v>0.16400000000000001</v>
      </c>
      <c r="N29" s="63">
        <v>1.627E-3</v>
      </c>
      <c r="O29" s="144">
        <v>5.0940000000000003</v>
      </c>
      <c r="P29" s="64">
        <v>614.6</v>
      </c>
      <c r="Q29" s="65">
        <v>405.38</v>
      </c>
      <c r="R29" s="65">
        <v>118.98</v>
      </c>
      <c r="S29" s="162">
        <v>286.39999999999998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65">
        <v>64.209999999999994</v>
      </c>
      <c r="AO29" s="13">
        <v>-33</v>
      </c>
      <c r="AP29" s="65">
        <v>390.79</v>
      </c>
    </row>
    <row r="30" spans="1:42" ht="12.75" customHeight="1" x14ac:dyDescent="0.2">
      <c r="A30" s="62" t="s">
        <v>64</v>
      </c>
      <c r="B30" s="144">
        <v>1.0840000000000001</v>
      </c>
      <c r="C30" s="144">
        <v>1.056</v>
      </c>
      <c r="D30" s="63">
        <v>1.47E-3</v>
      </c>
      <c r="E30" s="144">
        <v>0.94799999999999995</v>
      </c>
      <c r="F30" s="64">
        <v>680.1</v>
      </c>
      <c r="G30" s="65">
        <v>391.17</v>
      </c>
      <c r="H30" s="65">
        <v>65.28</v>
      </c>
      <c r="I30" s="66">
        <v>325.89</v>
      </c>
      <c r="J30" s="150"/>
      <c r="K30" s="62" t="s">
        <v>65</v>
      </c>
      <c r="L30" s="144">
        <v>8.0380000000000003</v>
      </c>
      <c r="M30" s="144">
        <v>0.159</v>
      </c>
      <c r="N30" s="63">
        <v>1.6310000000000001E-3</v>
      </c>
      <c r="O30" s="144">
        <v>6.2889999999999997</v>
      </c>
      <c r="P30" s="64">
        <v>613.29999999999995</v>
      </c>
      <c r="Q30" s="65">
        <v>405.57</v>
      </c>
      <c r="R30" s="65">
        <v>120.11</v>
      </c>
      <c r="S30" s="162">
        <v>285.45999999999998</v>
      </c>
      <c r="T30" s="151"/>
      <c r="X30" s="133"/>
      <c r="Y30" s="133"/>
      <c r="Z30" s="135"/>
      <c r="AA30" s="133"/>
      <c r="AB30" s="133"/>
      <c r="AM30" s="13">
        <v>-32</v>
      </c>
      <c r="AN30" s="65">
        <v>65.28</v>
      </c>
      <c r="AO30" s="13">
        <v>-32</v>
      </c>
      <c r="AP30" s="65">
        <v>391.17</v>
      </c>
    </row>
    <row r="31" spans="1:42" ht="12.75" customHeight="1" x14ac:dyDescent="0.2">
      <c r="A31" s="62" t="s">
        <v>66</v>
      </c>
      <c r="B31" s="144">
        <v>1.139</v>
      </c>
      <c r="C31" s="144">
        <v>1.008</v>
      </c>
      <c r="D31" s="63">
        <v>1.4729999999999999E-3</v>
      </c>
      <c r="E31" s="144">
        <v>0.99199999999999999</v>
      </c>
      <c r="F31" s="64">
        <v>678.9</v>
      </c>
      <c r="G31" s="65">
        <v>391.54</v>
      </c>
      <c r="H31" s="65">
        <v>66.349999999999994</v>
      </c>
      <c r="I31" s="66">
        <v>325.19</v>
      </c>
      <c r="J31" s="150"/>
      <c r="K31" s="62" t="s">
        <v>67</v>
      </c>
      <c r="L31" s="144">
        <v>8.3010000000000002</v>
      </c>
      <c r="M31" s="144">
        <v>0.154</v>
      </c>
      <c r="N31" s="63">
        <v>1.635E-3</v>
      </c>
      <c r="O31" s="144">
        <v>6.4889999999999999</v>
      </c>
      <c r="P31" s="64">
        <v>611.70000000000005</v>
      </c>
      <c r="Q31" s="65">
        <v>405.75</v>
      </c>
      <c r="R31" s="65">
        <v>121.24</v>
      </c>
      <c r="S31" s="162">
        <v>284.51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65">
        <v>66.349999999999994</v>
      </c>
      <c r="AO31" s="13">
        <v>-31</v>
      </c>
      <c r="AP31" s="65">
        <v>391.54</v>
      </c>
    </row>
    <row r="32" spans="1:42" ht="12.75" customHeight="1" x14ac:dyDescent="0.2">
      <c r="A32" s="62" t="s">
        <v>68</v>
      </c>
      <c r="B32" s="144">
        <v>1.1950000000000001</v>
      </c>
      <c r="C32" s="144">
        <v>0.96299999999999997</v>
      </c>
      <c r="D32" s="63">
        <v>1.4760000000000001E-3</v>
      </c>
      <c r="E32" s="144">
        <v>1.038</v>
      </c>
      <c r="F32" s="64">
        <v>677.7</v>
      </c>
      <c r="G32" s="65">
        <v>391.91</v>
      </c>
      <c r="H32" s="65">
        <v>67.42</v>
      </c>
      <c r="I32" s="66">
        <v>324.49</v>
      </c>
      <c r="J32" s="150"/>
      <c r="K32" s="62" t="s">
        <v>69</v>
      </c>
      <c r="L32" s="144">
        <v>8.5719999999999992</v>
      </c>
      <c r="M32" s="144">
        <v>0.14899999999999999</v>
      </c>
      <c r="N32" s="63">
        <v>1.639E-3</v>
      </c>
      <c r="O32" s="144">
        <v>6.694</v>
      </c>
      <c r="P32" s="64">
        <v>610.29999999999995</v>
      </c>
      <c r="Q32" s="65">
        <v>405.93</v>
      </c>
      <c r="R32" s="65">
        <v>122.38</v>
      </c>
      <c r="S32" s="162">
        <v>283.55</v>
      </c>
      <c r="T32" s="151"/>
      <c r="X32" s="126" t="s">
        <v>496</v>
      </c>
      <c r="Y32" s="127"/>
      <c r="Z32" s="265" t="e">
        <f>INDEX(AM30:AM130,MATCH(Z34,AM30:AM130,1)+1)</f>
        <v>#REF!</v>
      </c>
      <c r="AA32" s="261" t="e">
        <f>VLOOKUP(Z32,AM30:AN130,2)</f>
        <v>#REF!</v>
      </c>
      <c r="AB32" s="116"/>
      <c r="AM32" s="13">
        <v>-30</v>
      </c>
      <c r="AN32" s="65">
        <v>67.42</v>
      </c>
      <c r="AO32" s="13">
        <v>-30</v>
      </c>
      <c r="AP32" s="65">
        <v>391.91</v>
      </c>
    </row>
    <row r="33" spans="1:42" ht="12.75" x14ac:dyDescent="0.2">
      <c r="A33" s="62" t="s">
        <v>70</v>
      </c>
      <c r="B33" s="144">
        <v>1.254</v>
      </c>
      <c r="C33" s="144">
        <v>0.92</v>
      </c>
      <c r="D33" s="63">
        <v>1.4779999999999999E-3</v>
      </c>
      <c r="E33" s="144">
        <v>1.0860000000000001</v>
      </c>
      <c r="F33" s="64">
        <v>676.4</v>
      </c>
      <c r="G33" s="65">
        <v>392.28</v>
      </c>
      <c r="H33" s="65">
        <v>68.489999999999995</v>
      </c>
      <c r="I33" s="66">
        <v>323.79000000000002</v>
      </c>
      <c r="J33" s="150"/>
      <c r="K33" s="62" t="s">
        <v>71</v>
      </c>
      <c r="L33" s="144">
        <v>8.85</v>
      </c>
      <c r="M33" s="144">
        <v>0.14499999999999999</v>
      </c>
      <c r="N33" s="63">
        <v>1.6429999999999999E-3</v>
      </c>
      <c r="O33" s="144">
        <v>6.9039999999999999</v>
      </c>
      <c r="P33" s="64">
        <v>608.79999999999995</v>
      </c>
      <c r="Q33" s="65">
        <v>406.1</v>
      </c>
      <c r="R33" s="65">
        <v>123.52</v>
      </c>
      <c r="S33" s="162">
        <v>282.58</v>
      </c>
      <c r="T33" s="151"/>
      <c r="X33" s="128" t="s">
        <v>491</v>
      </c>
      <c r="Y33" s="129"/>
      <c r="Z33" s="266"/>
      <c r="AA33" s="262"/>
      <c r="AB33" s="116"/>
      <c r="AM33" s="13">
        <v>-29</v>
      </c>
      <c r="AN33" s="65">
        <v>68.489999999999995</v>
      </c>
      <c r="AO33" s="13">
        <v>-29</v>
      </c>
      <c r="AP33" s="65">
        <v>392.28</v>
      </c>
    </row>
    <row r="34" spans="1:42" ht="12.75" x14ac:dyDescent="0.2">
      <c r="A34" s="62" t="s">
        <v>72</v>
      </c>
      <c r="B34" s="144">
        <v>1.3160000000000001</v>
      </c>
      <c r="C34" s="144">
        <v>0.88</v>
      </c>
      <c r="D34" s="63">
        <v>1.4809999999999999E-3</v>
      </c>
      <c r="E34" s="144">
        <v>1.1259999999999999</v>
      </c>
      <c r="F34" s="64">
        <v>675.2</v>
      </c>
      <c r="G34" s="65">
        <v>392.64</v>
      </c>
      <c r="H34" s="65">
        <v>69.56</v>
      </c>
      <c r="I34" s="66">
        <v>323.08</v>
      </c>
      <c r="J34" s="150"/>
      <c r="K34" s="62" t="s">
        <v>73</v>
      </c>
      <c r="L34" s="144">
        <v>9.1430000000000007</v>
      </c>
      <c r="M34" s="144">
        <v>0.14099999999999999</v>
      </c>
      <c r="N34" s="63">
        <v>1.647E-3</v>
      </c>
      <c r="O34" s="144">
        <v>7.1189999999999998</v>
      </c>
      <c r="P34" s="64">
        <v>607.29999999999995</v>
      </c>
      <c r="Q34" s="65">
        <v>406.27</v>
      </c>
      <c r="R34" s="65">
        <v>124.66</v>
      </c>
      <c r="S34" s="162">
        <v>281.61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65">
        <v>69.56</v>
      </c>
      <c r="AO34" s="13">
        <v>-28</v>
      </c>
      <c r="AP34" s="65">
        <v>392.64</v>
      </c>
    </row>
    <row r="35" spans="1:42" ht="12.75" x14ac:dyDescent="0.2">
      <c r="A35" s="62" t="s">
        <v>74</v>
      </c>
      <c r="B35" s="144">
        <v>1.38</v>
      </c>
      <c r="C35" s="144">
        <v>0.84199999999999997</v>
      </c>
      <c r="D35" s="63">
        <v>1.4840000000000001E-3</v>
      </c>
      <c r="E35" s="144">
        <v>1.1879999999999999</v>
      </c>
      <c r="F35" s="64">
        <v>673.9</v>
      </c>
      <c r="G35" s="65">
        <v>393</v>
      </c>
      <c r="H35" s="65">
        <v>70.63</v>
      </c>
      <c r="I35" s="66">
        <v>322.37</v>
      </c>
      <c r="J35" s="150"/>
      <c r="K35" s="62" t="s">
        <v>75</v>
      </c>
      <c r="L35" s="144">
        <v>9.4260000000000002</v>
      </c>
      <c r="M35" s="144">
        <v>0.13600000000000001</v>
      </c>
      <c r="N35" s="63">
        <v>1.6509999999999999E-3</v>
      </c>
      <c r="O35" s="144">
        <v>7.3390000000000004</v>
      </c>
      <c r="P35" s="64">
        <v>605.79999999999995</v>
      </c>
      <c r="Q35" s="65">
        <v>406.43</v>
      </c>
      <c r="R35" s="65">
        <v>125.8</v>
      </c>
      <c r="S35" s="162">
        <v>280.63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65">
        <v>70.63</v>
      </c>
      <c r="AO35" s="13">
        <v>-27</v>
      </c>
      <c r="AP35" s="65">
        <v>393</v>
      </c>
    </row>
    <row r="36" spans="1:42" ht="12.75" x14ac:dyDescent="0.2">
      <c r="A36" s="62" t="s">
        <v>76</v>
      </c>
      <c r="B36" s="144">
        <v>1.4470000000000001</v>
      </c>
      <c r="C36" s="144">
        <v>0.80600000000000005</v>
      </c>
      <c r="D36" s="63">
        <v>1.487E-3</v>
      </c>
      <c r="E36" s="144">
        <v>1.242</v>
      </c>
      <c r="F36" s="64">
        <v>672.6</v>
      </c>
      <c r="G36" s="65">
        <v>393.36</v>
      </c>
      <c r="H36" s="65">
        <v>71.709999999999994</v>
      </c>
      <c r="I36" s="66">
        <v>321.64999999999998</v>
      </c>
      <c r="J36" s="150"/>
      <c r="K36" s="62" t="s">
        <v>77</v>
      </c>
      <c r="L36" s="144">
        <v>9.7230000000000008</v>
      </c>
      <c r="M36" s="144">
        <v>0.13200000000000001</v>
      </c>
      <c r="N36" s="63">
        <v>1.655E-3</v>
      </c>
      <c r="O36" s="144">
        <v>7.5640000000000001</v>
      </c>
      <c r="P36" s="64">
        <v>604.29999999999995</v>
      </c>
      <c r="Q36" s="65">
        <v>406.59</v>
      </c>
      <c r="R36" s="65">
        <v>126.94</v>
      </c>
      <c r="S36" s="162">
        <v>279.64999999999998</v>
      </c>
      <c r="T36" s="151"/>
      <c r="X36" s="126" t="s">
        <v>497</v>
      </c>
      <c r="Y36" s="127"/>
      <c r="Z36" s="265" t="e">
        <f>INDEX(AM34:AM134,MATCH(Z38,AM34:AM134,1)+1)</f>
        <v>#REF!</v>
      </c>
      <c r="AA36" s="261" t="e">
        <f>VLOOKUP(Z36,AM34:AN134,2)</f>
        <v>#REF!</v>
      </c>
      <c r="AB36" s="116"/>
      <c r="AM36" s="13">
        <v>-26</v>
      </c>
      <c r="AN36" s="65">
        <v>71.709999999999994</v>
      </c>
      <c r="AO36" s="13">
        <v>-26</v>
      </c>
      <c r="AP36" s="65">
        <v>393.36</v>
      </c>
    </row>
    <row r="37" spans="1:42" ht="12.75" x14ac:dyDescent="0.2">
      <c r="A37" s="62" t="s">
        <v>78</v>
      </c>
      <c r="B37" s="144">
        <v>1.516</v>
      </c>
      <c r="C37" s="144">
        <v>0.77100000000000002</v>
      </c>
      <c r="D37" s="63">
        <v>1.49E-3</v>
      </c>
      <c r="E37" s="144">
        <v>1.2969999999999999</v>
      </c>
      <c r="F37" s="64">
        <v>671.4</v>
      </c>
      <c r="G37" s="65">
        <v>393.72</v>
      </c>
      <c r="H37" s="65">
        <v>72.78</v>
      </c>
      <c r="I37" s="66">
        <v>320.94</v>
      </c>
      <c r="J37" s="150"/>
      <c r="K37" s="62" t="s">
        <v>79</v>
      </c>
      <c r="L37" s="144">
        <v>10.026999999999999</v>
      </c>
      <c r="M37" s="144">
        <v>0.128</v>
      </c>
      <c r="N37" s="63">
        <v>1.6590000000000001E-3</v>
      </c>
      <c r="O37" s="144">
        <v>7.7949999999999999</v>
      </c>
      <c r="P37" s="64">
        <v>602.79999999999995</v>
      </c>
      <c r="Q37" s="65">
        <v>406.75</v>
      </c>
      <c r="R37" s="65">
        <v>128.09</v>
      </c>
      <c r="S37" s="162">
        <v>278.66000000000003</v>
      </c>
      <c r="T37" s="151"/>
      <c r="X37" s="128" t="s">
        <v>491</v>
      </c>
      <c r="Y37" s="129"/>
      <c r="Z37" s="266"/>
      <c r="AA37" s="262"/>
      <c r="AB37" s="116"/>
      <c r="AM37" s="13">
        <v>-25</v>
      </c>
      <c r="AN37" s="65">
        <v>72.78</v>
      </c>
      <c r="AO37" s="13">
        <v>-25</v>
      </c>
      <c r="AP37" s="65">
        <v>393.72</v>
      </c>
    </row>
    <row r="38" spans="1:42" ht="12.75" x14ac:dyDescent="0.2">
      <c r="A38" s="62" t="s">
        <v>80</v>
      </c>
      <c r="B38" s="144">
        <v>1.5880000000000001</v>
      </c>
      <c r="C38" s="144">
        <v>0.73899999999999999</v>
      </c>
      <c r="D38" s="63">
        <v>1.4920000000000001E-3</v>
      </c>
      <c r="E38" s="144">
        <v>1.3540000000000001</v>
      </c>
      <c r="F38" s="64">
        <v>670.1</v>
      </c>
      <c r="G38" s="65">
        <v>394.07</v>
      </c>
      <c r="H38" s="65">
        <v>73.86</v>
      </c>
      <c r="I38" s="66">
        <v>320.20999999999998</v>
      </c>
      <c r="J38" s="150"/>
      <c r="K38" s="62" t="s">
        <v>81</v>
      </c>
      <c r="L38" s="144">
        <v>10.34</v>
      </c>
      <c r="M38" s="144">
        <v>0.125</v>
      </c>
      <c r="N38" s="63">
        <v>1.663E-3</v>
      </c>
      <c r="O38" s="144">
        <v>8.0310000000000006</v>
      </c>
      <c r="P38" s="64">
        <v>601.29999999999995</v>
      </c>
      <c r="Q38" s="65">
        <v>406.89</v>
      </c>
      <c r="R38" s="65">
        <v>129.24</v>
      </c>
      <c r="S38" s="162">
        <v>277.64999999999998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65">
        <v>73.86</v>
      </c>
      <c r="AO38" s="13">
        <v>-24</v>
      </c>
      <c r="AP38" s="65">
        <v>394.07</v>
      </c>
    </row>
    <row r="39" spans="1:42" ht="12.75" x14ac:dyDescent="0.2">
      <c r="A39" s="62" t="s">
        <v>82</v>
      </c>
      <c r="B39" s="144">
        <v>1.6619999999999999</v>
      </c>
      <c r="C39" s="144">
        <v>0.70799999999999996</v>
      </c>
      <c r="D39" s="63">
        <v>1.495E-3</v>
      </c>
      <c r="E39" s="144">
        <v>1.413</v>
      </c>
      <c r="F39" s="64">
        <v>668.8</v>
      </c>
      <c r="G39" s="65">
        <v>394.42</v>
      </c>
      <c r="H39" s="65">
        <v>74.930000000000007</v>
      </c>
      <c r="I39" s="66">
        <v>319.49</v>
      </c>
      <c r="J39" s="150"/>
      <c r="K39" s="62" t="s">
        <v>83</v>
      </c>
      <c r="L39" s="144">
        <v>10.66</v>
      </c>
      <c r="M39" s="144">
        <v>0.121</v>
      </c>
      <c r="N39" s="63">
        <v>1.6670000000000001E-3</v>
      </c>
      <c r="O39" s="144">
        <v>8.2729999999999997</v>
      </c>
      <c r="P39" s="64">
        <v>599.79999999999995</v>
      </c>
      <c r="Q39" s="65">
        <v>407.03</v>
      </c>
      <c r="R39" s="65">
        <v>130.38999999999999</v>
      </c>
      <c r="S39" s="162">
        <v>276.64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65">
        <v>74.930000000000007</v>
      </c>
      <c r="AO39" s="13">
        <v>-23</v>
      </c>
      <c r="AP39" s="65">
        <v>394.42</v>
      </c>
    </row>
    <row r="40" spans="1:42" ht="12.75" x14ac:dyDescent="0.2">
      <c r="A40" s="62" t="s">
        <v>84</v>
      </c>
      <c r="B40" s="144">
        <v>1.74</v>
      </c>
      <c r="C40" s="144">
        <v>0.67800000000000005</v>
      </c>
      <c r="D40" s="63">
        <v>1.498E-3</v>
      </c>
      <c r="E40" s="144">
        <v>1.474</v>
      </c>
      <c r="F40" s="64">
        <v>667.6</v>
      </c>
      <c r="G40" s="65">
        <v>394.77</v>
      </c>
      <c r="H40" s="65">
        <v>76.010000000000005</v>
      </c>
      <c r="I40" s="66">
        <v>318.76</v>
      </c>
      <c r="J40" s="150"/>
      <c r="K40" s="62" t="s">
        <v>85</v>
      </c>
      <c r="L40" s="144">
        <v>10.988</v>
      </c>
      <c r="M40" s="144">
        <v>0.11700000000000001</v>
      </c>
      <c r="N40" s="63">
        <v>1.671E-3</v>
      </c>
      <c r="O40" s="144">
        <v>8.5210000000000008</v>
      </c>
      <c r="P40" s="64">
        <v>598.29999999999995</v>
      </c>
      <c r="Q40" s="65">
        <v>407.17</v>
      </c>
      <c r="R40" s="65">
        <v>131.54</v>
      </c>
      <c r="S40" s="162">
        <v>275.63</v>
      </c>
      <c r="T40" s="151"/>
      <c r="X40" s="126" t="s">
        <v>498</v>
      </c>
      <c r="Y40" s="127"/>
      <c r="Z40" s="265" t="e">
        <f>INDEX(AM38:AM138,MATCH(Z42,AM38:AM138,1)+1)</f>
        <v>#REF!</v>
      </c>
      <c r="AA40" s="261" t="e">
        <f>VLOOKUP(Z40,AO30:AP130,2)</f>
        <v>#REF!</v>
      </c>
      <c r="AB40" s="116"/>
      <c r="AM40" s="13">
        <v>-22</v>
      </c>
      <c r="AN40" s="65">
        <v>76.010000000000005</v>
      </c>
      <c r="AO40" s="13">
        <v>-22</v>
      </c>
      <c r="AP40" s="65">
        <v>394.77</v>
      </c>
    </row>
    <row r="41" spans="1:42" ht="12.75" x14ac:dyDescent="0.2">
      <c r="A41" s="62" t="s">
        <v>86</v>
      </c>
      <c r="B41" s="144">
        <v>1.82</v>
      </c>
      <c r="C41" s="144">
        <v>0.65</v>
      </c>
      <c r="D41" s="63">
        <v>1.5009999999999999E-3</v>
      </c>
      <c r="E41" s="144">
        <v>1.538</v>
      </c>
      <c r="F41" s="64">
        <v>666.3</v>
      </c>
      <c r="G41" s="65">
        <v>395.12</v>
      </c>
      <c r="H41" s="65">
        <v>77.09</v>
      </c>
      <c r="I41" s="66">
        <v>318.02999999999997</v>
      </c>
      <c r="J41" s="150"/>
      <c r="K41" s="62" t="s">
        <v>87</v>
      </c>
      <c r="L41" s="144">
        <v>11.323</v>
      </c>
      <c r="M41" s="144">
        <v>0.114</v>
      </c>
      <c r="N41" s="63">
        <v>1.676E-3</v>
      </c>
      <c r="O41" s="144">
        <v>8.7750000000000004</v>
      </c>
      <c r="P41" s="64">
        <v>596.79999999999995</v>
      </c>
      <c r="Q41" s="65">
        <v>407.3</v>
      </c>
      <c r="R41" s="65">
        <v>132.69</v>
      </c>
      <c r="S41" s="162">
        <v>274.61</v>
      </c>
      <c r="T41" s="151"/>
      <c r="X41" s="128" t="s">
        <v>491</v>
      </c>
      <c r="Y41" s="129"/>
      <c r="Z41" s="266"/>
      <c r="AA41" s="262"/>
      <c r="AB41" s="116"/>
      <c r="AE41" s="4"/>
      <c r="AM41" s="13">
        <v>-21</v>
      </c>
      <c r="AN41" s="65">
        <v>77.09</v>
      </c>
      <c r="AO41" s="13">
        <v>-21</v>
      </c>
      <c r="AP41" s="65">
        <v>395.12</v>
      </c>
    </row>
    <row r="42" spans="1:42" ht="12.75" x14ac:dyDescent="0.2">
      <c r="A42" s="62" t="s">
        <v>88</v>
      </c>
      <c r="B42" s="144">
        <v>1.903</v>
      </c>
      <c r="C42" s="144">
        <v>0.624</v>
      </c>
      <c r="D42" s="63">
        <v>1.5039999999999999E-3</v>
      </c>
      <c r="E42" s="144">
        <v>1.6040000000000001</v>
      </c>
      <c r="F42" s="64">
        <v>665</v>
      </c>
      <c r="G42" s="65">
        <v>395.46</v>
      </c>
      <c r="H42" s="65">
        <v>78.17</v>
      </c>
      <c r="I42" s="66">
        <v>317.29000000000002</v>
      </c>
      <c r="J42" s="150"/>
      <c r="K42" s="62" t="s">
        <v>89</v>
      </c>
      <c r="L42" s="144">
        <v>11.664999999999999</v>
      </c>
      <c r="M42" s="144">
        <v>0.111</v>
      </c>
      <c r="N42" s="63">
        <v>1.6800000000000001E-3</v>
      </c>
      <c r="O42" s="144">
        <v>9.0340000000000007</v>
      </c>
      <c r="P42" s="64">
        <v>595.20000000000005</v>
      </c>
      <c r="Q42" s="65">
        <v>407.43</v>
      </c>
      <c r="R42" s="65">
        <v>133.84</v>
      </c>
      <c r="S42" s="162">
        <v>273.58999999999997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65">
        <v>78.17</v>
      </c>
      <c r="AO42" s="13">
        <v>-20</v>
      </c>
      <c r="AP42" s="65">
        <v>395.46</v>
      </c>
    </row>
    <row r="43" spans="1:42" ht="12.75" x14ac:dyDescent="0.2">
      <c r="A43" s="62" t="s">
        <v>90</v>
      </c>
      <c r="B43" s="144">
        <v>1.988</v>
      </c>
      <c r="C43" s="144">
        <v>0.59799999999999998</v>
      </c>
      <c r="D43" s="63">
        <v>1.5070000000000001E-3</v>
      </c>
      <c r="E43" s="144">
        <v>1.6719999999999999</v>
      </c>
      <c r="F43" s="64">
        <v>663.7</v>
      </c>
      <c r="G43" s="65">
        <v>395.8</v>
      </c>
      <c r="H43" s="65">
        <v>79.25</v>
      </c>
      <c r="I43" s="66">
        <v>316.55</v>
      </c>
      <c r="J43" s="150"/>
      <c r="K43" s="62" t="s">
        <v>91</v>
      </c>
      <c r="L43" s="144">
        <v>12.015000000000001</v>
      </c>
      <c r="M43" s="144">
        <v>0.108</v>
      </c>
      <c r="N43" s="63">
        <v>1.684E-3</v>
      </c>
      <c r="O43" s="144">
        <v>9.3000000000000007</v>
      </c>
      <c r="P43" s="64">
        <v>593.70000000000005</v>
      </c>
      <c r="Q43" s="65">
        <v>407.55</v>
      </c>
      <c r="R43" s="65">
        <v>135</v>
      </c>
      <c r="S43" s="162">
        <v>272.55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65">
        <v>79.25</v>
      </c>
      <c r="AO43" s="13">
        <v>-19</v>
      </c>
      <c r="AP43" s="65">
        <v>395.8</v>
      </c>
    </row>
    <row r="44" spans="1:42" ht="12.75" x14ac:dyDescent="0.2">
      <c r="A44" s="62" t="s">
        <v>92</v>
      </c>
      <c r="B44" s="144">
        <v>2.0760000000000001</v>
      </c>
      <c r="C44" s="144">
        <v>0.57399999999999995</v>
      </c>
      <c r="D44" s="63">
        <v>1.5100000000000001E-3</v>
      </c>
      <c r="E44" s="144">
        <v>1.742</v>
      </c>
      <c r="F44" s="64">
        <v>662.4</v>
      </c>
      <c r="G44" s="65">
        <v>396.13</v>
      </c>
      <c r="H44" s="65">
        <v>80.33</v>
      </c>
      <c r="I44" s="66">
        <v>315.8</v>
      </c>
      <c r="J44" s="150"/>
      <c r="K44" s="62" t="s">
        <v>93</v>
      </c>
      <c r="L44" s="144">
        <v>12.372999999999999</v>
      </c>
      <c r="M44" s="144">
        <v>0.105</v>
      </c>
      <c r="N44" s="63">
        <v>1.689E-3</v>
      </c>
      <c r="O44" s="144">
        <v>9.5730000000000004</v>
      </c>
      <c r="P44" s="64">
        <v>592.1</v>
      </c>
      <c r="Q44" s="65">
        <v>407.67</v>
      </c>
      <c r="R44" s="65">
        <v>136.16</v>
      </c>
      <c r="S44" s="162">
        <v>271.51</v>
      </c>
      <c r="T44" s="151"/>
      <c r="X44" s="126" t="s">
        <v>499</v>
      </c>
      <c r="Y44" s="127"/>
      <c r="Z44" s="265" t="e">
        <f>INDEX(AM42:AM142,MATCH(Z46,AM42:AM142,1)+1)</f>
        <v>#REF!</v>
      </c>
      <c r="AA44" s="261" t="e">
        <f>VLOOKUP(Z44,AO30:AP130,2)</f>
        <v>#REF!</v>
      </c>
      <c r="AB44" s="116"/>
      <c r="AM44" s="13">
        <v>-18</v>
      </c>
      <c r="AN44" s="65">
        <v>80.33</v>
      </c>
      <c r="AO44" s="13">
        <v>-18</v>
      </c>
      <c r="AP44" s="65">
        <v>396.13</v>
      </c>
    </row>
    <row r="45" spans="1:42" ht="12.75" x14ac:dyDescent="0.2">
      <c r="A45" s="62" t="s">
        <v>94</v>
      </c>
      <c r="B45" s="144">
        <v>2.1659999999999999</v>
      </c>
      <c r="C45" s="144">
        <v>0.55100000000000005</v>
      </c>
      <c r="D45" s="63">
        <v>1.513E-3</v>
      </c>
      <c r="E45" s="144">
        <v>1.8140000000000001</v>
      </c>
      <c r="F45" s="64">
        <v>661.1</v>
      </c>
      <c r="G45" s="65">
        <v>396.46</v>
      </c>
      <c r="H45" s="65">
        <v>81.41</v>
      </c>
      <c r="I45" s="66">
        <v>315.05</v>
      </c>
      <c r="J45" s="150"/>
      <c r="K45" s="62" t="s">
        <v>95</v>
      </c>
      <c r="L45" s="144">
        <v>12.74</v>
      </c>
      <c r="M45" s="144">
        <v>0.10199999999999999</v>
      </c>
      <c r="N45" s="63">
        <v>1.6930000000000001E-3</v>
      </c>
      <c r="O45" s="144">
        <v>9.8520000000000003</v>
      </c>
      <c r="P45" s="64">
        <v>590.6</v>
      </c>
      <c r="Q45" s="65">
        <v>407.78</v>
      </c>
      <c r="R45" s="65">
        <v>137.32</v>
      </c>
      <c r="S45" s="162">
        <v>270.45999999999998</v>
      </c>
      <c r="T45" s="151"/>
      <c r="X45" s="128" t="s">
        <v>491</v>
      </c>
      <c r="Y45" s="129"/>
      <c r="Z45" s="266"/>
      <c r="AA45" s="262"/>
      <c r="AB45" s="116"/>
      <c r="AM45" s="13">
        <v>-17</v>
      </c>
      <c r="AN45" s="65">
        <v>81.41</v>
      </c>
      <c r="AO45" s="13">
        <v>-17</v>
      </c>
      <c r="AP45" s="65">
        <v>396.46</v>
      </c>
    </row>
    <row r="46" spans="1:42" ht="12.75" x14ac:dyDescent="0.2">
      <c r="A46" s="62" t="s">
        <v>96</v>
      </c>
      <c r="B46" s="144">
        <v>2.2639999999999998</v>
      </c>
      <c r="C46" s="144">
        <v>0.53</v>
      </c>
      <c r="D46" s="63">
        <v>1.516E-3</v>
      </c>
      <c r="E46" s="144">
        <v>1.889</v>
      </c>
      <c r="F46" s="64">
        <v>659.8</v>
      </c>
      <c r="G46" s="65">
        <v>396.79</v>
      </c>
      <c r="H46" s="65">
        <v>82.5</v>
      </c>
      <c r="I46" s="66">
        <v>314.29000000000002</v>
      </c>
      <c r="J46" s="150"/>
      <c r="K46" s="62" t="s">
        <v>97</v>
      </c>
      <c r="L46" s="144">
        <v>13.116</v>
      </c>
      <c r="M46" s="144">
        <v>9.9000000000000005E-2</v>
      </c>
      <c r="N46" s="63">
        <v>1.6980000000000001E-3</v>
      </c>
      <c r="O46" s="144">
        <v>10.138</v>
      </c>
      <c r="P46" s="64">
        <v>589</v>
      </c>
      <c r="Q46" s="65">
        <v>407.88</v>
      </c>
      <c r="R46" s="65">
        <v>138.47999999999999</v>
      </c>
      <c r="S46" s="162">
        <v>269.39999999999998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65">
        <v>82.5</v>
      </c>
      <c r="AO46" s="13">
        <v>-16</v>
      </c>
      <c r="AP46" s="65">
        <v>396.79</v>
      </c>
    </row>
    <row r="47" spans="1:42" ht="12.75" x14ac:dyDescent="0.2">
      <c r="A47" s="62" t="s">
        <v>98</v>
      </c>
      <c r="B47" s="144">
        <v>2.3639999999999999</v>
      </c>
      <c r="C47" s="144">
        <v>0.50900000000000001</v>
      </c>
      <c r="D47" s="63">
        <v>1.519E-3</v>
      </c>
      <c r="E47" s="144">
        <v>1.966</v>
      </c>
      <c r="F47" s="64">
        <v>658.5</v>
      </c>
      <c r="G47" s="65">
        <v>397.12</v>
      </c>
      <c r="H47" s="65">
        <v>83.59</v>
      </c>
      <c r="I47" s="66">
        <v>313.52999999999997</v>
      </c>
      <c r="J47" s="150"/>
      <c r="K47" s="62" t="s">
        <v>99</v>
      </c>
      <c r="L47" s="144">
        <v>13.499000000000001</v>
      </c>
      <c r="M47" s="144">
        <v>9.6000000000000002E-2</v>
      </c>
      <c r="N47" s="63">
        <v>1.702E-3</v>
      </c>
      <c r="O47" s="144">
        <v>10.430999999999999</v>
      </c>
      <c r="P47" s="64">
        <v>587.5</v>
      </c>
      <c r="Q47" s="65">
        <v>407.97</v>
      </c>
      <c r="R47" s="65">
        <v>139.65</v>
      </c>
      <c r="S47" s="162">
        <v>268.32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65">
        <v>83.59</v>
      </c>
      <c r="AO47" s="13">
        <v>-15</v>
      </c>
      <c r="AP47" s="65">
        <v>397.12</v>
      </c>
    </row>
    <row r="48" spans="1:42" x14ac:dyDescent="0.2">
      <c r="A48" s="62" t="s">
        <v>100</v>
      </c>
      <c r="B48" s="144">
        <v>2.4649999999999999</v>
      </c>
      <c r="C48" s="144">
        <v>0.48899999999999999</v>
      </c>
      <c r="D48" s="63">
        <v>1.5219999999999999E-3</v>
      </c>
      <c r="E48" s="144">
        <v>2.0459999999999998</v>
      </c>
      <c r="F48" s="64">
        <v>657.2</v>
      </c>
      <c r="G48" s="65">
        <v>397.44</v>
      </c>
      <c r="H48" s="65">
        <v>84.68</v>
      </c>
      <c r="I48" s="66">
        <v>312.76</v>
      </c>
      <c r="J48" s="150"/>
      <c r="K48" s="62" t="s">
        <v>101</v>
      </c>
      <c r="L48" s="144">
        <v>13.891</v>
      </c>
      <c r="M48" s="144">
        <v>9.2999999999999999E-2</v>
      </c>
      <c r="N48" s="63">
        <v>1.707E-3</v>
      </c>
      <c r="O48" s="144">
        <v>10.731</v>
      </c>
      <c r="P48" s="64">
        <v>585.9</v>
      </c>
      <c r="Q48" s="65">
        <v>408.06</v>
      </c>
      <c r="R48" s="65">
        <v>140.82</v>
      </c>
      <c r="S48" s="162">
        <v>267.24</v>
      </c>
      <c r="T48" s="151"/>
      <c r="AM48" s="13">
        <v>-14</v>
      </c>
      <c r="AN48" s="65">
        <v>84.68</v>
      </c>
      <c r="AO48" s="13">
        <v>-14</v>
      </c>
      <c r="AP48" s="65">
        <v>397.44</v>
      </c>
    </row>
    <row r="49" spans="1:42" x14ac:dyDescent="0.2">
      <c r="A49" s="62" t="s">
        <v>102</v>
      </c>
      <c r="B49" s="144">
        <v>2.57</v>
      </c>
      <c r="C49" s="144">
        <v>0.47</v>
      </c>
      <c r="D49" s="63">
        <v>1.5250000000000001E-3</v>
      </c>
      <c r="E49" s="144">
        <v>2.1280000000000001</v>
      </c>
      <c r="F49" s="64">
        <v>655.9</v>
      </c>
      <c r="G49" s="65">
        <v>397.75</v>
      </c>
      <c r="H49" s="65">
        <v>85.76</v>
      </c>
      <c r="I49" s="66">
        <v>311.99</v>
      </c>
      <c r="J49" s="150"/>
      <c r="K49" s="62" t="s">
        <v>103</v>
      </c>
      <c r="L49" s="144">
        <v>14.291</v>
      </c>
      <c r="M49" s="144">
        <v>9.0999999999999998E-2</v>
      </c>
      <c r="N49" s="63">
        <v>1.712E-3</v>
      </c>
      <c r="O49" s="144">
        <v>11.038</v>
      </c>
      <c r="P49" s="64">
        <v>584.29999999999995</v>
      </c>
      <c r="Q49" s="65">
        <v>408.15</v>
      </c>
      <c r="R49" s="65">
        <v>141.99</v>
      </c>
      <c r="S49" s="162">
        <v>266.16000000000003</v>
      </c>
      <c r="T49" s="151"/>
      <c r="X49" s="4"/>
      <c r="AM49" s="13">
        <v>-13</v>
      </c>
      <c r="AN49" s="65">
        <v>85.76</v>
      </c>
      <c r="AO49" s="13">
        <v>-13</v>
      </c>
      <c r="AP49" s="65">
        <v>397.75</v>
      </c>
    </row>
    <row r="50" spans="1:42" ht="11.25" customHeight="1" x14ac:dyDescent="0.2">
      <c r="A50" s="62" t="s">
        <v>104</v>
      </c>
      <c r="B50" s="144">
        <v>2.6789999999999998</v>
      </c>
      <c r="C50" s="144">
        <v>0.45200000000000001</v>
      </c>
      <c r="D50" s="63">
        <v>1.5280000000000001E-3</v>
      </c>
      <c r="E50" s="144">
        <v>2.2130000000000001</v>
      </c>
      <c r="F50" s="64">
        <v>654.6</v>
      </c>
      <c r="G50" s="65">
        <v>398.06</v>
      </c>
      <c r="H50" s="65">
        <v>86.85</v>
      </c>
      <c r="I50" s="66">
        <v>311.20999999999998</v>
      </c>
      <c r="J50" s="150"/>
      <c r="K50" s="62" t="s">
        <v>105</v>
      </c>
      <c r="L50" s="144">
        <v>14.7</v>
      </c>
      <c r="M50" s="144">
        <v>8.7999999999999995E-2</v>
      </c>
      <c r="N50" s="63">
        <v>1.7160000000000001E-3</v>
      </c>
      <c r="O50" s="144">
        <v>11.353</v>
      </c>
      <c r="P50" s="64">
        <v>582.70000000000005</v>
      </c>
      <c r="Q50" s="65">
        <v>408.23</v>
      </c>
      <c r="R50" s="65">
        <v>143.16</v>
      </c>
      <c r="S50" s="162">
        <v>265.07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65">
        <v>86.85</v>
      </c>
      <c r="AO50" s="13">
        <v>-12</v>
      </c>
      <c r="AP50" s="65">
        <v>398.06</v>
      </c>
    </row>
    <row r="51" spans="1:42" ht="11.25" customHeight="1" x14ac:dyDescent="0.2">
      <c r="A51" s="62" t="s">
        <v>106</v>
      </c>
      <c r="B51" s="144">
        <v>2.7919999999999998</v>
      </c>
      <c r="C51" s="144">
        <v>0.435</v>
      </c>
      <c r="D51" s="63">
        <v>1.531E-3</v>
      </c>
      <c r="E51" s="144">
        <v>2.2999999999999998</v>
      </c>
      <c r="F51" s="64">
        <v>653.29999999999995</v>
      </c>
      <c r="G51" s="65">
        <v>398.37</v>
      </c>
      <c r="H51" s="65">
        <v>87.94</v>
      </c>
      <c r="I51" s="66">
        <v>310.43</v>
      </c>
      <c r="J51" s="150"/>
      <c r="K51" s="62" t="s">
        <v>107</v>
      </c>
      <c r="L51" s="144">
        <v>15.117000000000001</v>
      </c>
      <c r="M51" s="144">
        <v>8.5999999999999993E-2</v>
      </c>
      <c r="N51" s="63">
        <v>1.7210000000000001E-3</v>
      </c>
      <c r="O51" s="144">
        <v>11.675000000000001</v>
      </c>
      <c r="P51" s="64">
        <v>581.1</v>
      </c>
      <c r="Q51" s="65">
        <v>408.3</v>
      </c>
      <c r="R51" s="65">
        <v>144.34</v>
      </c>
      <c r="S51" s="162">
        <v>263.95999999999998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65">
        <v>87.94</v>
      </c>
      <c r="AO51" s="13">
        <v>-11</v>
      </c>
      <c r="AP51" s="65">
        <v>398.37</v>
      </c>
    </row>
    <row r="52" spans="1:42" x14ac:dyDescent="0.2">
      <c r="A52" s="62" t="s">
        <v>108</v>
      </c>
      <c r="B52" s="144">
        <v>2.9089999999999998</v>
      </c>
      <c r="C52" s="144">
        <v>0.41799999999999998</v>
      </c>
      <c r="D52" s="63">
        <v>1.534E-3</v>
      </c>
      <c r="E52" s="144">
        <v>2.39</v>
      </c>
      <c r="F52" s="64">
        <v>652</v>
      </c>
      <c r="G52" s="65">
        <v>398.67</v>
      </c>
      <c r="H52" s="65">
        <v>89.09</v>
      </c>
      <c r="I52" s="66">
        <v>309.64</v>
      </c>
      <c r="J52" s="150"/>
      <c r="K52" s="62" t="s">
        <v>109</v>
      </c>
      <c r="L52" s="144">
        <v>15.544</v>
      </c>
      <c r="M52" s="144">
        <v>8.3000000000000004E-2</v>
      </c>
      <c r="N52" s="63">
        <v>1.7260000000000001E-3</v>
      </c>
      <c r="O52" s="144">
        <v>12.005000000000001</v>
      </c>
      <c r="P52" s="64">
        <v>579.5</v>
      </c>
      <c r="Q52" s="65">
        <v>408.37</v>
      </c>
      <c r="R52" s="65">
        <v>145.52000000000001</v>
      </c>
      <c r="S52" s="162">
        <v>262.85000000000002</v>
      </c>
      <c r="T52" s="151"/>
      <c r="AM52" s="13">
        <v>-10</v>
      </c>
      <c r="AN52" s="65">
        <v>89.09</v>
      </c>
      <c r="AO52" s="13">
        <v>-10</v>
      </c>
      <c r="AP52" s="65">
        <v>398.67</v>
      </c>
    </row>
    <row r="53" spans="1:42" x14ac:dyDescent="0.2">
      <c r="A53" s="62" t="s">
        <v>110</v>
      </c>
      <c r="B53" s="144">
        <v>3.0289999999999999</v>
      </c>
      <c r="C53" s="144">
        <v>0.40300000000000002</v>
      </c>
      <c r="D53" s="63">
        <v>1.537E-3</v>
      </c>
      <c r="E53" s="144">
        <v>2.4830000000000001</v>
      </c>
      <c r="F53" s="64">
        <v>650.70000000000005</v>
      </c>
      <c r="G53" s="65">
        <v>398.97</v>
      </c>
      <c r="H53" s="65">
        <v>90.12</v>
      </c>
      <c r="I53" s="66">
        <v>308.85000000000002</v>
      </c>
      <c r="J53" s="150"/>
      <c r="K53" s="62" t="s">
        <v>111</v>
      </c>
      <c r="L53" s="144">
        <v>15.98</v>
      </c>
      <c r="M53" s="144">
        <v>8.1000000000000003E-2</v>
      </c>
      <c r="N53" s="63">
        <v>1.7309999999999999E-3</v>
      </c>
      <c r="O53" s="144">
        <v>12.34</v>
      </c>
      <c r="P53" s="64">
        <v>577.9</v>
      </c>
      <c r="Q53" s="65">
        <v>408.43</v>
      </c>
      <c r="R53" s="65">
        <v>146.69999999999999</v>
      </c>
      <c r="S53" s="162">
        <v>261.73</v>
      </c>
      <c r="T53" s="151"/>
      <c r="X53" s="4"/>
      <c r="AD53" s="4"/>
      <c r="AM53" s="13">
        <v>-9</v>
      </c>
      <c r="AN53" s="65">
        <v>90.12</v>
      </c>
      <c r="AO53" s="13">
        <v>-9</v>
      </c>
      <c r="AP53" s="65">
        <v>398.97</v>
      </c>
    </row>
    <row r="54" spans="1:42" ht="11.25" customHeight="1" x14ac:dyDescent="0.2">
      <c r="A54" s="62" t="s">
        <v>112</v>
      </c>
      <c r="B54" s="144">
        <v>3.1539999999999999</v>
      </c>
      <c r="C54" s="144">
        <v>0.38800000000000001</v>
      </c>
      <c r="D54" s="63">
        <v>1.5399999999999999E-3</v>
      </c>
      <c r="E54" s="144">
        <v>2.57</v>
      </c>
      <c r="F54" s="64">
        <v>649.29999999999995</v>
      </c>
      <c r="G54" s="65">
        <v>399.27</v>
      </c>
      <c r="H54" s="65">
        <v>91.21</v>
      </c>
      <c r="I54" s="66">
        <v>308.06</v>
      </c>
      <c r="J54" s="150"/>
      <c r="K54" s="62" t="s">
        <v>113</v>
      </c>
      <c r="L54" s="144">
        <v>16.422999999999998</v>
      </c>
      <c r="M54" s="144">
        <v>7.9000000000000001E-2</v>
      </c>
      <c r="N54" s="63">
        <v>1.735E-3</v>
      </c>
      <c r="O54" s="144">
        <v>12.69</v>
      </c>
      <c r="P54" s="64">
        <v>576.20000000000005</v>
      </c>
      <c r="Q54" s="65">
        <v>408.49</v>
      </c>
      <c r="R54" s="65">
        <v>147.88</v>
      </c>
      <c r="S54" s="162">
        <v>260.61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65">
        <v>91.21</v>
      </c>
      <c r="AO54" s="13">
        <v>-8</v>
      </c>
      <c r="AP54" s="65">
        <v>399.27</v>
      </c>
    </row>
    <row r="55" spans="1:42" ht="12" customHeight="1" x14ac:dyDescent="0.2">
      <c r="A55" s="62" t="s">
        <v>114</v>
      </c>
      <c r="B55" s="144">
        <v>3.282</v>
      </c>
      <c r="C55" s="144">
        <v>0.374</v>
      </c>
      <c r="D55" s="63">
        <v>1.5430000000000001E-3</v>
      </c>
      <c r="E55" s="144">
        <v>2.6779999999999999</v>
      </c>
      <c r="F55" s="64">
        <v>648</v>
      </c>
      <c r="G55" s="65">
        <v>399.56</v>
      </c>
      <c r="H55" s="65">
        <v>92.3</v>
      </c>
      <c r="I55" s="66">
        <v>307.25</v>
      </c>
      <c r="J55" s="150"/>
      <c r="K55" s="62" t="s">
        <v>115</v>
      </c>
      <c r="L55" s="144">
        <v>16.878</v>
      </c>
      <c r="M55" s="144">
        <v>7.6999999999999999E-2</v>
      </c>
      <c r="N55" s="63">
        <v>1.74E-3</v>
      </c>
      <c r="O55" s="144">
        <v>13.04</v>
      </c>
      <c r="P55" s="64">
        <v>574.6</v>
      </c>
      <c r="Q55" s="65">
        <v>408.54</v>
      </c>
      <c r="R55" s="65">
        <v>149.06</v>
      </c>
      <c r="S55" s="162">
        <v>259.48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65">
        <v>92.3</v>
      </c>
      <c r="AO55" s="13">
        <v>-7</v>
      </c>
      <c r="AP55" s="65">
        <v>399.56</v>
      </c>
    </row>
    <row r="56" spans="1:42" x14ac:dyDescent="0.2">
      <c r="A56" s="62" t="s">
        <v>116</v>
      </c>
      <c r="B56" s="144">
        <v>3.4140000000000001</v>
      </c>
      <c r="C56" s="144">
        <v>0.36</v>
      </c>
      <c r="D56" s="63">
        <v>1.5460000000000001E-3</v>
      </c>
      <c r="E56" s="144">
        <v>2.7789999999999999</v>
      </c>
      <c r="F56" s="64">
        <v>646.70000000000005</v>
      </c>
      <c r="G56" s="65">
        <v>399.85</v>
      </c>
      <c r="H56" s="65">
        <v>93.4</v>
      </c>
      <c r="I56" s="66">
        <v>306.45</v>
      </c>
      <c r="J56" s="150"/>
      <c r="K56" s="62" t="s">
        <v>117</v>
      </c>
      <c r="L56" s="144">
        <v>17.34</v>
      </c>
      <c r="M56" s="144">
        <v>7.4999999999999997E-2</v>
      </c>
      <c r="N56" s="63">
        <v>1.745E-3</v>
      </c>
      <c r="O56" s="144">
        <v>13.4</v>
      </c>
      <c r="P56" s="64">
        <v>572.9</v>
      </c>
      <c r="Q56" s="65">
        <v>408.58</v>
      </c>
      <c r="R56" s="65">
        <v>150.24</v>
      </c>
      <c r="S56" s="162">
        <v>258.33999999999997</v>
      </c>
      <c r="T56" s="151"/>
      <c r="AM56" s="13">
        <v>-6</v>
      </c>
      <c r="AN56" s="65">
        <v>93.4</v>
      </c>
      <c r="AO56" s="13">
        <v>-6</v>
      </c>
      <c r="AP56" s="65">
        <v>399.85</v>
      </c>
    </row>
    <row r="57" spans="1:42" x14ac:dyDescent="0.2">
      <c r="A57" s="62" t="s">
        <v>118</v>
      </c>
      <c r="B57" s="144">
        <v>3.5489999999999999</v>
      </c>
      <c r="C57" s="144">
        <v>0.34699999999999998</v>
      </c>
      <c r="D57" s="63">
        <v>1.5499999999999999E-3</v>
      </c>
      <c r="E57" s="144">
        <v>2.883</v>
      </c>
      <c r="F57" s="64">
        <v>645.29999999999995</v>
      </c>
      <c r="G57" s="65">
        <v>400.14</v>
      </c>
      <c r="H57" s="65">
        <v>94.5</v>
      </c>
      <c r="I57" s="66">
        <v>305.64</v>
      </c>
      <c r="J57" s="150"/>
      <c r="K57" s="62" t="s">
        <v>119</v>
      </c>
      <c r="L57" s="144">
        <v>17.814</v>
      </c>
      <c r="M57" s="144">
        <v>7.2999999999999995E-2</v>
      </c>
      <c r="N57" s="63">
        <v>1.75E-3</v>
      </c>
      <c r="O57" s="144">
        <v>13.77</v>
      </c>
      <c r="P57" s="64">
        <v>571.29999999999995</v>
      </c>
      <c r="Q57" s="65">
        <v>408.61</v>
      </c>
      <c r="R57" s="65">
        <v>151.43</v>
      </c>
      <c r="S57" s="162">
        <v>257.18</v>
      </c>
      <c r="T57" s="151"/>
      <c r="AM57" s="13">
        <v>-5</v>
      </c>
      <c r="AN57" s="65">
        <v>94.5</v>
      </c>
      <c r="AO57" s="13">
        <v>-5</v>
      </c>
      <c r="AP57" s="65">
        <v>400.14</v>
      </c>
    </row>
    <row r="58" spans="1:42" x14ac:dyDescent="0.2">
      <c r="A58" s="62" t="s">
        <v>120</v>
      </c>
      <c r="B58" s="144">
        <v>3.6880000000000002</v>
      </c>
      <c r="C58" s="144">
        <v>0.33400000000000002</v>
      </c>
      <c r="D58" s="63">
        <v>1.5529999999999999E-3</v>
      </c>
      <c r="E58" s="144">
        <v>2.9910000000000001</v>
      </c>
      <c r="F58" s="64">
        <v>644</v>
      </c>
      <c r="G58" s="65">
        <v>400.42</v>
      </c>
      <c r="H58" s="65">
        <v>95.59</v>
      </c>
      <c r="I58" s="66">
        <v>304.83</v>
      </c>
      <c r="J58" s="150"/>
      <c r="K58" s="62" t="s">
        <v>121</v>
      </c>
      <c r="L58" s="144">
        <v>18.207999999999998</v>
      </c>
      <c r="M58" s="144">
        <v>7.0999999999999994E-2</v>
      </c>
      <c r="N58" s="63">
        <v>1.756E-3</v>
      </c>
      <c r="O58" s="144">
        <v>14.15</v>
      </c>
      <c r="P58" s="64">
        <v>569.6</v>
      </c>
      <c r="Q58" s="65">
        <v>408.64</v>
      </c>
      <c r="R58" s="65">
        <v>152.62</v>
      </c>
      <c r="S58" s="162">
        <v>256.02</v>
      </c>
      <c r="T58" s="151"/>
      <c r="AM58" s="13">
        <v>-4</v>
      </c>
      <c r="AN58" s="65">
        <v>95.59</v>
      </c>
      <c r="AO58" s="13">
        <v>-4</v>
      </c>
      <c r="AP58" s="65">
        <v>400.42</v>
      </c>
    </row>
    <row r="59" spans="1:42" x14ac:dyDescent="0.2">
      <c r="A59" s="62" t="s">
        <v>122</v>
      </c>
      <c r="B59" s="144">
        <v>3.8330000000000002</v>
      </c>
      <c r="C59" s="144">
        <v>0.32300000000000001</v>
      </c>
      <c r="D59" s="63">
        <v>1.5560000000000001E-3</v>
      </c>
      <c r="E59" s="144">
        <v>3.1019999999999999</v>
      </c>
      <c r="F59" s="64">
        <v>642.6</v>
      </c>
      <c r="G59" s="65">
        <v>400.7</v>
      </c>
      <c r="H59" s="65">
        <v>96.69</v>
      </c>
      <c r="I59" s="66">
        <v>304.01</v>
      </c>
      <c r="J59" s="150"/>
      <c r="K59" s="62" t="s">
        <v>123</v>
      </c>
      <c r="L59" s="144">
        <v>18.791</v>
      </c>
      <c r="M59" s="144">
        <v>6.9000000000000006E-2</v>
      </c>
      <c r="N59" s="63">
        <v>1.761E-3</v>
      </c>
      <c r="O59" s="144">
        <v>14.54</v>
      </c>
      <c r="P59" s="64">
        <v>568</v>
      </c>
      <c r="Q59" s="65">
        <v>408.66</v>
      </c>
      <c r="R59" s="65">
        <v>153.81</v>
      </c>
      <c r="S59" s="162">
        <v>254.85</v>
      </c>
      <c r="T59" s="151"/>
      <c r="AM59" s="13">
        <v>-3</v>
      </c>
      <c r="AN59" s="65">
        <v>96.69</v>
      </c>
      <c r="AO59" s="13">
        <v>-3</v>
      </c>
      <c r="AP59" s="65">
        <v>400.7</v>
      </c>
    </row>
    <row r="60" spans="1:42" x14ac:dyDescent="0.2">
      <c r="A60" s="62" t="s">
        <v>124</v>
      </c>
      <c r="B60" s="144">
        <v>3.9820000000000002</v>
      </c>
      <c r="C60" s="144">
        <v>0.311</v>
      </c>
      <c r="D60" s="63">
        <v>1.5590000000000001E-3</v>
      </c>
      <c r="E60" s="144">
        <v>3.2160000000000002</v>
      </c>
      <c r="F60" s="64">
        <v>641.29999999999995</v>
      </c>
      <c r="G60" s="65">
        <v>400.98</v>
      </c>
      <c r="H60" s="65">
        <v>97.79</v>
      </c>
      <c r="I60" s="66">
        <v>303.19</v>
      </c>
      <c r="J60" s="150"/>
      <c r="K60" s="62" t="s">
        <v>125</v>
      </c>
      <c r="L60" s="144">
        <v>19.292000000000002</v>
      </c>
      <c r="M60" s="144">
        <v>6.7000000000000004E-2</v>
      </c>
      <c r="N60" s="63">
        <v>1.766E-3</v>
      </c>
      <c r="O60" s="144">
        <v>14.94</v>
      </c>
      <c r="P60" s="64">
        <v>566.29999999999995</v>
      </c>
      <c r="Q60" s="65">
        <v>408.68</v>
      </c>
      <c r="R60" s="65">
        <v>155</v>
      </c>
      <c r="S60" s="162">
        <v>253.68</v>
      </c>
      <c r="T60" s="151"/>
      <c r="AM60" s="13">
        <v>-2</v>
      </c>
      <c r="AN60" s="65">
        <v>97.79</v>
      </c>
      <c r="AO60" s="13">
        <v>-2</v>
      </c>
      <c r="AP60" s="65">
        <v>400.98</v>
      </c>
    </row>
    <row r="61" spans="1:42" x14ac:dyDescent="0.2">
      <c r="A61" s="62" t="s">
        <v>126</v>
      </c>
      <c r="B61" s="144">
        <v>4.1360000000000001</v>
      </c>
      <c r="C61" s="144">
        <v>0.3</v>
      </c>
      <c r="D61" s="63">
        <v>1.5629999999999999E-3</v>
      </c>
      <c r="E61" s="144">
        <v>3.3319999999999999</v>
      </c>
      <c r="F61" s="64">
        <v>639.9</v>
      </c>
      <c r="G61" s="65">
        <v>401.25</v>
      </c>
      <c r="H61" s="65">
        <v>98.89</v>
      </c>
      <c r="I61" s="66">
        <v>302.36</v>
      </c>
      <c r="J61" s="150"/>
      <c r="K61" s="62" t="s">
        <v>127</v>
      </c>
      <c r="L61" s="144">
        <v>19.805</v>
      </c>
      <c r="M61" s="144">
        <v>6.5000000000000002E-2</v>
      </c>
      <c r="N61" s="63">
        <v>1.771E-3</v>
      </c>
      <c r="O61" s="144">
        <v>15.34</v>
      </c>
      <c r="P61" s="64">
        <v>564.6</v>
      </c>
      <c r="Q61" s="65">
        <v>408.7</v>
      </c>
      <c r="R61" s="65">
        <v>156.19999999999999</v>
      </c>
      <c r="S61" s="162">
        <v>252.5</v>
      </c>
      <c r="T61" s="151"/>
      <c r="AM61" s="13">
        <v>-1</v>
      </c>
      <c r="AN61" s="65">
        <v>98.89</v>
      </c>
      <c r="AO61" s="13">
        <v>-1</v>
      </c>
      <c r="AP61" s="65">
        <v>401.25</v>
      </c>
    </row>
    <row r="62" spans="1:42" ht="12" thickBot="1" x14ac:dyDescent="0.25">
      <c r="A62" s="68" t="s">
        <v>29</v>
      </c>
      <c r="B62" s="145">
        <v>4.2939999999999996</v>
      </c>
      <c r="C62" s="145">
        <v>0.28999999999999998</v>
      </c>
      <c r="D62" s="69">
        <v>1.5659999999999999E-3</v>
      </c>
      <c r="E62" s="145">
        <v>3.452</v>
      </c>
      <c r="F62" s="70">
        <v>638.6</v>
      </c>
      <c r="G62" s="71">
        <v>401.52</v>
      </c>
      <c r="H62" s="71">
        <v>100</v>
      </c>
      <c r="I62" s="72">
        <v>301.52</v>
      </c>
      <c r="J62" s="150"/>
      <c r="K62" s="68" t="s">
        <v>128</v>
      </c>
      <c r="L62" s="145">
        <v>20.327000000000002</v>
      </c>
      <c r="M62" s="145">
        <v>6.4000000000000001E-2</v>
      </c>
      <c r="N62" s="69">
        <v>1.7780000000000001E-3</v>
      </c>
      <c r="O62" s="145">
        <v>15.75</v>
      </c>
      <c r="P62" s="70">
        <v>562.79999999999995</v>
      </c>
      <c r="Q62" s="71">
        <v>408.72</v>
      </c>
      <c r="R62" s="71">
        <v>157.38</v>
      </c>
      <c r="S62" s="163">
        <v>251.34</v>
      </c>
      <c r="T62" s="151"/>
      <c r="AM62" s="19">
        <v>0</v>
      </c>
      <c r="AN62" s="71">
        <v>100</v>
      </c>
      <c r="AO62" s="19">
        <v>0</v>
      </c>
      <c r="AP62" s="71">
        <v>401.52</v>
      </c>
    </row>
    <row r="63" spans="1:42" x14ac:dyDescent="0.2">
      <c r="A63" s="58"/>
      <c r="B63" s="57"/>
      <c r="C63" s="57"/>
      <c r="D63" s="57"/>
      <c r="E63" s="57"/>
      <c r="F63" s="57"/>
      <c r="G63" s="57"/>
      <c r="H63" s="57"/>
      <c r="I63" s="57"/>
      <c r="J63" s="57"/>
      <c r="K63" s="58"/>
      <c r="L63" s="58"/>
      <c r="M63" s="58"/>
      <c r="N63" s="58"/>
      <c r="O63" s="58"/>
      <c r="P63" s="58"/>
      <c r="Q63" s="58"/>
      <c r="R63" s="58"/>
      <c r="S63" s="58"/>
      <c r="T63" s="151"/>
      <c r="AM63" s="13">
        <v>1</v>
      </c>
      <c r="AN63" s="65">
        <v>101.1</v>
      </c>
      <c r="AO63" s="13">
        <v>1</v>
      </c>
      <c r="AP63" s="65">
        <v>401.78</v>
      </c>
    </row>
    <row r="64" spans="1:42" x14ac:dyDescent="0.2">
      <c r="A64" s="58"/>
      <c r="B64" s="57"/>
      <c r="C64" s="57" t="s">
        <v>311</v>
      </c>
      <c r="D64" s="57"/>
      <c r="E64" s="57"/>
      <c r="F64" s="57"/>
      <c r="G64" s="57"/>
      <c r="H64" s="57"/>
      <c r="I64" s="57"/>
      <c r="J64" s="57"/>
      <c r="K64" s="58"/>
      <c r="L64" s="58"/>
      <c r="M64" s="58"/>
      <c r="N64" s="58"/>
      <c r="O64" s="58"/>
      <c r="P64" s="58"/>
      <c r="Q64" s="58"/>
      <c r="R64" s="58"/>
      <c r="S64" s="58"/>
      <c r="T64" s="151"/>
      <c r="AM64" s="13">
        <v>2</v>
      </c>
      <c r="AN64" s="65">
        <v>102.21</v>
      </c>
      <c r="AO64" s="13">
        <v>2</v>
      </c>
      <c r="AP64" s="65">
        <v>402.04</v>
      </c>
    </row>
    <row r="65" spans="1:42" ht="12.75" customHeight="1" x14ac:dyDescent="0.2">
      <c r="A65" s="58"/>
      <c r="B65" s="57"/>
      <c r="C65" s="57"/>
      <c r="D65" s="57"/>
      <c r="E65" s="57"/>
      <c r="F65" s="57"/>
      <c r="G65" s="57"/>
      <c r="H65" s="57"/>
      <c r="I65" s="57"/>
      <c r="J65" s="57"/>
      <c r="K65" s="58"/>
      <c r="L65" s="58"/>
      <c r="M65" s="58"/>
      <c r="N65" s="58"/>
      <c r="O65" s="58"/>
      <c r="P65" s="58"/>
      <c r="Q65" s="58"/>
      <c r="R65" s="58"/>
      <c r="S65" s="58"/>
      <c r="T65" s="32"/>
      <c r="AM65" s="13">
        <v>3</v>
      </c>
      <c r="AN65" s="65">
        <v>103.32</v>
      </c>
      <c r="AO65" s="13">
        <v>3</v>
      </c>
      <c r="AP65" s="65">
        <v>402.3</v>
      </c>
    </row>
    <row r="66" spans="1:42" ht="11.25" customHeight="1" x14ac:dyDescent="0.2">
      <c r="A66" s="58"/>
      <c r="B66" s="57"/>
      <c r="C66" s="57"/>
      <c r="D66" s="57" t="s">
        <v>292</v>
      </c>
      <c r="E66" s="57"/>
      <c r="F66" s="57"/>
      <c r="G66" s="57"/>
      <c r="H66" s="57"/>
      <c r="I66" s="57"/>
      <c r="J66" s="57"/>
      <c r="K66" s="58"/>
      <c r="L66" s="58"/>
      <c r="M66" s="58"/>
      <c r="N66" s="58"/>
      <c r="O66" s="58"/>
      <c r="P66" s="58"/>
      <c r="Q66" s="58"/>
      <c r="R66" s="58"/>
      <c r="S66" s="58"/>
      <c r="T66" s="32"/>
      <c r="AM66" s="13">
        <v>4</v>
      </c>
      <c r="AN66" s="65">
        <v>104.43</v>
      </c>
      <c r="AO66" s="13">
        <v>4</v>
      </c>
      <c r="AP66" s="65">
        <v>402.55</v>
      </c>
    </row>
    <row r="67" spans="1:42" ht="10.7" customHeight="1" x14ac:dyDescent="0.2">
      <c r="A67" s="58"/>
      <c r="B67" s="57"/>
      <c r="C67" s="57"/>
      <c r="D67" s="57"/>
      <c r="E67" s="57"/>
      <c r="F67" s="57"/>
      <c r="G67" s="57"/>
      <c r="H67" s="57"/>
      <c r="I67" s="57"/>
      <c r="J67" s="57"/>
      <c r="K67" s="58"/>
      <c r="L67" s="58"/>
      <c r="M67" s="58"/>
      <c r="N67" s="58"/>
      <c r="O67" s="58"/>
      <c r="P67" s="58"/>
      <c r="Q67" s="58"/>
      <c r="R67" s="58"/>
      <c r="S67" s="58"/>
      <c r="T67" s="32"/>
      <c r="AM67" s="13">
        <v>5</v>
      </c>
      <c r="AN67" s="65">
        <v>105.54</v>
      </c>
      <c r="AO67" s="13">
        <v>5</v>
      </c>
      <c r="AP67" s="65">
        <v>402.8</v>
      </c>
    </row>
    <row r="68" spans="1:42" x14ac:dyDescent="0.2">
      <c r="A68" s="58"/>
      <c r="B68" s="57"/>
      <c r="C68" s="57" t="s">
        <v>312</v>
      </c>
      <c r="D68" s="57"/>
      <c r="E68" s="57"/>
      <c r="F68" s="57" t="s">
        <v>313</v>
      </c>
      <c r="G68" s="57"/>
      <c r="H68" s="57"/>
      <c r="I68" s="57" t="s">
        <v>314</v>
      </c>
      <c r="J68" s="57"/>
      <c r="K68" s="58"/>
      <c r="L68" s="58"/>
      <c r="M68" s="58"/>
      <c r="N68" s="58"/>
      <c r="O68" s="58"/>
      <c r="P68" s="58"/>
      <c r="Q68" s="58"/>
      <c r="R68" s="58"/>
      <c r="S68" s="58"/>
      <c r="T68" s="32"/>
      <c r="AM68" s="13">
        <v>6</v>
      </c>
      <c r="AN68" s="65">
        <v>106.65</v>
      </c>
      <c r="AO68" s="13">
        <v>6</v>
      </c>
      <c r="AP68" s="65">
        <v>403.04</v>
      </c>
    </row>
    <row r="69" spans="1:42" ht="12" thickBot="1" x14ac:dyDescent="0.25">
      <c r="A69" s="58"/>
      <c r="B69" s="57"/>
      <c r="C69" s="57"/>
      <c r="D69" s="57"/>
      <c r="E69" s="57"/>
      <c r="F69" s="57"/>
      <c r="G69" s="57"/>
      <c r="H69" s="57"/>
      <c r="I69" s="57"/>
      <c r="J69" s="57"/>
      <c r="K69" s="58"/>
      <c r="L69" s="58"/>
      <c r="M69" s="58"/>
      <c r="N69" s="58"/>
      <c r="O69" s="58"/>
      <c r="P69" s="58"/>
      <c r="Q69" s="58"/>
      <c r="R69" s="58"/>
      <c r="S69" s="58"/>
      <c r="T69" s="32"/>
      <c r="AM69" s="13">
        <v>7</v>
      </c>
      <c r="AN69" s="65">
        <v>107.76</v>
      </c>
      <c r="AO69" s="13">
        <v>7</v>
      </c>
      <c r="AP69" s="67">
        <v>403.27</v>
      </c>
    </row>
    <row r="70" spans="1:42" ht="12" thickBot="1" x14ac:dyDescent="0.25">
      <c r="A70" s="73" t="s">
        <v>16</v>
      </c>
      <c r="B70" s="146" t="s">
        <v>134</v>
      </c>
      <c r="C70" s="146"/>
      <c r="D70" s="146" t="s">
        <v>135</v>
      </c>
      <c r="E70" s="146"/>
      <c r="F70" s="146" t="s">
        <v>136</v>
      </c>
      <c r="G70" s="146"/>
      <c r="H70" s="146" t="s">
        <v>137</v>
      </c>
      <c r="I70" s="146"/>
      <c r="J70" s="146" t="s">
        <v>138</v>
      </c>
      <c r="K70" s="146"/>
      <c r="L70" s="146"/>
      <c r="M70" s="146" t="s">
        <v>139</v>
      </c>
      <c r="N70" s="146"/>
      <c r="O70" s="58"/>
      <c r="P70" s="58"/>
      <c r="Q70" s="58"/>
      <c r="R70" s="58"/>
      <c r="S70" s="58"/>
      <c r="T70" s="32"/>
      <c r="AM70" s="13">
        <v>8</v>
      </c>
      <c r="AN70" s="65">
        <v>108.87</v>
      </c>
      <c r="AO70" s="13">
        <v>8</v>
      </c>
      <c r="AP70" s="65">
        <v>403.5</v>
      </c>
    </row>
    <row r="71" spans="1:42" ht="12" thickBot="1" x14ac:dyDescent="0.25">
      <c r="A71" s="146" t="s">
        <v>140</v>
      </c>
      <c r="B71" s="146" t="s">
        <v>141</v>
      </c>
      <c r="C71" s="146" t="s">
        <v>142</v>
      </c>
      <c r="D71" s="146" t="s">
        <v>141</v>
      </c>
      <c r="E71" s="146" t="s">
        <v>142</v>
      </c>
      <c r="F71" s="146" t="s">
        <v>141</v>
      </c>
      <c r="G71" s="146" t="s">
        <v>142</v>
      </c>
      <c r="H71" s="146" t="s">
        <v>141</v>
      </c>
      <c r="I71" s="146" t="s">
        <v>142</v>
      </c>
      <c r="J71" s="146" t="s">
        <v>141</v>
      </c>
      <c r="K71" s="146"/>
      <c r="L71" s="146" t="s">
        <v>142</v>
      </c>
      <c r="M71" s="146" t="s">
        <v>141</v>
      </c>
      <c r="N71" s="146" t="s">
        <v>142</v>
      </c>
      <c r="O71" s="58"/>
      <c r="P71" s="58"/>
      <c r="Q71" s="58"/>
      <c r="R71" s="58"/>
      <c r="S71" s="58"/>
      <c r="T71" s="32"/>
      <c r="AM71" s="13">
        <v>9</v>
      </c>
      <c r="AN71" s="65">
        <v>109.99</v>
      </c>
      <c r="AO71" s="13">
        <v>9</v>
      </c>
      <c r="AP71" s="65">
        <v>403.73</v>
      </c>
    </row>
    <row r="72" spans="1:42" x14ac:dyDescent="0.2">
      <c r="A72" s="74" t="s">
        <v>315</v>
      </c>
      <c r="B72" s="75">
        <v>1.159</v>
      </c>
      <c r="C72" s="60">
        <v>393.6</v>
      </c>
      <c r="D72" s="147">
        <v>1.0649999999999999</v>
      </c>
      <c r="E72" s="60">
        <v>393.2</v>
      </c>
      <c r="F72" s="147">
        <v>0</v>
      </c>
      <c r="G72" s="60">
        <v>0</v>
      </c>
      <c r="H72" s="147">
        <v>0</v>
      </c>
      <c r="I72" s="60">
        <v>0</v>
      </c>
      <c r="J72" s="147">
        <v>0</v>
      </c>
      <c r="K72" s="147"/>
      <c r="L72" s="60">
        <v>0</v>
      </c>
      <c r="M72" s="147">
        <v>0</v>
      </c>
      <c r="N72" s="76">
        <v>0</v>
      </c>
      <c r="O72" s="58"/>
      <c r="P72" s="58"/>
      <c r="Q72" s="58"/>
      <c r="R72" s="58"/>
      <c r="S72" s="58"/>
      <c r="T72" s="32"/>
      <c r="AM72" s="13">
        <v>10</v>
      </c>
      <c r="AN72" s="65">
        <v>111.11</v>
      </c>
      <c r="AO72" s="13">
        <v>10</v>
      </c>
      <c r="AP72" s="65">
        <v>403.95</v>
      </c>
    </row>
    <row r="73" spans="1:42" x14ac:dyDescent="0.2">
      <c r="A73" s="77" t="s">
        <v>316</v>
      </c>
      <c r="B73" s="67">
        <v>1.212</v>
      </c>
      <c r="C73" s="64">
        <v>398.8</v>
      </c>
      <c r="D73" s="144">
        <v>1.109</v>
      </c>
      <c r="E73" s="64">
        <v>398.5</v>
      </c>
      <c r="F73" s="144">
        <v>0.79900000000000004</v>
      </c>
      <c r="G73" s="64">
        <v>397.7</v>
      </c>
      <c r="H73" s="144">
        <v>0</v>
      </c>
      <c r="I73" s="64">
        <v>0</v>
      </c>
      <c r="J73" s="144">
        <v>0</v>
      </c>
      <c r="K73" s="144"/>
      <c r="L73" s="64">
        <v>0</v>
      </c>
      <c r="M73" s="144">
        <v>0</v>
      </c>
      <c r="N73" s="78">
        <v>0</v>
      </c>
      <c r="O73" s="58"/>
      <c r="P73" s="58"/>
      <c r="Q73" s="58"/>
      <c r="R73" s="58"/>
      <c r="S73" s="58"/>
      <c r="T73" s="32"/>
      <c r="AM73" s="13">
        <v>11</v>
      </c>
      <c r="AN73" s="65">
        <v>112.23</v>
      </c>
      <c r="AO73" s="13">
        <v>11</v>
      </c>
      <c r="AP73" s="65">
        <v>404.17</v>
      </c>
    </row>
    <row r="74" spans="1:42" x14ac:dyDescent="0.2">
      <c r="A74" s="77" t="s">
        <v>317</v>
      </c>
      <c r="B74" s="67">
        <v>1.2649999999999999</v>
      </c>
      <c r="C74" s="64">
        <v>404</v>
      </c>
      <c r="D74" s="144">
        <v>1.155</v>
      </c>
      <c r="E74" s="64">
        <v>403.8</v>
      </c>
      <c r="F74" s="144">
        <v>0.83299999999999996</v>
      </c>
      <c r="G74" s="64">
        <v>403</v>
      </c>
      <c r="H74" s="144">
        <v>0.621</v>
      </c>
      <c r="I74" s="64">
        <v>401.8</v>
      </c>
      <c r="J74" s="144">
        <v>0</v>
      </c>
      <c r="K74" s="144"/>
      <c r="L74" s="64">
        <v>0</v>
      </c>
      <c r="M74" s="144">
        <v>0</v>
      </c>
      <c r="N74" s="78">
        <v>0</v>
      </c>
      <c r="O74" s="58"/>
      <c r="P74" s="58"/>
      <c r="Q74" s="58"/>
      <c r="R74" s="58"/>
      <c r="S74" s="58"/>
      <c r="T74" s="32"/>
      <c r="AM74" s="13">
        <v>12</v>
      </c>
      <c r="AN74" s="65">
        <v>113.35</v>
      </c>
      <c r="AO74" s="13">
        <v>12</v>
      </c>
      <c r="AP74" s="65">
        <v>404.38</v>
      </c>
    </row>
    <row r="75" spans="1:42" x14ac:dyDescent="0.2">
      <c r="A75" s="77" t="s">
        <v>318</v>
      </c>
      <c r="B75" s="67">
        <v>1.3169999999999999</v>
      </c>
      <c r="C75" s="64">
        <v>409.2</v>
      </c>
      <c r="D75" s="144">
        <v>1.2</v>
      </c>
      <c r="E75" s="64">
        <v>409.1</v>
      </c>
      <c r="F75" s="144">
        <v>0.86699999999999999</v>
      </c>
      <c r="G75" s="64">
        <v>408.3</v>
      </c>
      <c r="H75" s="144">
        <v>0.64700000000000002</v>
      </c>
      <c r="I75" s="64">
        <v>407.2</v>
      </c>
      <c r="J75" s="144">
        <v>0</v>
      </c>
      <c r="K75" s="144"/>
      <c r="L75" s="64">
        <v>0</v>
      </c>
      <c r="M75" s="144">
        <v>0</v>
      </c>
      <c r="N75" s="78">
        <v>0</v>
      </c>
      <c r="O75" s="58"/>
      <c r="P75" s="58"/>
      <c r="Q75" s="58"/>
      <c r="R75" s="58"/>
      <c r="S75" s="58"/>
      <c r="T75" s="32"/>
      <c r="AM75" s="13">
        <v>13</v>
      </c>
      <c r="AN75" s="65">
        <v>114.47</v>
      </c>
      <c r="AO75" s="13">
        <v>13</v>
      </c>
      <c r="AP75" s="65">
        <v>404.59</v>
      </c>
    </row>
    <row r="76" spans="1:42" x14ac:dyDescent="0.2">
      <c r="A76" s="77" t="s">
        <v>319</v>
      </c>
      <c r="B76" s="67">
        <v>1.3680000000000001</v>
      </c>
      <c r="C76" s="64">
        <v>414.5</v>
      </c>
      <c r="D76" s="144">
        <v>1.2450000000000001</v>
      </c>
      <c r="E76" s="64">
        <v>414.3</v>
      </c>
      <c r="F76" s="144">
        <v>0.90100000000000002</v>
      </c>
      <c r="G76" s="64">
        <v>413.6</v>
      </c>
      <c r="H76" s="144">
        <v>0.67300000000000004</v>
      </c>
      <c r="I76" s="64">
        <v>412.6</v>
      </c>
      <c r="J76" s="144">
        <v>0.25800000000000001</v>
      </c>
      <c r="K76" s="144"/>
      <c r="L76" s="64">
        <v>406.8</v>
      </c>
      <c r="M76" s="144">
        <v>0</v>
      </c>
      <c r="N76" s="78">
        <v>0</v>
      </c>
      <c r="O76" s="58"/>
      <c r="P76" s="58"/>
      <c r="Q76" s="58"/>
      <c r="R76" s="58"/>
      <c r="S76" s="58"/>
      <c r="T76" s="32"/>
      <c r="AM76" s="13">
        <v>14</v>
      </c>
      <c r="AN76" s="65">
        <v>115.59</v>
      </c>
      <c r="AO76" s="13">
        <v>14</v>
      </c>
      <c r="AP76" s="65">
        <v>404.79</v>
      </c>
    </row>
    <row r="77" spans="1:42" x14ac:dyDescent="0.2">
      <c r="A77" s="77" t="s">
        <v>320</v>
      </c>
      <c r="B77" s="67">
        <v>1.4179999999999999</v>
      </c>
      <c r="C77" s="64">
        <v>419.8</v>
      </c>
      <c r="D77" s="144">
        <v>1.29</v>
      </c>
      <c r="E77" s="64">
        <v>419.5</v>
      </c>
      <c r="F77" s="144">
        <v>0.93500000000000005</v>
      </c>
      <c r="G77" s="64">
        <v>418.9</v>
      </c>
      <c r="H77" s="144">
        <v>0.69899999999999995</v>
      </c>
      <c r="I77" s="64">
        <v>418</v>
      </c>
      <c r="J77" s="144">
        <v>0.27</v>
      </c>
      <c r="K77" s="144"/>
      <c r="L77" s="64">
        <v>412.9</v>
      </c>
      <c r="M77" s="144">
        <v>0</v>
      </c>
      <c r="N77" s="78">
        <v>0</v>
      </c>
      <c r="O77" s="58"/>
      <c r="P77" s="58"/>
      <c r="Q77" s="58"/>
      <c r="R77" s="58"/>
      <c r="S77" s="58"/>
      <c r="T77" s="32"/>
      <c r="AM77" s="13">
        <v>15</v>
      </c>
      <c r="AN77" s="65">
        <v>116.72</v>
      </c>
      <c r="AO77" s="13">
        <v>15</v>
      </c>
      <c r="AP77" s="65">
        <v>404.99</v>
      </c>
    </row>
    <row r="78" spans="1:42" x14ac:dyDescent="0.2">
      <c r="A78" s="77" t="s">
        <v>321</v>
      </c>
      <c r="B78" s="67">
        <v>1.468</v>
      </c>
      <c r="C78" s="64">
        <v>425</v>
      </c>
      <c r="D78" s="144">
        <v>1.335</v>
      </c>
      <c r="E78" s="64">
        <v>424.7</v>
      </c>
      <c r="F78" s="144">
        <v>0.96899999999999997</v>
      </c>
      <c r="G78" s="64">
        <v>424.2</v>
      </c>
      <c r="H78" s="144">
        <v>0.72499999999999998</v>
      </c>
      <c r="I78" s="64">
        <v>423.4</v>
      </c>
      <c r="J78" s="144">
        <v>0.28199999999999997</v>
      </c>
      <c r="K78" s="144"/>
      <c r="L78" s="64">
        <v>418.9</v>
      </c>
      <c r="M78" s="144">
        <v>0</v>
      </c>
      <c r="N78" s="78">
        <v>0</v>
      </c>
      <c r="O78" s="58"/>
      <c r="P78" s="58"/>
      <c r="Q78" s="58"/>
      <c r="R78" s="58"/>
      <c r="S78" s="58"/>
      <c r="T78" s="32"/>
      <c r="AM78" s="13">
        <v>16</v>
      </c>
      <c r="AN78" s="65">
        <v>117.85</v>
      </c>
      <c r="AO78" s="13">
        <v>16</v>
      </c>
      <c r="AP78" s="65">
        <v>405.19</v>
      </c>
    </row>
    <row r="79" spans="1:42" x14ac:dyDescent="0.2">
      <c r="A79" s="77" t="s">
        <v>322</v>
      </c>
      <c r="B79" s="67">
        <v>1.5189999999999999</v>
      </c>
      <c r="C79" s="64">
        <v>430.2</v>
      </c>
      <c r="D79" s="144">
        <v>1.38</v>
      </c>
      <c r="E79" s="64">
        <v>429.9</v>
      </c>
      <c r="F79" s="144">
        <v>1.0029999999999999</v>
      </c>
      <c r="G79" s="64">
        <v>429.5</v>
      </c>
      <c r="H79" s="144">
        <v>0.751</v>
      </c>
      <c r="I79" s="64">
        <v>428.8</v>
      </c>
      <c r="J79" s="144">
        <v>0.29299999999999998</v>
      </c>
      <c r="K79" s="144"/>
      <c r="L79" s="64">
        <v>424.8</v>
      </c>
      <c r="M79" s="144">
        <v>8.6999999999999994E-2</v>
      </c>
      <c r="N79" s="78">
        <v>409.7</v>
      </c>
      <c r="O79" s="58"/>
      <c r="P79" s="58"/>
      <c r="Q79" s="58"/>
      <c r="R79" s="58"/>
      <c r="S79" s="58"/>
      <c r="T79" s="32"/>
      <c r="AM79" s="13">
        <v>17</v>
      </c>
      <c r="AN79" s="65">
        <v>118.98</v>
      </c>
      <c r="AO79" s="13">
        <v>17</v>
      </c>
      <c r="AP79" s="65">
        <v>405.38</v>
      </c>
    </row>
    <row r="80" spans="1:42" x14ac:dyDescent="0.2">
      <c r="A80" s="77" t="s">
        <v>323</v>
      </c>
      <c r="B80" s="67">
        <v>1.569</v>
      </c>
      <c r="C80" s="64">
        <v>435.4</v>
      </c>
      <c r="D80" s="144">
        <v>1.425</v>
      </c>
      <c r="E80" s="64">
        <v>435.1</v>
      </c>
      <c r="F80" s="144">
        <v>1.0369999999999999</v>
      </c>
      <c r="G80" s="64">
        <v>434.8</v>
      </c>
      <c r="H80" s="144">
        <v>0.77700000000000002</v>
      </c>
      <c r="I80" s="64">
        <v>434.1</v>
      </c>
      <c r="J80" s="144">
        <v>0.30399999999999999</v>
      </c>
      <c r="K80" s="144"/>
      <c r="L80" s="64">
        <v>430.6</v>
      </c>
      <c r="M80" s="144">
        <v>9.1999999999999998E-2</v>
      </c>
      <c r="N80" s="78">
        <v>417.7</v>
      </c>
      <c r="O80" s="58"/>
      <c r="P80" s="58"/>
      <c r="Q80" s="58"/>
      <c r="R80" s="58"/>
      <c r="S80" s="58"/>
      <c r="T80" s="32"/>
      <c r="AM80" s="13">
        <v>18</v>
      </c>
      <c r="AN80" s="65">
        <v>120.11</v>
      </c>
      <c r="AO80" s="13">
        <v>18</v>
      </c>
      <c r="AP80" s="65">
        <v>405.57</v>
      </c>
    </row>
    <row r="81" spans="1:42" x14ac:dyDescent="0.2">
      <c r="A81" s="77" t="s">
        <v>324</v>
      </c>
      <c r="B81" s="67">
        <v>1.619</v>
      </c>
      <c r="C81" s="64">
        <v>440.6</v>
      </c>
      <c r="D81" s="144">
        <v>1.47</v>
      </c>
      <c r="E81" s="64">
        <v>440.3</v>
      </c>
      <c r="F81" s="144">
        <v>1.071</v>
      </c>
      <c r="G81" s="64">
        <v>440.1</v>
      </c>
      <c r="H81" s="144">
        <v>0.80300000000000005</v>
      </c>
      <c r="I81" s="64">
        <v>439.4</v>
      </c>
      <c r="J81" s="144">
        <v>0.315</v>
      </c>
      <c r="K81" s="144"/>
      <c r="L81" s="64">
        <v>436.3</v>
      </c>
      <c r="M81" s="144">
        <v>9.7000000000000003E-2</v>
      </c>
      <c r="N81" s="78">
        <v>425.1</v>
      </c>
      <c r="O81" s="58"/>
      <c r="P81" s="58"/>
      <c r="Q81" s="58"/>
      <c r="R81" s="58"/>
      <c r="S81" s="58"/>
      <c r="T81" s="32"/>
      <c r="AM81" s="13">
        <v>19</v>
      </c>
      <c r="AN81" s="65">
        <v>121.24</v>
      </c>
      <c r="AO81" s="13">
        <v>19</v>
      </c>
      <c r="AP81" s="65">
        <v>405.75</v>
      </c>
    </row>
    <row r="82" spans="1:42" x14ac:dyDescent="0.2">
      <c r="A82" s="77" t="s">
        <v>325</v>
      </c>
      <c r="B82" s="67">
        <v>1.669</v>
      </c>
      <c r="C82" s="64">
        <v>445.8</v>
      </c>
      <c r="D82" s="144">
        <v>1.5149999999999999</v>
      </c>
      <c r="E82" s="64">
        <v>445.6</v>
      </c>
      <c r="F82" s="144">
        <v>1.105</v>
      </c>
      <c r="G82" s="64">
        <v>445.4</v>
      </c>
      <c r="H82" s="144">
        <v>0.82899999999999996</v>
      </c>
      <c r="I82" s="64">
        <v>444.7</v>
      </c>
      <c r="J82" s="144">
        <v>0.32600000000000001</v>
      </c>
      <c r="K82" s="144"/>
      <c r="L82" s="64">
        <v>441.9</v>
      </c>
      <c r="M82" s="144">
        <v>0.10100000000000001</v>
      </c>
      <c r="N82" s="78">
        <v>432</v>
      </c>
      <c r="O82" s="58"/>
      <c r="P82" s="58"/>
      <c r="Q82" s="58"/>
      <c r="R82" s="58"/>
      <c r="S82" s="58"/>
      <c r="T82" s="32"/>
      <c r="AM82" s="13">
        <v>20</v>
      </c>
      <c r="AN82" s="65">
        <v>122.38</v>
      </c>
      <c r="AO82" s="13">
        <v>20</v>
      </c>
      <c r="AP82" s="65">
        <v>405.93</v>
      </c>
    </row>
    <row r="83" spans="1:42" x14ac:dyDescent="0.2">
      <c r="A83" s="77" t="s">
        <v>326</v>
      </c>
      <c r="B83" s="67">
        <v>1.718</v>
      </c>
      <c r="C83" s="64">
        <v>451</v>
      </c>
      <c r="D83" s="144">
        <v>1.56</v>
      </c>
      <c r="E83" s="64">
        <v>450.9</v>
      </c>
      <c r="F83" s="144">
        <v>1.139</v>
      </c>
      <c r="G83" s="64">
        <v>450.7</v>
      </c>
      <c r="H83" s="144">
        <v>0.85399999999999998</v>
      </c>
      <c r="I83" s="64">
        <v>450.1</v>
      </c>
      <c r="J83" s="144">
        <v>0.33700000000000002</v>
      </c>
      <c r="K83" s="144"/>
      <c r="L83" s="64">
        <v>447.5</v>
      </c>
      <c r="M83" s="144">
        <v>0.105</v>
      </c>
      <c r="N83" s="78">
        <v>438.6</v>
      </c>
      <c r="O83" s="58"/>
      <c r="P83" s="58"/>
      <c r="Q83" s="58"/>
      <c r="R83" s="58"/>
      <c r="S83" s="58"/>
      <c r="T83" s="32"/>
      <c r="AM83" s="13">
        <v>21</v>
      </c>
      <c r="AN83" s="65">
        <v>123.52</v>
      </c>
      <c r="AO83" s="13">
        <v>21</v>
      </c>
      <c r="AP83" s="65">
        <v>406.1</v>
      </c>
    </row>
    <row r="84" spans="1:42" x14ac:dyDescent="0.2">
      <c r="A84" s="77" t="s">
        <v>327</v>
      </c>
      <c r="B84" s="67">
        <v>1.7669999999999999</v>
      </c>
      <c r="C84" s="64">
        <v>456.2</v>
      </c>
      <c r="D84" s="144">
        <v>1.605</v>
      </c>
      <c r="E84" s="64">
        <v>456.1</v>
      </c>
      <c r="F84" s="144">
        <v>1.173</v>
      </c>
      <c r="G84" s="64">
        <v>456</v>
      </c>
      <c r="H84" s="144">
        <v>0.879</v>
      </c>
      <c r="I84" s="64">
        <v>455.5</v>
      </c>
      <c r="J84" s="144">
        <v>0.34799999999999998</v>
      </c>
      <c r="K84" s="144"/>
      <c r="L84" s="64">
        <v>453.1</v>
      </c>
      <c r="M84" s="144">
        <v>0.109</v>
      </c>
      <c r="N84" s="78">
        <v>451.3</v>
      </c>
      <c r="O84" s="58"/>
      <c r="P84" s="58"/>
      <c r="Q84" s="58"/>
      <c r="R84" s="58"/>
      <c r="S84" s="58"/>
      <c r="T84" s="32"/>
      <c r="AM84" s="13">
        <v>22</v>
      </c>
      <c r="AN84" s="65">
        <v>124.66</v>
      </c>
      <c r="AO84" s="13">
        <v>22</v>
      </c>
      <c r="AP84" s="65">
        <v>406.27</v>
      </c>
    </row>
    <row r="85" spans="1:42" x14ac:dyDescent="0.2">
      <c r="A85" s="77" t="s">
        <v>328</v>
      </c>
      <c r="B85" s="67">
        <v>1.8169999999999999</v>
      </c>
      <c r="C85" s="64">
        <v>461.5</v>
      </c>
      <c r="D85" s="144">
        <v>1.65</v>
      </c>
      <c r="E85" s="64">
        <v>461.4</v>
      </c>
      <c r="F85" s="144">
        <v>1.2070000000000001</v>
      </c>
      <c r="G85" s="64">
        <v>461.6</v>
      </c>
      <c r="H85" s="144">
        <v>0.90400000000000003</v>
      </c>
      <c r="I85" s="64">
        <v>460.9</v>
      </c>
      <c r="J85" s="144">
        <v>0.35799999999999998</v>
      </c>
      <c r="K85" s="144"/>
      <c r="L85" s="64">
        <v>458.7</v>
      </c>
      <c r="M85" s="144">
        <v>0.113</v>
      </c>
      <c r="N85" s="78">
        <v>437</v>
      </c>
      <c r="O85" s="58"/>
      <c r="P85" s="58"/>
      <c r="Q85" s="58"/>
      <c r="R85" s="58"/>
      <c r="S85" s="58"/>
      <c r="T85" s="32"/>
      <c r="AM85" s="13">
        <v>23</v>
      </c>
      <c r="AN85" s="65">
        <v>125.8</v>
      </c>
      <c r="AO85" s="13">
        <v>23</v>
      </c>
      <c r="AP85" s="65">
        <v>406.43</v>
      </c>
    </row>
    <row r="86" spans="1:42" x14ac:dyDescent="0.2">
      <c r="A86" s="77" t="s">
        <v>329</v>
      </c>
      <c r="B86" s="67">
        <v>1.867</v>
      </c>
      <c r="C86" s="64">
        <v>466.8</v>
      </c>
      <c r="D86" s="144">
        <v>1.9650000000000001</v>
      </c>
      <c r="E86" s="64">
        <v>466.7</v>
      </c>
      <c r="F86" s="144">
        <v>1.2410000000000001</v>
      </c>
      <c r="G86" s="64">
        <v>466.6</v>
      </c>
      <c r="H86" s="144">
        <v>0.92900000000000005</v>
      </c>
      <c r="I86" s="64">
        <v>466.3</v>
      </c>
      <c r="J86" s="144">
        <v>0.36799999999999999</v>
      </c>
      <c r="K86" s="144"/>
      <c r="L86" s="64">
        <v>464.3</v>
      </c>
      <c r="M86" s="144">
        <v>0.11700000000000001</v>
      </c>
      <c r="N86" s="78">
        <v>457.5</v>
      </c>
      <c r="O86" s="58"/>
      <c r="P86" s="58"/>
      <c r="Q86" s="58"/>
      <c r="R86" s="58"/>
      <c r="S86" s="58"/>
      <c r="T86" s="32"/>
      <c r="AM86" s="13">
        <v>24</v>
      </c>
      <c r="AN86" s="65">
        <v>126.94</v>
      </c>
      <c r="AO86" s="13">
        <v>24</v>
      </c>
      <c r="AP86" s="65">
        <v>406.59</v>
      </c>
    </row>
    <row r="87" spans="1:42" x14ac:dyDescent="0.2">
      <c r="A87" s="77" t="s">
        <v>330</v>
      </c>
      <c r="B87" s="67">
        <v>1.9179999999999999</v>
      </c>
      <c r="C87" s="64">
        <v>472.1</v>
      </c>
      <c r="D87" s="144">
        <v>1.74</v>
      </c>
      <c r="E87" s="64">
        <v>472</v>
      </c>
      <c r="F87" s="144">
        <v>1.2749999999999999</v>
      </c>
      <c r="G87" s="64">
        <v>471.9</v>
      </c>
      <c r="H87" s="144">
        <v>0.95399999999999996</v>
      </c>
      <c r="I87" s="64">
        <v>471.7</v>
      </c>
      <c r="J87" s="144">
        <v>0.378</v>
      </c>
      <c r="K87" s="144"/>
      <c r="L87" s="64">
        <v>469.9</v>
      </c>
      <c r="M87" s="144">
        <v>0.121</v>
      </c>
      <c r="N87" s="78">
        <v>463.6</v>
      </c>
      <c r="O87" s="58"/>
      <c r="P87" s="58"/>
      <c r="Q87" s="58"/>
      <c r="R87" s="58"/>
      <c r="S87" s="58"/>
      <c r="T87" s="32"/>
      <c r="AM87" s="13">
        <v>25</v>
      </c>
      <c r="AN87" s="65">
        <v>128.09</v>
      </c>
      <c r="AO87" s="13">
        <v>25</v>
      </c>
      <c r="AP87" s="65">
        <v>406.75</v>
      </c>
    </row>
    <row r="88" spans="1:42" x14ac:dyDescent="0.2">
      <c r="A88" s="77" t="s">
        <v>331</v>
      </c>
      <c r="B88" s="67">
        <v>1.968</v>
      </c>
      <c r="C88" s="64">
        <v>477.4</v>
      </c>
      <c r="D88" s="144">
        <v>1.7849999999999999</v>
      </c>
      <c r="E88" s="64">
        <v>477.3</v>
      </c>
      <c r="F88" s="144">
        <v>1.3089999999999999</v>
      </c>
      <c r="G88" s="64">
        <v>477.2</v>
      </c>
      <c r="H88" s="144">
        <v>0.97899999999999998</v>
      </c>
      <c r="I88" s="64">
        <v>477</v>
      </c>
      <c r="J88" s="144">
        <v>0.38800000000000001</v>
      </c>
      <c r="K88" s="144"/>
      <c r="L88" s="64">
        <v>475.5</v>
      </c>
      <c r="M88" s="144">
        <v>0.124</v>
      </c>
      <c r="N88" s="78">
        <v>469.7</v>
      </c>
      <c r="O88" s="58"/>
      <c r="P88" s="58"/>
      <c r="Q88" s="58"/>
      <c r="R88" s="58"/>
      <c r="S88" s="58"/>
      <c r="T88" s="32"/>
      <c r="AM88" s="13">
        <v>26</v>
      </c>
      <c r="AN88" s="65">
        <v>129.24</v>
      </c>
      <c r="AO88" s="13">
        <v>26</v>
      </c>
      <c r="AP88" s="65">
        <v>406.89</v>
      </c>
    </row>
    <row r="89" spans="1:42" x14ac:dyDescent="0.2">
      <c r="A89" s="77" t="s">
        <v>332</v>
      </c>
      <c r="B89" s="67">
        <v>2.0179999999999998</v>
      </c>
      <c r="C89" s="64">
        <v>482.7</v>
      </c>
      <c r="D89" s="144">
        <v>1.88</v>
      </c>
      <c r="E89" s="64">
        <v>482.6</v>
      </c>
      <c r="F89" s="144">
        <v>1.3480000000000001</v>
      </c>
      <c r="G89" s="64">
        <v>482.5</v>
      </c>
      <c r="H89" s="144">
        <v>1.004</v>
      </c>
      <c r="I89" s="64">
        <v>482.3</v>
      </c>
      <c r="J89" s="144">
        <v>0.39800000000000002</v>
      </c>
      <c r="K89" s="144"/>
      <c r="L89" s="64">
        <v>481.1</v>
      </c>
      <c r="M89" s="144">
        <v>0.128</v>
      </c>
      <c r="N89" s="78">
        <v>475.8</v>
      </c>
      <c r="O89" s="58"/>
      <c r="P89" s="58"/>
      <c r="Q89" s="58"/>
      <c r="R89" s="58"/>
      <c r="S89" s="58"/>
      <c r="T89" s="32"/>
      <c r="AM89" s="13">
        <v>27</v>
      </c>
      <c r="AN89" s="65">
        <v>130.38999999999999</v>
      </c>
      <c r="AO89" s="13">
        <v>27</v>
      </c>
      <c r="AP89" s="65">
        <v>407.03</v>
      </c>
    </row>
    <row r="90" spans="1:42" x14ac:dyDescent="0.2">
      <c r="A90" s="77" t="s">
        <v>333</v>
      </c>
      <c r="B90" s="67">
        <v>2.0680000000000001</v>
      </c>
      <c r="C90" s="64">
        <v>488</v>
      </c>
      <c r="D90" s="144">
        <v>1.875</v>
      </c>
      <c r="E90" s="64">
        <v>487.9</v>
      </c>
      <c r="F90" s="144">
        <v>1.377</v>
      </c>
      <c r="G90" s="64">
        <v>487.8</v>
      </c>
      <c r="H90" s="144">
        <v>1.03</v>
      </c>
      <c r="I90" s="64">
        <v>487.6</v>
      </c>
      <c r="J90" s="144">
        <v>0.40799999999999997</v>
      </c>
      <c r="K90" s="144"/>
      <c r="L90" s="64">
        <v>486.7</v>
      </c>
      <c r="M90" s="144">
        <v>0.13200000000000001</v>
      </c>
      <c r="N90" s="78">
        <v>481.9</v>
      </c>
      <c r="O90" s="58"/>
      <c r="P90" s="58"/>
      <c r="Q90" s="58"/>
      <c r="R90" s="58"/>
      <c r="S90" s="58"/>
      <c r="T90" s="32"/>
      <c r="AM90" s="13">
        <v>28</v>
      </c>
      <c r="AN90" s="65">
        <v>131.54</v>
      </c>
      <c r="AO90" s="13">
        <v>28</v>
      </c>
      <c r="AP90" s="65">
        <v>407.17</v>
      </c>
    </row>
    <row r="91" spans="1:42" x14ac:dyDescent="0.2">
      <c r="A91" s="77" t="s">
        <v>334</v>
      </c>
      <c r="B91" s="67">
        <v>2.1190000000000002</v>
      </c>
      <c r="C91" s="64">
        <v>493.3</v>
      </c>
      <c r="D91" s="144">
        <v>1.92</v>
      </c>
      <c r="E91" s="64">
        <v>493.2</v>
      </c>
      <c r="F91" s="144">
        <v>1.411</v>
      </c>
      <c r="G91" s="64">
        <v>493.1</v>
      </c>
      <c r="H91" s="144">
        <v>1.0549999999999999</v>
      </c>
      <c r="I91" s="64">
        <v>492.9</v>
      </c>
      <c r="J91" s="144">
        <v>0.41799999999999998</v>
      </c>
      <c r="K91" s="144"/>
      <c r="L91" s="64">
        <v>492.3</v>
      </c>
      <c r="M91" s="144">
        <v>0.13500000000000001</v>
      </c>
      <c r="N91" s="78">
        <v>487.9</v>
      </c>
      <c r="O91" s="58"/>
      <c r="P91" s="58"/>
      <c r="Q91" s="58"/>
      <c r="R91" s="58"/>
      <c r="S91" s="58"/>
      <c r="T91" s="32"/>
      <c r="AM91" s="13">
        <v>29</v>
      </c>
      <c r="AN91" s="65">
        <v>132.69</v>
      </c>
      <c r="AO91" s="13">
        <v>29</v>
      </c>
      <c r="AP91" s="65">
        <v>407.3</v>
      </c>
    </row>
    <row r="92" spans="1:42" ht="12" thickBot="1" x14ac:dyDescent="0.25">
      <c r="A92" s="79" t="s">
        <v>335</v>
      </c>
      <c r="B92" s="80">
        <v>2.169</v>
      </c>
      <c r="C92" s="70">
        <v>498.6</v>
      </c>
      <c r="D92" s="145">
        <v>1.9650000000000001</v>
      </c>
      <c r="E92" s="70">
        <v>498.5</v>
      </c>
      <c r="F92" s="145">
        <v>1.4450000000000001</v>
      </c>
      <c r="G92" s="70">
        <v>498.3</v>
      </c>
      <c r="H92" s="145">
        <v>1.08</v>
      </c>
      <c r="I92" s="70">
        <v>498.2</v>
      </c>
      <c r="J92" s="145">
        <v>0.42799999999999999</v>
      </c>
      <c r="K92" s="145"/>
      <c r="L92" s="70">
        <v>497.9</v>
      </c>
      <c r="M92" s="145">
        <v>0.13900000000000001</v>
      </c>
      <c r="N92" s="81">
        <v>493.9</v>
      </c>
      <c r="O92" s="58"/>
      <c r="P92" s="58"/>
      <c r="Q92" s="58"/>
      <c r="R92" s="58"/>
      <c r="S92" s="58"/>
      <c r="T92" s="32"/>
      <c r="AM92" s="13">
        <v>30</v>
      </c>
      <c r="AN92" s="65">
        <v>133.84</v>
      </c>
      <c r="AO92" s="13">
        <v>30</v>
      </c>
      <c r="AP92" s="65">
        <v>407.43</v>
      </c>
    </row>
    <row r="93" spans="1:42" x14ac:dyDescent="0.2">
      <c r="A93" s="58"/>
      <c r="B93" s="57"/>
      <c r="C93" s="82"/>
      <c r="D93" s="83"/>
      <c r="E93" s="82"/>
      <c r="F93" s="83"/>
      <c r="G93" s="82"/>
      <c r="H93" s="83"/>
      <c r="I93" s="82"/>
      <c r="J93" s="82"/>
      <c r="K93" s="84"/>
      <c r="L93" s="85"/>
      <c r="M93" s="84"/>
      <c r="N93" s="85"/>
      <c r="O93" s="58"/>
      <c r="P93" s="58"/>
      <c r="Q93" s="58"/>
      <c r="R93" s="58"/>
      <c r="S93" s="58"/>
      <c r="T93" s="32"/>
      <c r="AM93" s="13">
        <v>31</v>
      </c>
      <c r="AN93" s="65">
        <v>135</v>
      </c>
      <c r="AO93" s="13">
        <v>31</v>
      </c>
      <c r="AP93" s="65">
        <v>407.55</v>
      </c>
    </row>
    <row r="94" spans="1:42" x14ac:dyDescent="0.2">
      <c r="A94" s="58"/>
      <c r="B94" s="57"/>
      <c r="C94" s="82"/>
      <c r="D94" s="83"/>
      <c r="E94" s="82"/>
      <c r="F94" s="83"/>
      <c r="G94" s="82"/>
      <c r="H94" s="83"/>
      <c r="I94" s="82"/>
      <c r="J94" s="82"/>
      <c r="K94" s="84"/>
      <c r="L94" s="85"/>
      <c r="M94" s="84"/>
      <c r="N94" s="85"/>
      <c r="O94" s="58"/>
      <c r="P94" s="58"/>
      <c r="Q94" s="58"/>
      <c r="R94" s="58"/>
      <c r="S94" s="58"/>
      <c r="T94" s="32"/>
      <c r="AM94" s="13">
        <v>32</v>
      </c>
      <c r="AN94" s="65">
        <v>136.16</v>
      </c>
      <c r="AO94" s="13">
        <v>32</v>
      </c>
      <c r="AP94" s="65">
        <v>407.67</v>
      </c>
    </row>
    <row r="95" spans="1:42" x14ac:dyDescent="0.2">
      <c r="A95" s="58"/>
      <c r="B95" s="57"/>
      <c r="C95" s="82"/>
      <c r="D95" s="83"/>
      <c r="E95" s="82"/>
      <c r="F95" s="83"/>
      <c r="G95" s="82"/>
      <c r="H95" s="83"/>
      <c r="I95" s="82"/>
      <c r="J95" s="82"/>
      <c r="K95" s="84"/>
      <c r="L95" s="85"/>
      <c r="M95" s="84"/>
      <c r="N95" s="85"/>
      <c r="O95" s="58"/>
      <c r="P95" s="58"/>
      <c r="Q95" s="58"/>
      <c r="R95" s="58"/>
      <c r="S95" s="58"/>
      <c r="AM95" s="13">
        <v>33</v>
      </c>
      <c r="AN95" s="65">
        <v>137.32</v>
      </c>
      <c r="AO95" s="13">
        <v>33</v>
      </c>
      <c r="AP95" s="65">
        <v>407.78</v>
      </c>
    </row>
    <row r="96" spans="1:42" x14ac:dyDescent="0.2">
      <c r="A96" s="58"/>
      <c r="B96" s="57"/>
      <c r="C96" s="82"/>
      <c r="D96" s="57"/>
      <c r="E96" s="57"/>
      <c r="F96" s="83"/>
      <c r="G96" s="82"/>
      <c r="H96" s="83"/>
      <c r="I96" s="82"/>
      <c r="J96" s="82"/>
      <c r="K96" s="84"/>
      <c r="L96" s="85"/>
      <c r="M96" s="84"/>
      <c r="N96" s="85"/>
      <c r="O96" s="58"/>
      <c r="P96" s="58"/>
      <c r="Q96" s="58"/>
      <c r="R96" s="58"/>
      <c r="S96" s="58"/>
      <c r="AM96" s="13">
        <v>34</v>
      </c>
      <c r="AN96" s="65">
        <v>138.47999999999999</v>
      </c>
      <c r="AO96" s="13">
        <v>34</v>
      </c>
      <c r="AP96" s="65">
        <v>407.88</v>
      </c>
    </row>
    <row r="97" spans="1:42" x14ac:dyDescent="0.2">
      <c r="A97" s="58"/>
      <c r="B97" s="57"/>
      <c r="C97" s="82"/>
      <c r="D97" s="57"/>
      <c r="E97" s="57"/>
      <c r="F97" s="83"/>
      <c r="G97" s="82"/>
      <c r="H97" s="83"/>
      <c r="I97" s="82"/>
      <c r="J97" s="82"/>
      <c r="K97" s="84"/>
      <c r="L97" s="85"/>
      <c r="M97" s="84"/>
      <c r="N97" s="85"/>
      <c r="O97" s="58"/>
      <c r="P97" s="58"/>
      <c r="Q97" s="58"/>
      <c r="R97" s="58"/>
      <c r="S97" s="58"/>
      <c r="AM97" s="13">
        <v>35</v>
      </c>
      <c r="AN97" s="65">
        <v>139.65</v>
      </c>
      <c r="AO97" s="13">
        <v>35</v>
      </c>
      <c r="AP97" s="65">
        <v>407.97</v>
      </c>
    </row>
    <row r="98" spans="1:42" x14ac:dyDescent="0.2">
      <c r="A98" s="58"/>
      <c r="B98" s="57"/>
      <c r="C98" s="82"/>
      <c r="D98" s="57"/>
      <c r="E98" s="57"/>
      <c r="F98" s="83"/>
      <c r="G98" s="82"/>
      <c r="H98" s="83"/>
      <c r="I98" s="82"/>
      <c r="J98" s="82"/>
      <c r="K98" s="84"/>
      <c r="L98" s="85"/>
      <c r="M98" s="84"/>
      <c r="N98" s="85"/>
      <c r="O98" s="58"/>
      <c r="P98" s="58"/>
      <c r="Q98" s="58"/>
      <c r="R98" s="58"/>
      <c r="S98" s="58"/>
      <c r="AM98" s="13">
        <v>36</v>
      </c>
      <c r="AN98" s="65">
        <v>140.82</v>
      </c>
      <c r="AO98" s="13">
        <v>36</v>
      </c>
      <c r="AP98" s="65">
        <v>408.06</v>
      </c>
    </row>
    <row r="99" spans="1:42" x14ac:dyDescent="0.2">
      <c r="A99" s="58"/>
      <c r="B99" s="57"/>
      <c r="C99" s="82"/>
      <c r="D99" s="57"/>
      <c r="E99" s="57"/>
      <c r="F99" s="57"/>
      <c r="G99" s="82"/>
      <c r="H99" s="83"/>
      <c r="I99" s="82"/>
      <c r="J99" s="82"/>
      <c r="K99" s="84"/>
      <c r="L99" s="85"/>
      <c r="M99" s="84"/>
      <c r="N99" s="85"/>
      <c r="O99" s="58"/>
      <c r="P99" s="58"/>
      <c r="Q99" s="58"/>
      <c r="R99" s="58"/>
      <c r="S99" s="58"/>
      <c r="AM99" s="13">
        <v>37</v>
      </c>
      <c r="AN99" s="65">
        <v>141.99</v>
      </c>
      <c r="AO99" s="13">
        <v>37</v>
      </c>
      <c r="AP99" s="65">
        <v>408.15</v>
      </c>
    </row>
    <row r="100" spans="1:42" x14ac:dyDescent="0.2">
      <c r="A100" s="58"/>
      <c r="B100" s="57"/>
      <c r="C100" s="82"/>
      <c r="D100" s="57"/>
      <c r="E100" s="57"/>
      <c r="F100" s="57"/>
      <c r="G100" s="82"/>
      <c r="H100" s="83"/>
      <c r="I100" s="82"/>
      <c r="J100" s="82"/>
      <c r="K100" s="84"/>
      <c r="L100" s="85"/>
      <c r="M100" s="84"/>
      <c r="N100" s="85"/>
      <c r="O100" s="58"/>
      <c r="P100" s="58"/>
      <c r="Q100" s="58"/>
      <c r="R100" s="58"/>
      <c r="S100" s="58"/>
      <c r="AM100" s="13">
        <v>38</v>
      </c>
      <c r="AN100" s="65">
        <v>143.16</v>
      </c>
      <c r="AO100" s="13">
        <v>38</v>
      </c>
      <c r="AP100" s="65">
        <v>408.23</v>
      </c>
    </row>
    <row r="101" spans="1:42" x14ac:dyDescent="0.2">
      <c r="A101" s="58"/>
      <c r="B101" s="57"/>
      <c r="C101" s="57"/>
      <c r="D101" s="57"/>
      <c r="E101" s="57"/>
      <c r="F101" s="57"/>
      <c r="G101" s="82"/>
      <c r="H101" s="83"/>
      <c r="I101" s="82"/>
      <c r="J101" s="82"/>
      <c r="K101" s="84"/>
      <c r="L101" s="85"/>
      <c r="M101" s="84"/>
      <c r="N101" s="85"/>
      <c r="O101" s="58"/>
      <c r="P101" s="58"/>
      <c r="Q101" s="58"/>
      <c r="R101" s="58"/>
      <c r="S101" s="58"/>
      <c r="AM101" s="13">
        <v>39</v>
      </c>
      <c r="AN101" s="65">
        <v>144.34</v>
      </c>
      <c r="AO101" s="13">
        <v>39</v>
      </c>
      <c r="AP101" s="65">
        <v>408.3</v>
      </c>
    </row>
    <row r="102" spans="1:42" x14ac:dyDescent="0.2">
      <c r="A102" s="58"/>
      <c r="B102" s="57"/>
      <c r="C102" s="57"/>
      <c r="D102" s="57"/>
      <c r="E102" s="57"/>
      <c r="F102" s="57"/>
      <c r="G102" s="82"/>
      <c r="H102" s="83"/>
      <c r="I102" s="82"/>
      <c r="J102" s="82"/>
      <c r="K102" s="84"/>
      <c r="L102" s="85"/>
      <c r="M102" s="84"/>
      <c r="N102" s="85"/>
      <c r="O102" s="58"/>
      <c r="P102" s="58"/>
      <c r="Q102" s="58"/>
      <c r="R102" s="58"/>
      <c r="S102" s="58"/>
      <c r="AM102" s="13">
        <v>40</v>
      </c>
      <c r="AN102" s="65">
        <v>145.52000000000001</v>
      </c>
      <c r="AO102" s="13">
        <v>40</v>
      </c>
      <c r="AP102" s="65">
        <v>408.37</v>
      </c>
    </row>
    <row r="103" spans="1:42" x14ac:dyDescent="0.2">
      <c r="A103" s="58"/>
      <c r="B103" s="57"/>
      <c r="C103" s="57"/>
      <c r="D103" s="57"/>
      <c r="E103" s="57"/>
      <c r="F103" s="57"/>
      <c r="G103" s="82"/>
      <c r="H103" s="83"/>
      <c r="I103" s="82"/>
      <c r="J103" s="82"/>
      <c r="K103" s="84"/>
      <c r="L103" s="85"/>
      <c r="M103" s="84"/>
      <c r="N103" s="85"/>
      <c r="O103" s="58"/>
      <c r="P103" s="58"/>
      <c r="Q103" s="58"/>
      <c r="R103" s="58"/>
      <c r="S103" s="58"/>
      <c r="AM103" s="13">
        <v>41</v>
      </c>
      <c r="AN103" s="65">
        <v>146.69999999999999</v>
      </c>
      <c r="AO103" s="13">
        <v>41</v>
      </c>
      <c r="AP103" s="65">
        <v>408.43</v>
      </c>
    </row>
    <row r="104" spans="1:42" x14ac:dyDescent="0.2">
      <c r="A104" s="58"/>
      <c r="B104" s="57"/>
      <c r="C104" s="57"/>
      <c r="D104" s="57"/>
      <c r="E104" s="57"/>
      <c r="F104" s="57"/>
      <c r="G104" s="82"/>
      <c r="H104" s="57"/>
      <c r="I104" s="82"/>
      <c r="J104" s="82"/>
      <c r="K104" s="84"/>
      <c r="L104" s="85"/>
      <c r="M104" s="84"/>
      <c r="N104" s="85"/>
      <c r="O104" s="58"/>
      <c r="P104" s="58"/>
      <c r="Q104" s="58"/>
      <c r="R104" s="58"/>
      <c r="S104" s="58"/>
      <c r="AM104" s="13">
        <v>42</v>
      </c>
      <c r="AN104" s="65">
        <v>147.88</v>
      </c>
      <c r="AO104" s="13">
        <v>42</v>
      </c>
      <c r="AP104" s="65">
        <v>408.49</v>
      </c>
    </row>
    <row r="105" spans="1:42" x14ac:dyDescent="0.2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5"/>
      <c r="N105" s="30"/>
      <c r="AM105" s="13">
        <v>43</v>
      </c>
      <c r="AN105" s="65">
        <v>149.06</v>
      </c>
      <c r="AO105" s="13">
        <v>43</v>
      </c>
      <c r="AP105" s="65">
        <v>408.54</v>
      </c>
    </row>
    <row r="106" spans="1:42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25"/>
      <c r="N106" s="30"/>
      <c r="AM106" s="13">
        <v>44</v>
      </c>
      <c r="AN106" s="65">
        <v>150.24</v>
      </c>
      <c r="AO106" s="13">
        <v>44</v>
      </c>
      <c r="AP106" s="65">
        <v>408.58</v>
      </c>
    </row>
    <row r="107" spans="1:42" x14ac:dyDescent="0.2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25"/>
      <c r="N107" s="30"/>
      <c r="AM107" s="13">
        <v>45</v>
      </c>
      <c r="AN107" s="65">
        <v>151.43</v>
      </c>
      <c r="AO107" s="13">
        <v>45</v>
      </c>
      <c r="AP107" s="65">
        <v>408.61</v>
      </c>
    </row>
    <row r="108" spans="1:42" x14ac:dyDescent="0.2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25"/>
      <c r="N108" s="30"/>
      <c r="AM108" s="13">
        <v>46</v>
      </c>
      <c r="AN108" s="65">
        <v>152.62</v>
      </c>
      <c r="AO108" s="13">
        <v>46</v>
      </c>
      <c r="AP108" s="65">
        <v>408.64</v>
      </c>
    </row>
    <row r="109" spans="1:42" x14ac:dyDescent="0.2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25"/>
      <c r="N109" s="30"/>
      <c r="AM109" s="13">
        <v>47</v>
      </c>
      <c r="AN109" s="65">
        <v>153.81</v>
      </c>
      <c r="AO109" s="13">
        <v>47</v>
      </c>
      <c r="AP109" s="65">
        <v>408.66</v>
      </c>
    </row>
    <row r="110" spans="1:42" x14ac:dyDescent="0.2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25"/>
      <c r="N110" s="30"/>
      <c r="AM110" s="13">
        <v>48</v>
      </c>
      <c r="AN110" s="65">
        <v>155</v>
      </c>
      <c r="AO110" s="13">
        <v>48</v>
      </c>
      <c r="AP110" s="65">
        <v>408.68</v>
      </c>
    </row>
    <row r="111" spans="1:42" x14ac:dyDescent="0.2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25"/>
      <c r="N111" s="30"/>
      <c r="AM111" s="13">
        <v>49</v>
      </c>
      <c r="AN111" s="65">
        <v>156.19999999999999</v>
      </c>
      <c r="AO111" s="13">
        <v>49</v>
      </c>
      <c r="AP111" s="65">
        <v>408.7</v>
      </c>
    </row>
    <row r="112" spans="1:42" ht="12" thickBot="1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25"/>
      <c r="N112" s="30"/>
      <c r="AM112" s="120" t="s">
        <v>128</v>
      </c>
      <c r="AN112" s="71">
        <v>157.38</v>
      </c>
      <c r="AO112" s="120" t="s">
        <v>128</v>
      </c>
      <c r="AP112" s="71">
        <v>408.72</v>
      </c>
    </row>
    <row r="113" spans="2:41" ht="12" thickBot="1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25"/>
      <c r="N113" s="30"/>
      <c r="AM113" s="19"/>
      <c r="AN113" s="23"/>
      <c r="AO113" s="23"/>
    </row>
    <row r="114" spans="2:41" x14ac:dyDescent="0.2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25"/>
      <c r="N114" s="30"/>
    </row>
    <row r="115" spans="2:41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25"/>
      <c r="N115" s="30"/>
    </row>
    <row r="116" spans="2:41" x14ac:dyDescent="0.2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25"/>
      <c r="N116" s="30"/>
    </row>
    <row r="117" spans="2:4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5"/>
      <c r="N117" s="30"/>
    </row>
    <row r="118" spans="2:41" x14ac:dyDescent="0.2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25"/>
      <c r="N118" s="30"/>
    </row>
    <row r="119" spans="2:41" x14ac:dyDescent="0.2">
      <c r="I119" s="25"/>
      <c r="J119" s="30"/>
      <c r="K119" s="25"/>
      <c r="L119" s="30"/>
      <c r="M119" s="25"/>
      <c r="N119" s="30"/>
    </row>
    <row r="120" spans="2:41" x14ac:dyDescent="0.2">
      <c r="I120" s="25"/>
      <c r="J120" s="30"/>
      <c r="K120" s="25"/>
      <c r="L120" s="30"/>
      <c r="M120" s="25"/>
    </row>
    <row r="121" spans="2:41" x14ac:dyDescent="0.2">
      <c r="I121" s="25"/>
      <c r="J121" s="30"/>
      <c r="K121" s="25"/>
      <c r="L121" s="30"/>
      <c r="M121" s="25"/>
    </row>
    <row r="122" spans="2:41" x14ac:dyDescent="0.2">
      <c r="I122" s="25"/>
      <c r="J122" s="30"/>
      <c r="K122" s="25"/>
      <c r="L122" s="30"/>
      <c r="M122" s="25"/>
    </row>
    <row r="123" spans="2:41" x14ac:dyDescent="0.2">
      <c r="I123" s="25"/>
      <c r="J123" s="30"/>
      <c r="K123" s="25"/>
      <c r="L123" s="30"/>
      <c r="M123" s="25"/>
    </row>
    <row r="124" spans="2:41" x14ac:dyDescent="0.2">
      <c r="I124" s="25"/>
      <c r="J124" s="30"/>
      <c r="K124" s="25"/>
      <c r="L124" s="30"/>
      <c r="M124" s="25"/>
    </row>
    <row r="125" spans="2:41" x14ac:dyDescent="0.2">
      <c r="I125" s="25"/>
      <c r="J125" s="30"/>
      <c r="K125" s="25"/>
      <c r="L125" s="30"/>
      <c r="M125" s="25"/>
    </row>
    <row r="126" spans="2:41" x14ac:dyDescent="0.2">
      <c r="I126" s="25"/>
      <c r="J126" s="30"/>
      <c r="K126" s="25"/>
      <c r="L126" s="30"/>
      <c r="M126" s="25"/>
    </row>
    <row r="127" spans="2:41" x14ac:dyDescent="0.2">
      <c r="I127" s="25"/>
      <c r="J127" s="30"/>
      <c r="K127" s="25"/>
      <c r="L127" s="30"/>
      <c r="M127" s="25"/>
    </row>
    <row r="128" spans="2:41" x14ac:dyDescent="0.2">
      <c r="I128" s="25"/>
      <c r="J128" s="30"/>
      <c r="K128" s="25"/>
      <c r="L128" s="30"/>
      <c r="M128" s="25"/>
    </row>
    <row r="129" spans="9:13" x14ac:dyDescent="0.2">
      <c r="I129" s="25"/>
      <c r="J129" s="30"/>
      <c r="K129" s="25"/>
      <c r="L129" s="30"/>
      <c r="M129" s="25"/>
    </row>
    <row r="130" spans="9:13" x14ac:dyDescent="0.2">
      <c r="I130" s="25"/>
      <c r="J130" s="30"/>
      <c r="K130" s="25"/>
      <c r="L130" s="30"/>
    </row>
    <row r="131" spans="9:13" x14ac:dyDescent="0.2">
      <c r="J131" s="30"/>
      <c r="K131" s="25"/>
      <c r="L131" s="30"/>
    </row>
    <row r="132" spans="9:13" x14ac:dyDescent="0.2">
      <c r="J132" s="30"/>
      <c r="K132" s="25"/>
      <c r="L132" s="30"/>
    </row>
    <row r="133" spans="9:13" x14ac:dyDescent="0.2">
      <c r="J133" s="30"/>
      <c r="K133" s="25"/>
      <c r="L133" s="30"/>
    </row>
    <row r="134" spans="9:13" x14ac:dyDescent="0.2">
      <c r="J134" s="30"/>
      <c r="L134" s="30"/>
    </row>
    <row r="135" spans="9:13" x14ac:dyDescent="0.2">
      <c r="J135" s="30"/>
      <c r="L135" s="30"/>
    </row>
    <row r="136" spans="9:13" x14ac:dyDescent="0.2">
      <c r="L136" s="30"/>
    </row>
    <row r="137" spans="9:13" x14ac:dyDescent="0.2">
      <c r="L137" s="30"/>
    </row>
    <row r="138" spans="9:13" x14ac:dyDescent="0.2">
      <c r="L138" s="30"/>
    </row>
    <row r="139" spans="9:13" x14ac:dyDescent="0.2">
      <c r="L139" s="30"/>
    </row>
    <row r="140" spans="9:13" x14ac:dyDescent="0.2">
      <c r="L140" s="30"/>
    </row>
    <row r="141" spans="9:13" x14ac:dyDescent="0.2">
      <c r="L141" s="30"/>
    </row>
  </sheetData>
  <mergeCells count="31">
    <mergeCell ref="H1:O2"/>
    <mergeCell ref="E9:F9"/>
    <mergeCell ref="G9:H9"/>
    <mergeCell ref="M9:N9"/>
    <mergeCell ref="O9:P9"/>
    <mergeCell ref="Z40:Z41"/>
    <mergeCell ref="AA40:AA41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Z22:Z23"/>
    <mergeCell ref="AA22:AA23"/>
    <mergeCell ref="X7:AB11"/>
    <mergeCell ref="C9:D9"/>
    <mergeCell ref="Q9:R9"/>
    <mergeCell ref="G7:M7"/>
    <mergeCell ref="Z14:Z15"/>
    <mergeCell ref="AA14:AA15"/>
    <mergeCell ref="Z18:Z19"/>
    <mergeCell ref="AA18:AA19"/>
    <mergeCell ref="C10:D10"/>
    <mergeCell ref="Q10:R10"/>
    <mergeCell ref="O10:P10"/>
    <mergeCell ref="M10:N10"/>
    <mergeCell ref="G10:H10"/>
    <mergeCell ref="E10:F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AP113"/>
  <sheetViews>
    <sheetView topLeftCell="Y1" workbookViewId="0">
      <pane ySplit="11" topLeftCell="A40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4" t="s">
        <v>336</v>
      </c>
      <c r="G1" s="264" t="s">
        <v>337</v>
      </c>
      <c r="H1" s="264"/>
      <c r="I1" s="264"/>
      <c r="J1" s="264"/>
      <c r="K1" s="264"/>
      <c r="L1" s="264"/>
      <c r="M1" s="264"/>
      <c r="N1" s="264"/>
      <c r="O1" s="264"/>
      <c r="T1" s="32"/>
    </row>
    <row r="2" spans="1:42" ht="10.7" customHeight="1" x14ac:dyDescent="0.2">
      <c r="A2" s="4" t="s">
        <v>338</v>
      </c>
      <c r="G2" s="264"/>
      <c r="H2" s="264"/>
      <c r="I2" s="264"/>
      <c r="J2" s="264"/>
      <c r="K2" s="264"/>
      <c r="L2" s="264"/>
      <c r="M2" s="264"/>
      <c r="N2" s="264"/>
      <c r="O2" s="264"/>
      <c r="T2" s="32"/>
    </row>
    <row r="3" spans="1:42" x14ac:dyDescent="0.2">
      <c r="A3" s="4" t="s">
        <v>339</v>
      </c>
      <c r="T3" s="32"/>
    </row>
    <row r="4" spans="1:42" x14ac:dyDescent="0.2">
      <c r="A4" s="4" t="s">
        <v>340</v>
      </c>
      <c r="T4" s="32"/>
      <c r="X4" s="5" t="s">
        <v>500</v>
      </c>
    </row>
    <row r="5" spans="1:42" ht="10.7" customHeight="1" x14ac:dyDescent="0.2">
      <c r="A5" s="4" t="s">
        <v>341</v>
      </c>
      <c r="T5" s="32"/>
    </row>
    <row r="6" spans="1:42" ht="10.7" customHeight="1" x14ac:dyDescent="0.2">
      <c r="A6" s="4" t="s">
        <v>342</v>
      </c>
      <c r="H6" s="272" t="s">
        <v>162</v>
      </c>
      <c r="I6" s="272"/>
      <c r="J6" s="272"/>
      <c r="K6" s="272"/>
      <c r="L6" s="272"/>
      <c r="M6" s="272"/>
      <c r="N6" s="272"/>
      <c r="O6" s="272"/>
      <c r="P6" s="272"/>
      <c r="Q6" s="272"/>
      <c r="T6" s="32"/>
    </row>
    <row r="7" spans="1:42" ht="13.5" customHeight="1" x14ac:dyDescent="0.2">
      <c r="A7" s="4" t="s">
        <v>343</v>
      </c>
      <c r="H7" s="272"/>
      <c r="I7" s="272"/>
      <c r="J7" s="272"/>
      <c r="K7" s="272"/>
      <c r="L7" s="272"/>
      <c r="M7" s="272"/>
      <c r="N7" s="272"/>
      <c r="O7" s="272"/>
      <c r="P7" s="272"/>
      <c r="Q7" s="272"/>
      <c r="T7" s="32"/>
      <c r="X7" s="263" t="s">
        <v>507</v>
      </c>
      <c r="Y7" s="263"/>
      <c r="Z7" s="263"/>
      <c r="AA7" s="263"/>
      <c r="AB7" s="263"/>
    </row>
    <row r="8" spans="1:42" ht="13.5" customHeight="1" x14ac:dyDescent="0.2">
      <c r="T8" s="32"/>
      <c r="X8" s="263"/>
      <c r="Y8" s="263"/>
      <c r="Z8" s="263"/>
      <c r="AA8" s="263"/>
      <c r="AB8" s="263"/>
    </row>
    <row r="9" spans="1:42" ht="13.5" customHeight="1" thickBot="1" x14ac:dyDescent="0.25">
      <c r="T9" s="32"/>
      <c r="X9" s="263"/>
      <c r="Y9" s="263"/>
      <c r="Z9" s="263"/>
      <c r="AA9" s="263"/>
      <c r="AB9" s="263"/>
    </row>
    <row r="10" spans="1:42" s="4" customFormat="1" ht="11.1" customHeight="1" thickBot="1" x14ac:dyDescent="0.25">
      <c r="A10" s="6" t="s">
        <v>16</v>
      </c>
      <c r="B10" s="6" t="s">
        <v>286</v>
      </c>
      <c r="C10" s="260" t="s">
        <v>344</v>
      </c>
      <c r="D10" s="260"/>
      <c r="E10" s="260" t="s">
        <v>345</v>
      </c>
      <c r="F10" s="260"/>
      <c r="G10" s="260" t="s">
        <v>167</v>
      </c>
      <c r="H10" s="260"/>
      <c r="I10" s="6" t="s">
        <v>21</v>
      </c>
      <c r="J10" s="5"/>
      <c r="K10" s="6" t="s">
        <v>16</v>
      </c>
      <c r="L10" s="6" t="s">
        <v>286</v>
      </c>
      <c r="M10" s="260" t="s">
        <v>344</v>
      </c>
      <c r="N10" s="260"/>
      <c r="O10" s="260" t="s">
        <v>345</v>
      </c>
      <c r="P10" s="260"/>
      <c r="Q10" s="260" t="s">
        <v>167</v>
      </c>
      <c r="R10" s="260"/>
      <c r="S10" s="6" t="s">
        <v>21</v>
      </c>
      <c r="T10" s="32"/>
      <c r="X10" s="263"/>
      <c r="Y10" s="263"/>
      <c r="Z10" s="263"/>
      <c r="AA10" s="263"/>
      <c r="AB10" s="263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6" t="s">
        <v>140</v>
      </c>
      <c r="B11" s="6" t="s">
        <v>346</v>
      </c>
      <c r="C11" s="6" t="s">
        <v>24</v>
      </c>
      <c r="D11" s="6" t="s">
        <v>169</v>
      </c>
      <c r="E11" s="6" t="s">
        <v>24</v>
      </c>
      <c r="F11" s="6" t="s">
        <v>169</v>
      </c>
      <c r="G11" s="6" t="s">
        <v>24</v>
      </c>
      <c r="H11" s="6" t="s">
        <v>169</v>
      </c>
      <c r="I11" s="6" t="s">
        <v>170</v>
      </c>
      <c r="K11" s="6" t="s">
        <v>140</v>
      </c>
      <c r="L11" s="6" t="s">
        <v>347</v>
      </c>
      <c r="M11" s="6" t="s">
        <v>24</v>
      </c>
      <c r="N11" s="6" t="s">
        <v>169</v>
      </c>
      <c r="O11" s="6" t="s">
        <v>24</v>
      </c>
      <c r="P11" s="6" t="s">
        <v>169</v>
      </c>
      <c r="Q11" s="6" t="s">
        <v>24</v>
      </c>
      <c r="R11" s="6" t="s">
        <v>169</v>
      </c>
      <c r="S11" s="6" t="s">
        <v>170</v>
      </c>
      <c r="T11" s="32"/>
      <c r="X11" s="263"/>
      <c r="Y11" s="263"/>
      <c r="Z11" s="263"/>
      <c r="AA11" s="263"/>
      <c r="AB11" s="263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7" t="s">
        <v>348</v>
      </c>
      <c r="B12" s="11">
        <v>0.9</v>
      </c>
      <c r="C12" s="8">
        <v>0.45900000000000002</v>
      </c>
      <c r="D12" s="9">
        <v>1.6199999999999999E-3</v>
      </c>
      <c r="E12" s="11">
        <v>2.1800000000000002</v>
      </c>
      <c r="F12" s="10">
        <v>617.4</v>
      </c>
      <c r="G12" s="10">
        <v>146.30000000000001</v>
      </c>
      <c r="H12" s="10">
        <v>41.2</v>
      </c>
      <c r="I12" s="27">
        <v>105.1</v>
      </c>
      <c r="K12" s="7" t="s">
        <v>318</v>
      </c>
      <c r="L12" s="11">
        <v>5.84</v>
      </c>
      <c r="M12" s="8">
        <v>8.2000000000000003E-2</v>
      </c>
      <c r="N12" s="9">
        <v>1.825E-3</v>
      </c>
      <c r="O12" s="11">
        <v>12.2</v>
      </c>
      <c r="P12" s="10">
        <v>548.1</v>
      </c>
      <c r="Q12" s="10">
        <v>158.5</v>
      </c>
      <c r="R12" s="10">
        <v>68.3</v>
      </c>
      <c r="S12" s="27">
        <v>90.2</v>
      </c>
      <c r="T12" s="32"/>
      <c r="AM12" s="7">
        <v>-50</v>
      </c>
      <c r="AN12" s="10">
        <v>41.2</v>
      </c>
      <c r="AO12" s="7">
        <v>-50</v>
      </c>
      <c r="AP12" s="10">
        <v>146.30000000000001</v>
      </c>
    </row>
    <row r="13" spans="1:42" x14ac:dyDescent="0.2">
      <c r="A13" s="13" t="s">
        <v>349</v>
      </c>
      <c r="B13" s="17">
        <v>0.94499999999999995</v>
      </c>
      <c r="C13" s="14">
        <v>0.441</v>
      </c>
      <c r="D13" s="15">
        <v>1.6249999999999999E-3</v>
      </c>
      <c r="E13" s="17">
        <v>2.27</v>
      </c>
      <c r="F13" s="16">
        <v>615.5</v>
      </c>
      <c r="G13" s="16">
        <v>146.69999999999999</v>
      </c>
      <c r="H13" s="16">
        <v>41.9</v>
      </c>
      <c r="I13" s="28">
        <v>104.8</v>
      </c>
      <c r="K13" s="13" t="s">
        <v>350</v>
      </c>
      <c r="L13" s="17">
        <v>6.0149999999999997</v>
      </c>
      <c r="M13" s="14">
        <v>7.9500000000000001E-2</v>
      </c>
      <c r="N13" s="15">
        <v>1.83E-3</v>
      </c>
      <c r="O13" s="17">
        <v>12.58</v>
      </c>
      <c r="P13" s="16">
        <v>546.6</v>
      </c>
      <c r="Q13" s="16">
        <v>158.80000000000001</v>
      </c>
      <c r="R13" s="16">
        <v>68.8</v>
      </c>
      <c r="S13" s="28">
        <v>90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16">
        <v>41.9</v>
      </c>
      <c r="AO13" s="13">
        <v>-49</v>
      </c>
      <c r="AP13" s="16">
        <v>146.69999999999999</v>
      </c>
    </row>
    <row r="14" spans="1:42" ht="12.75" x14ac:dyDescent="0.2">
      <c r="A14" s="13" t="s">
        <v>351</v>
      </c>
      <c r="B14" s="17">
        <v>0.995</v>
      </c>
      <c r="C14" s="14">
        <v>0.42299999999999999</v>
      </c>
      <c r="D14" s="15">
        <v>1.6299999999999999E-3</v>
      </c>
      <c r="E14" s="17">
        <v>2.36</v>
      </c>
      <c r="F14" s="16">
        <v>613.6</v>
      </c>
      <c r="G14" s="16">
        <v>147.1</v>
      </c>
      <c r="H14" s="16">
        <v>42.6</v>
      </c>
      <c r="I14" s="28">
        <v>104.5</v>
      </c>
      <c r="K14" s="13" t="s">
        <v>352</v>
      </c>
      <c r="L14" s="17">
        <v>6.2050000000000001</v>
      </c>
      <c r="M14" s="14">
        <v>7.6999999999999999E-2</v>
      </c>
      <c r="N14" s="15">
        <v>1.835E-3</v>
      </c>
      <c r="O14" s="17">
        <v>12.99</v>
      </c>
      <c r="P14" s="16">
        <v>545.1</v>
      </c>
      <c r="Q14" s="16">
        <v>159.1</v>
      </c>
      <c r="R14" s="16">
        <v>69.3</v>
      </c>
      <c r="S14" s="28">
        <v>89.8</v>
      </c>
      <c r="T14" s="151"/>
      <c r="X14" s="126" t="s">
        <v>496</v>
      </c>
      <c r="Y14" s="127"/>
      <c r="Z14" s="265" t="e">
        <f>INDEX(AM12:AM112,MATCH(Z16,AM12:AM112,1)+1)</f>
        <v>#REF!</v>
      </c>
      <c r="AA14" s="261" t="e">
        <f>VLOOKUP(Z14,AM12:AN112,2)</f>
        <v>#REF!</v>
      </c>
      <c r="AB14" s="116"/>
      <c r="AD14" s="4" t="s">
        <v>501</v>
      </c>
      <c r="AE14" s="4"/>
      <c r="AM14" s="13">
        <v>-48</v>
      </c>
      <c r="AN14" s="16">
        <v>42.6</v>
      </c>
      <c r="AO14" s="13">
        <v>-48</v>
      </c>
      <c r="AP14" s="16">
        <v>147.1</v>
      </c>
    </row>
    <row r="15" spans="1:42" ht="12.75" x14ac:dyDescent="0.2">
      <c r="A15" s="13" t="s">
        <v>353</v>
      </c>
      <c r="B15" s="17">
        <v>1.05</v>
      </c>
      <c r="C15" s="14">
        <v>0.41499999999999998</v>
      </c>
      <c r="D15" s="15">
        <v>1.635E-3</v>
      </c>
      <c r="E15" s="17">
        <v>2.4500000000000002</v>
      </c>
      <c r="F15" s="16">
        <v>611.70000000000005</v>
      </c>
      <c r="G15" s="16">
        <v>147.5</v>
      </c>
      <c r="H15" s="16">
        <v>43.2</v>
      </c>
      <c r="I15" s="28">
        <v>104.3</v>
      </c>
      <c r="K15" s="13" t="s">
        <v>354</v>
      </c>
      <c r="L15" s="17">
        <v>6.39</v>
      </c>
      <c r="M15" s="14">
        <v>7.3999999999999996E-2</v>
      </c>
      <c r="N15" s="15">
        <v>1.8400000000000001E-3</v>
      </c>
      <c r="O15" s="17">
        <v>13.31</v>
      </c>
      <c r="P15" s="16">
        <v>543.5</v>
      </c>
      <c r="Q15" s="16">
        <v>159.5</v>
      </c>
      <c r="R15" s="16">
        <v>70.099999999999994</v>
      </c>
      <c r="S15" s="28">
        <v>89.4</v>
      </c>
      <c r="T15" s="151"/>
      <c r="X15" s="128" t="s">
        <v>491</v>
      </c>
      <c r="Y15" s="129"/>
      <c r="Z15" s="266"/>
      <c r="AA15" s="262"/>
      <c r="AB15" s="116"/>
      <c r="AM15" s="13">
        <v>-47</v>
      </c>
      <c r="AN15" s="16">
        <v>43.2</v>
      </c>
      <c r="AO15" s="13">
        <v>-47</v>
      </c>
      <c r="AP15" s="16">
        <v>147.5</v>
      </c>
    </row>
    <row r="16" spans="1:42" ht="12.75" x14ac:dyDescent="0.2">
      <c r="A16" s="13" t="s">
        <v>355</v>
      </c>
      <c r="B16" s="17">
        <v>1.1000000000000001</v>
      </c>
      <c r="C16" s="14">
        <v>0.38700000000000001</v>
      </c>
      <c r="D16" s="15">
        <v>1.64E-3</v>
      </c>
      <c r="E16" s="17">
        <v>2.57</v>
      </c>
      <c r="F16" s="16">
        <v>609.79999999999995</v>
      </c>
      <c r="G16" s="16">
        <v>147.9</v>
      </c>
      <c r="H16" s="16">
        <v>43.9</v>
      </c>
      <c r="I16" s="28">
        <v>104</v>
      </c>
      <c r="K16" s="13" t="s">
        <v>356</v>
      </c>
      <c r="L16" s="17">
        <v>6.58</v>
      </c>
      <c r="M16" s="14">
        <v>7.0999999999999994E-2</v>
      </c>
      <c r="N16" s="15">
        <v>1.8450000000000001E-3</v>
      </c>
      <c r="O16" s="17">
        <v>14.09</v>
      </c>
      <c r="P16" s="16">
        <v>541.9</v>
      </c>
      <c r="Q16" s="16">
        <v>159.80000000000001</v>
      </c>
      <c r="R16" s="16">
        <v>70.8</v>
      </c>
      <c r="S16" s="28">
        <v>89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16">
        <v>43.9</v>
      </c>
      <c r="AO16" s="13">
        <v>-46</v>
      </c>
      <c r="AP16" s="16">
        <v>147.9</v>
      </c>
    </row>
    <row r="17" spans="1:42" ht="12.75" x14ac:dyDescent="0.2">
      <c r="A17" s="13" t="s">
        <v>357</v>
      </c>
      <c r="B17" s="17">
        <v>1.1499999999999999</v>
      </c>
      <c r="C17" s="14">
        <v>0.372</v>
      </c>
      <c r="D17" s="15">
        <v>1.6429999999999999E-3</v>
      </c>
      <c r="E17" s="17">
        <v>2.68</v>
      </c>
      <c r="F17" s="16">
        <v>608.6</v>
      </c>
      <c r="G17" s="16">
        <v>148.19999999999999</v>
      </c>
      <c r="H17" s="16">
        <v>44.4</v>
      </c>
      <c r="I17" s="28">
        <v>103.8</v>
      </c>
      <c r="K17" s="13" t="s">
        <v>358</v>
      </c>
      <c r="L17" s="17">
        <v>6.78</v>
      </c>
      <c r="M17" s="14">
        <v>6.9500000000000006E-2</v>
      </c>
      <c r="N17" s="15">
        <v>1.8500000000000001E-3</v>
      </c>
      <c r="O17" s="17">
        <v>14.39</v>
      </c>
      <c r="P17" s="16">
        <v>540.29999999999995</v>
      </c>
      <c r="Q17" s="16">
        <v>160.1</v>
      </c>
      <c r="R17" s="16">
        <v>71.400000000000006</v>
      </c>
      <c r="S17" s="28">
        <v>88.7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16">
        <v>44.4</v>
      </c>
      <c r="AO17" s="13">
        <v>-45</v>
      </c>
      <c r="AP17" s="16">
        <v>148.19999999999999</v>
      </c>
    </row>
    <row r="18" spans="1:42" ht="12.75" x14ac:dyDescent="0.2">
      <c r="A18" s="13" t="s">
        <v>359</v>
      </c>
      <c r="B18" s="17">
        <v>1.2</v>
      </c>
      <c r="C18" s="14">
        <v>0.35799999999999998</v>
      </c>
      <c r="D18" s="15">
        <v>1.647E-3</v>
      </c>
      <c r="E18" s="17">
        <v>2.79</v>
      </c>
      <c r="F18" s="16">
        <v>607.4</v>
      </c>
      <c r="G18" s="16">
        <v>148.4</v>
      </c>
      <c r="H18" s="16">
        <v>44.9</v>
      </c>
      <c r="I18" s="28">
        <v>103.5</v>
      </c>
      <c r="K18" s="13" t="s">
        <v>360</v>
      </c>
      <c r="L18" s="17">
        <v>6.97</v>
      </c>
      <c r="M18" s="14">
        <v>6.8000000000000005E-2</v>
      </c>
      <c r="N18" s="15">
        <v>1.8550000000000001E-3</v>
      </c>
      <c r="O18" s="17">
        <v>14.71</v>
      </c>
      <c r="P18" s="16">
        <v>538.70000000000005</v>
      </c>
      <c r="Q18" s="16">
        <v>160.4</v>
      </c>
      <c r="R18" s="16">
        <v>72</v>
      </c>
      <c r="S18" s="28">
        <v>88.4</v>
      </c>
      <c r="T18" s="151"/>
      <c r="X18" s="126" t="s">
        <v>497</v>
      </c>
      <c r="Y18" s="127"/>
      <c r="Z18" s="265" t="e">
        <f>INDEX(AM16:AM116,MATCH(Z20,AM16:AM116,1)+1)</f>
        <v>#REF!</v>
      </c>
      <c r="AA18" s="261" t="e">
        <f>VLOOKUP(Z18,AM16:AN116,2)</f>
        <v>#REF!</v>
      </c>
      <c r="AB18" s="116"/>
      <c r="AM18" s="13">
        <v>-44</v>
      </c>
      <c r="AN18" s="16">
        <v>44.9</v>
      </c>
      <c r="AO18" s="13">
        <v>-44</v>
      </c>
      <c r="AP18" s="16">
        <v>148.4</v>
      </c>
    </row>
    <row r="19" spans="1:42" ht="12.75" x14ac:dyDescent="0.2">
      <c r="A19" s="13" t="s">
        <v>361</v>
      </c>
      <c r="B19" s="17">
        <v>1.25</v>
      </c>
      <c r="C19" s="14">
        <v>0.34399999999999997</v>
      </c>
      <c r="D19" s="15">
        <v>1.65E-3</v>
      </c>
      <c r="E19" s="17">
        <v>2.91</v>
      </c>
      <c r="F19" s="16">
        <v>606.1</v>
      </c>
      <c r="G19" s="16">
        <v>148.6</v>
      </c>
      <c r="H19" s="16">
        <v>45.4</v>
      </c>
      <c r="I19" s="28">
        <v>103.2</v>
      </c>
      <c r="K19" s="13" t="s">
        <v>362</v>
      </c>
      <c r="L19" s="17">
        <v>7.17</v>
      </c>
      <c r="M19" s="14">
        <v>6.6000000000000003E-2</v>
      </c>
      <c r="N19" s="15">
        <v>1.8600000000000001E-3</v>
      </c>
      <c r="O19" s="17">
        <v>15.15</v>
      </c>
      <c r="P19" s="16">
        <v>536.9</v>
      </c>
      <c r="Q19" s="16">
        <v>160.6</v>
      </c>
      <c r="R19" s="16">
        <v>72.599999999999994</v>
      </c>
      <c r="S19" s="28">
        <v>88</v>
      </c>
      <c r="T19" s="151"/>
      <c r="X19" s="128" t="s">
        <v>491</v>
      </c>
      <c r="Y19" s="129"/>
      <c r="Z19" s="266"/>
      <c r="AA19" s="262"/>
      <c r="AB19" s="116"/>
      <c r="AM19" s="13">
        <v>-43</v>
      </c>
      <c r="AN19" s="16">
        <v>45.4</v>
      </c>
      <c r="AO19" s="13">
        <v>-43</v>
      </c>
      <c r="AP19" s="16">
        <v>148.6</v>
      </c>
    </row>
    <row r="20" spans="1:42" ht="12.75" x14ac:dyDescent="0.2">
      <c r="A20" s="13" t="s">
        <v>363</v>
      </c>
      <c r="B20" s="17">
        <v>1.3</v>
      </c>
      <c r="C20" s="14">
        <v>0.33200000000000002</v>
      </c>
      <c r="D20" s="15">
        <v>1.653E-3</v>
      </c>
      <c r="E20" s="17">
        <v>3.01</v>
      </c>
      <c r="F20" s="16">
        <v>604.79999999999995</v>
      </c>
      <c r="G20" s="16">
        <v>148.80000000000001</v>
      </c>
      <c r="H20" s="16">
        <v>45.8</v>
      </c>
      <c r="I20" s="28">
        <v>103</v>
      </c>
      <c r="K20" s="13" t="s">
        <v>364</v>
      </c>
      <c r="L20" s="17">
        <v>7.37</v>
      </c>
      <c r="M20" s="14">
        <v>6.4000000000000001E-2</v>
      </c>
      <c r="N20" s="15">
        <v>1.8699999999999999E-3</v>
      </c>
      <c r="O20" s="17">
        <v>15.63</v>
      </c>
      <c r="P20" s="16">
        <v>535.20000000000005</v>
      </c>
      <c r="Q20" s="16">
        <v>160.80000000000001</v>
      </c>
      <c r="R20" s="16">
        <v>73.2</v>
      </c>
      <c r="S20" s="28">
        <v>87.6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16">
        <v>45.8</v>
      </c>
      <c r="AO20" s="13">
        <v>-42</v>
      </c>
      <c r="AP20" s="16">
        <v>148.80000000000001</v>
      </c>
    </row>
    <row r="21" spans="1:42" ht="12.75" x14ac:dyDescent="0.2">
      <c r="A21" s="13" t="s">
        <v>365</v>
      </c>
      <c r="B21" s="17">
        <v>1.36</v>
      </c>
      <c r="C21" s="14">
        <v>0.32</v>
      </c>
      <c r="D21" s="15">
        <v>1.6570000000000001E-3</v>
      </c>
      <c r="E21" s="17">
        <v>3.13</v>
      </c>
      <c r="F21" s="16">
        <v>603.6</v>
      </c>
      <c r="G21" s="16">
        <v>149.1</v>
      </c>
      <c r="H21" s="16">
        <v>46.3</v>
      </c>
      <c r="I21" s="28">
        <v>102.8</v>
      </c>
      <c r="K21" s="13" t="s">
        <v>366</v>
      </c>
      <c r="L21" s="17">
        <v>7.58</v>
      </c>
      <c r="M21" s="14">
        <v>6.2E-2</v>
      </c>
      <c r="N21" s="15">
        <v>1.8749999999999999E-3</v>
      </c>
      <c r="O21" s="17">
        <v>16.010000000000002</v>
      </c>
      <c r="P21" s="16">
        <v>533.5</v>
      </c>
      <c r="Q21" s="16">
        <v>160.9</v>
      </c>
      <c r="R21" s="16">
        <v>73.7</v>
      </c>
      <c r="S21" s="28">
        <v>87.2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16">
        <v>46.3</v>
      </c>
      <c r="AO21" s="13">
        <v>-41</v>
      </c>
      <c r="AP21" s="16">
        <v>149.1</v>
      </c>
    </row>
    <row r="22" spans="1:42" ht="12.75" x14ac:dyDescent="0.2">
      <c r="A22" s="13" t="s">
        <v>367</v>
      </c>
      <c r="B22" s="17">
        <v>1.42</v>
      </c>
      <c r="C22" s="14">
        <v>0.308</v>
      </c>
      <c r="D22" s="15">
        <v>1.66E-3</v>
      </c>
      <c r="E22" s="17">
        <v>3.25</v>
      </c>
      <c r="F22" s="16">
        <v>602.4</v>
      </c>
      <c r="G22" s="16">
        <v>149.4</v>
      </c>
      <c r="H22" s="16">
        <v>46.8</v>
      </c>
      <c r="I22" s="28">
        <v>102.6</v>
      </c>
      <c r="K22" s="13" t="s">
        <v>319</v>
      </c>
      <c r="L22" s="17">
        <v>7.79</v>
      </c>
      <c r="M22" s="14">
        <v>6.0999999999999999E-2</v>
      </c>
      <c r="N22" s="15">
        <v>1.8799999999999999E-3</v>
      </c>
      <c r="O22" s="17">
        <v>16.39</v>
      </c>
      <c r="P22" s="16">
        <v>531.9</v>
      </c>
      <c r="Q22" s="16">
        <v>161</v>
      </c>
      <c r="R22" s="16">
        <v>74.2</v>
      </c>
      <c r="S22" s="28">
        <v>87.8</v>
      </c>
      <c r="T22" s="151"/>
      <c r="X22" s="126" t="s">
        <v>498</v>
      </c>
      <c r="Y22" s="127"/>
      <c r="Z22" s="265">
        <v>19</v>
      </c>
      <c r="AA22" s="261">
        <f>VLOOKUP(Z22,AO12:AP112,2)</f>
        <v>162.1</v>
      </c>
      <c r="AB22" s="116"/>
      <c r="AM22" s="13">
        <v>-40</v>
      </c>
      <c r="AN22" s="16">
        <v>46.8</v>
      </c>
      <c r="AO22" s="13">
        <v>-40</v>
      </c>
      <c r="AP22" s="16">
        <v>149.4</v>
      </c>
    </row>
    <row r="23" spans="1:42" ht="12.75" x14ac:dyDescent="0.2">
      <c r="A23" s="13" t="s">
        <v>368</v>
      </c>
      <c r="B23" s="17">
        <v>1.48</v>
      </c>
      <c r="C23" s="14">
        <v>0.29799999999999999</v>
      </c>
      <c r="D23" s="15">
        <v>1.663E-3</v>
      </c>
      <c r="E23" s="17">
        <v>3.36</v>
      </c>
      <c r="F23" s="16">
        <v>601.20000000000005</v>
      </c>
      <c r="G23" s="16">
        <v>149.6</v>
      </c>
      <c r="H23" s="16">
        <v>47.3</v>
      </c>
      <c r="I23" s="28">
        <v>102.3</v>
      </c>
      <c r="K23" s="13" t="s">
        <v>369</v>
      </c>
      <c r="L23" s="17">
        <v>8.01</v>
      </c>
      <c r="M23" s="14">
        <v>5.9499999999999997E-2</v>
      </c>
      <c r="N23" s="15">
        <v>1.885E-3</v>
      </c>
      <c r="O23" s="17">
        <v>16.809999999999999</v>
      </c>
      <c r="P23" s="16">
        <v>529.9</v>
      </c>
      <c r="Q23" s="16">
        <v>161.1</v>
      </c>
      <c r="R23" s="16">
        <v>74.7</v>
      </c>
      <c r="S23" s="28">
        <v>86.4</v>
      </c>
      <c r="T23" s="151"/>
      <c r="X23" s="128" t="s">
        <v>491</v>
      </c>
      <c r="Y23" s="129"/>
      <c r="Z23" s="266"/>
      <c r="AA23" s="262"/>
      <c r="AB23" s="116"/>
      <c r="AM23" s="13">
        <v>-39</v>
      </c>
      <c r="AN23" s="16">
        <v>47.3</v>
      </c>
      <c r="AO23" s="13">
        <v>-39</v>
      </c>
      <c r="AP23" s="16">
        <v>149.6</v>
      </c>
    </row>
    <row r="24" spans="1:42" ht="12.75" x14ac:dyDescent="0.2">
      <c r="A24" s="13" t="s">
        <v>370</v>
      </c>
      <c r="B24" s="17">
        <v>1.54</v>
      </c>
      <c r="C24" s="14">
        <v>0.28799999999999998</v>
      </c>
      <c r="D24" s="15">
        <v>1.6670000000000001E-3</v>
      </c>
      <c r="E24" s="17">
        <v>3.47</v>
      </c>
      <c r="F24" s="16">
        <v>600</v>
      </c>
      <c r="G24" s="16">
        <v>149.80000000000001</v>
      </c>
      <c r="H24" s="16">
        <v>47.6</v>
      </c>
      <c r="I24" s="28">
        <v>102</v>
      </c>
      <c r="K24" s="13" t="s">
        <v>371</v>
      </c>
      <c r="L24" s="17">
        <v>8.23</v>
      </c>
      <c r="M24" s="14">
        <v>5.8000000000000003E-2</v>
      </c>
      <c r="N24" s="15">
        <v>1.895E-3</v>
      </c>
      <c r="O24" s="17">
        <v>17.239999999999998</v>
      </c>
      <c r="P24" s="16">
        <v>527.9</v>
      </c>
      <c r="Q24" s="16">
        <v>161.19999999999999</v>
      </c>
      <c r="R24" s="16">
        <v>75.2</v>
      </c>
      <c r="S24" s="28">
        <v>86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16">
        <v>47.6</v>
      </c>
      <c r="AO24" s="13">
        <v>-38</v>
      </c>
      <c r="AP24" s="16">
        <v>149.80000000000001</v>
      </c>
    </row>
    <row r="25" spans="1:42" ht="12.75" customHeight="1" x14ac:dyDescent="0.2">
      <c r="A25" s="13" t="s">
        <v>372</v>
      </c>
      <c r="B25" s="17">
        <v>1.605</v>
      </c>
      <c r="C25" s="14">
        <v>0.27800000000000002</v>
      </c>
      <c r="D25" s="15">
        <v>1.67E-3</v>
      </c>
      <c r="E25" s="17">
        <v>3.6</v>
      </c>
      <c r="F25" s="16">
        <v>598.70000000000005</v>
      </c>
      <c r="G25" s="16">
        <v>150.1</v>
      </c>
      <c r="H25" s="16">
        <v>48.1</v>
      </c>
      <c r="I25" s="28">
        <v>101.8</v>
      </c>
      <c r="K25" s="13" t="s">
        <v>373</v>
      </c>
      <c r="L25" s="17">
        <v>8.4499999999999993</v>
      </c>
      <c r="M25" s="14">
        <v>5.6500000000000002E-2</v>
      </c>
      <c r="N25" s="15">
        <v>1.9E-3</v>
      </c>
      <c r="O25" s="17">
        <v>17.7</v>
      </c>
      <c r="P25" s="16">
        <v>525.79999999999995</v>
      </c>
      <c r="Q25" s="16">
        <v>161.4</v>
      </c>
      <c r="R25" s="16">
        <v>75.8</v>
      </c>
      <c r="S25" s="28">
        <v>85.6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16">
        <v>48.1</v>
      </c>
      <c r="AO25" s="13">
        <v>-37</v>
      </c>
      <c r="AP25" s="16">
        <v>150.1</v>
      </c>
    </row>
    <row r="26" spans="1:42" ht="12.75" customHeight="1" x14ac:dyDescent="0.2">
      <c r="A26" s="13" t="s">
        <v>374</v>
      </c>
      <c r="B26" s="17">
        <v>1.675</v>
      </c>
      <c r="C26" s="14">
        <v>0.26800000000000002</v>
      </c>
      <c r="D26" s="15">
        <v>1.673E-3</v>
      </c>
      <c r="E26" s="17">
        <v>3.73</v>
      </c>
      <c r="F26" s="16">
        <v>597.5</v>
      </c>
      <c r="G26" s="16">
        <v>150.30000000000001</v>
      </c>
      <c r="H26" s="16">
        <v>48.7</v>
      </c>
      <c r="I26" s="28">
        <v>101.6</v>
      </c>
      <c r="K26" s="13" t="s">
        <v>375</v>
      </c>
      <c r="L26" s="17">
        <v>8.68</v>
      </c>
      <c r="M26" s="14">
        <v>5.5E-2</v>
      </c>
      <c r="N26" s="15">
        <v>1.905E-3</v>
      </c>
      <c r="O26" s="17">
        <v>18.18</v>
      </c>
      <c r="P26" s="16">
        <v>524.20000000000005</v>
      </c>
      <c r="Q26" s="16">
        <v>161.5</v>
      </c>
      <c r="R26" s="16">
        <v>76.3</v>
      </c>
      <c r="S26" s="28">
        <v>85.2</v>
      </c>
      <c r="T26" s="151"/>
      <c r="X26" s="126" t="s">
        <v>499</v>
      </c>
      <c r="Y26" s="127"/>
      <c r="Z26" s="265" t="e">
        <f>INDEX(AM24:AM124,MATCH(Z28,AM24:AM124,1)+1)</f>
        <v>#REF!</v>
      </c>
      <c r="AA26" s="261" t="e">
        <f>VLOOKUP(Z26,AO12:AP112,2)</f>
        <v>#REF!</v>
      </c>
      <c r="AB26" s="116"/>
      <c r="AM26" s="13">
        <v>-36</v>
      </c>
      <c r="AN26" s="16">
        <v>48.7</v>
      </c>
      <c r="AO26" s="13">
        <v>-36</v>
      </c>
      <c r="AP26" s="16">
        <v>150.30000000000001</v>
      </c>
    </row>
    <row r="27" spans="1:42" ht="12.75" customHeight="1" x14ac:dyDescent="0.2">
      <c r="A27" s="13" t="s">
        <v>376</v>
      </c>
      <c r="B27" s="17">
        <v>1.7450000000000001</v>
      </c>
      <c r="C27" s="14">
        <v>0.25800000000000001</v>
      </c>
      <c r="D27" s="15">
        <v>1.6770000000000001E-3</v>
      </c>
      <c r="E27" s="17">
        <v>3.88</v>
      </c>
      <c r="F27" s="16">
        <v>596.29999999999995</v>
      </c>
      <c r="G27" s="16">
        <v>150.5</v>
      </c>
      <c r="H27" s="16">
        <v>49.2</v>
      </c>
      <c r="I27" s="28">
        <v>101.3</v>
      </c>
      <c r="K27" s="13" t="s">
        <v>377</v>
      </c>
      <c r="L27" s="17">
        <v>8.92</v>
      </c>
      <c r="M27" s="14">
        <v>5.3499999999999999E-2</v>
      </c>
      <c r="N27" s="15">
        <v>1.91E-3</v>
      </c>
      <c r="O27" s="17">
        <v>18.690000000000001</v>
      </c>
      <c r="P27" s="16">
        <v>522.6</v>
      </c>
      <c r="Q27" s="16">
        <v>161.6</v>
      </c>
      <c r="R27" s="16">
        <v>76.8</v>
      </c>
      <c r="S27" s="28">
        <v>84.8</v>
      </c>
      <c r="T27" s="151"/>
      <c r="X27" s="128" t="s">
        <v>491</v>
      </c>
      <c r="Y27" s="129"/>
      <c r="Z27" s="266"/>
      <c r="AA27" s="262"/>
      <c r="AB27" s="116"/>
      <c r="AM27" s="13">
        <v>-35</v>
      </c>
      <c r="AN27" s="16">
        <v>49.2</v>
      </c>
      <c r="AO27" s="13">
        <v>-35</v>
      </c>
      <c r="AP27" s="16">
        <v>150.5</v>
      </c>
    </row>
    <row r="28" spans="1:42" ht="12.75" customHeight="1" x14ac:dyDescent="0.2">
      <c r="A28" s="13" t="s">
        <v>378</v>
      </c>
      <c r="B28" s="17">
        <v>1.81</v>
      </c>
      <c r="C28" s="14">
        <v>0.248</v>
      </c>
      <c r="D28" s="15">
        <v>1.6800000000000001E-3</v>
      </c>
      <c r="E28" s="17">
        <v>4.03</v>
      </c>
      <c r="F28" s="16">
        <v>595.20000000000005</v>
      </c>
      <c r="G28" s="16">
        <v>150.69999999999999</v>
      </c>
      <c r="H28" s="16">
        <v>49.7</v>
      </c>
      <c r="I28" s="28">
        <v>101</v>
      </c>
      <c r="K28" s="13" t="s">
        <v>379</v>
      </c>
      <c r="L28" s="17">
        <v>9.15</v>
      </c>
      <c r="M28" s="14">
        <v>5.1999999999999998E-2</v>
      </c>
      <c r="N28" s="15">
        <v>1.92E-3</v>
      </c>
      <c r="O28" s="17">
        <v>19.23</v>
      </c>
      <c r="P28" s="16">
        <v>520.9</v>
      </c>
      <c r="Q28" s="16">
        <v>161.69999999999999</v>
      </c>
      <c r="R28" s="16">
        <v>77.400000000000006</v>
      </c>
      <c r="S28" s="28">
        <v>84.3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16">
        <v>49.7</v>
      </c>
      <c r="AO28" s="13">
        <v>-34</v>
      </c>
      <c r="AP28" s="16">
        <v>150.69999999999999</v>
      </c>
    </row>
    <row r="29" spans="1:42" ht="12.75" customHeight="1" x14ac:dyDescent="0.2">
      <c r="A29" s="13" t="s">
        <v>380</v>
      </c>
      <c r="B29" s="17">
        <v>1.89</v>
      </c>
      <c r="C29" s="14">
        <v>0.23799999999999999</v>
      </c>
      <c r="D29" s="15">
        <v>1.684E-3</v>
      </c>
      <c r="E29" s="17">
        <v>4.2</v>
      </c>
      <c r="F29" s="16">
        <v>594.70000000000005</v>
      </c>
      <c r="G29" s="16">
        <v>151.1</v>
      </c>
      <c r="H29" s="16">
        <v>50.4</v>
      </c>
      <c r="I29" s="28">
        <v>100.7</v>
      </c>
      <c r="K29" s="13" t="s">
        <v>381</v>
      </c>
      <c r="L29" s="17">
        <v>9.41</v>
      </c>
      <c r="M29" s="14">
        <v>5.0500000000000003E-2</v>
      </c>
      <c r="N29" s="15">
        <v>1.9250000000000001E-3</v>
      </c>
      <c r="O29" s="17">
        <v>19.8</v>
      </c>
      <c r="P29" s="16">
        <v>519.20000000000005</v>
      </c>
      <c r="Q29" s="16">
        <v>161.9</v>
      </c>
      <c r="R29" s="16">
        <v>78</v>
      </c>
      <c r="S29" s="28">
        <v>83.9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16">
        <v>50.4</v>
      </c>
      <c r="AO29" s="13">
        <v>-33</v>
      </c>
      <c r="AP29" s="16">
        <v>151.1</v>
      </c>
    </row>
    <row r="30" spans="1:42" ht="12.75" customHeight="1" x14ac:dyDescent="0.2">
      <c r="A30" s="13" t="s">
        <v>382</v>
      </c>
      <c r="B30" s="17">
        <v>1.97</v>
      </c>
      <c r="C30" s="14">
        <v>0.22800000000000001</v>
      </c>
      <c r="D30" s="15">
        <v>1.688E-3</v>
      </c>
      <c r="E30" s="17">
        <v>4.3899999999999997</v>
      </c>
      <c r="F30" s="16">
        <v>592.29999999999995</v>
      </c>
      <c r="G30" s="16">
        <v>151.4</v>
      </c>
      <c r="H30" s="16">
        <v>51</v>
      </c>
      <c r="I30" s="28">
        <v>100.4</v>
      </c>
      <c r="K30" s="13" t="s">
        <v>383</v>
      </c>
      <c r="L30" s="17">
        <v>9.67</v>
      </c>
      <c r="M30" s="14">
        <v>4.9000000000000002E-2</v>
      </c>
      <c r="N30" s="15">
        <v>1.9300000000000001E-3</v>
      </c>
      <c r="O30" s="17">
        <v>20.41</v>
      </c>
      <c r="P30" s="16">
        <v>517.5</v>
      </c>
      <c r="Q30" s="16">
        <v>162</v>
      </c>
      <c r="R30" s="16">
        <v>78.599999999999994</v>
      </c>
      <c r="S30" s="28">
        <v>83.4</v>
      </c>
      <c r="T30" s="151"/>
      <c r="X30" s="133"/>
      <c r="Y30" s="133"/>
      <c r="Z30" s="135"/>
      <c r="AA30" s="133"/>
      <c r="AB30" s="133"/>
      <c r="AM30" s="13">
        <v>-32</v>
      </c>
      <c r="AN30" s="16">
        <v>51</v>
      </c>
      <c r="AO30" s="13">
        <v>-32</v>
      </c>
      <c r="AP30" s="16">
        <v>151.4</v>
      </c>
    </row>
    <row r="31" spans="1:42" ht="12.75" customHeight="1" x14ac:dyDescent="0.2">
      <c r="A31" s="13" t="s">
        <v>384</v>
      </c>
      <c r="B31" s="17">
        <v>2.0499999999999998</v>
      </c>
      <c r="C31" s="14">
        <v>0.219</v>
      </c>
      <c r="D31" s="15">
        <v>1.6919999999999999E-3</v>
      </c>
      <c r="E31" s="17">
        <v>4.57</v>
      </c>
      <c r="F31" s="16">
        <v>591.1</v>
      </c>
      <c r="G31" s="16">
        <v>151.69999999999999</v>
      </c>
      <c r="H31" s="16">
        <v>51.6</v>
      </c>
      <c r="I31" s="28">
        <v>100.1</v>
      </c>
      <c r="K31" s="13" t="s">
        <v>385</v>
      </c>
      <c r="L31" s="17">
        <v>9.93</v>
      </c>
      <c r="M31" s="14">
        <v>4.7500000000000001E-2</v>
      </c>
      <c r="N31" s="15">
        <v>1.9350000000000001E-3</v>
      </c>
      <c r="O31" s="17">
        <v>21.05</v>
      </c>
      <c r="P31" s="16">
        <v>515.79999999999995</v>
      </c>
      <c r="Q31" s="16">
        <v>162.1</v>
      </c>
      <c r="R31" s="16">
        <v>79.2</v>
      </c>
      <c r="S31" s="28">
        <v>82.9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16">
        <v>51.6</v>
      </c>
      <c r="AO31" s="13">
        <v>-31</v>
      </c>
      <c r="AP31" s="16">
        <v>151.69999999999999</v>
      </c>
    </row>
    <row r="32" spans="1:42" ht="12.75" customHeight="1" x14ac:dyDescent="0.2">
      <c r="A32" s="13" t="s">
        <v>315</v>
      </c>
      <c r="B32" s="17">
        <v>2.13</v>
      </c>
      <c r="C32" s="14">
        <v>0.21199999999999999</v>
      </c>
      <c r="D32" s="15">
        <v>1.696E-3</v>
      </c>
      <c r="E32" s="17">
        <v>4.72</v>
      </c>
      <c r="F32" s="16">
        <v>589.70000000000005</v>
      </c>
      <c r="G32" s="16">
        <v>151.9</v>
      </c>
      <c r="H32" s="16">
        <v>52.1</v>
      </c>
      <c r="I32" s="28">
        <v>99.8</v>
      </c>
      <c r="K32" s="13" t="s">
        <v>320</v>
      </c>
      <c r="L32" s="17">
        <v>10.185</v>
      </c>
      <c r="M32" s="14">
        <v>4.5999999999999999E-2</v>
      </c>
      <c r="N32" s="15">
        <v>1.9449999999999999E-3</v>
      </c>
      <c r="O32" s="17">
        <v>21.74</v>
      </c>
      <c r="P32" s="16">
        <v>514.1</v>
      </c>
      <c r="Q32" s="16">
        <v>162.19999999999999</v>
      </c>
      <c r="R32" s="16">
        <v>79.8</v>
      </c>
      <c r="S32" s="28">
        <v>82.4</v>
      </c>
      <c r="T32" s="151"/>
      <c r="X32" s="126" t="s">
        <v>496</v>
      </c>
      <c r="Y32" s="127"/>
      <c r="Z32" s="265" t="e">
        <f>INDEX(AM30:AM130,MATCH(Z34,AM30:AM130,1)+1)</f>
        <v>#REF!</v>
      </c>
      <c r="AA32" s="261" t="e">
        <f>VLOOKUP(Z32,AM30:AN130,2)</f>
        <v>#REF!</v>
      </c>
      <c r="AB32" s="116"/>
      <c r="AM32" s="13">
        <v>-30</v>
      </c>
      <c r="AN32" s="16">
        <v>52.1</v>
      </c>
      <c r="AO32" s="13">
        <v>-30</v>
      </c>
      <c r="AP32" s="16">
        <v>151.9</v>
      </c>
    </row>
    <row r="33" spans="1:42" ht="12.75" x14ac:dyDescent="0.2">
      <c r="A33" s="13" t="s">
        <v>386</v>
      </c>
      <c r="B33" s="17">
        <v>2.21</v>
      </c>
      <c r="C33" s="14">
        <v>0.20499999999999999</v>
      </c>
      <c r="D33" s="15">
        <v>1.6999999999999999E-3</v>
      </c>
      <c r="E33" s="17">
        <v>4.88</v>
      </c>
      <c r="F33" s="16">
        <v>588.1</v>
      </c>
      <c r="G33" s="16">
        <v>152.1</v>
      </c>
      <c r="H33" s="16">
        <v>52.6</v>
      </c>
      <c r="I33" s="28">
        <v>99.5</v>
      </c>
      <c r="K33" s="13" t="s">
        <v>387</v>
      </c>
      <c r="L33" s="17">
        <v>10.445</v>
      </c>
      <c r="M33" s="14">
        <v>4.4999999999999998E-2</v>
      </c>
      <c r="N33" s="15">
        <v>1.9499999999999999E-3</v>
      </c>
      <c r="O33" s="17">
        <v>22.23</v>
      </c>
      <c r="P33" s="16">
        <v>512.70000000000005</v>
      </c>
      <c r="Q33" s="16">
        <v>162.30000000000001</v>
      </c>
      <c r="R33" s="16">
        <v>80.400000000000006</v>
      </c>
      <c r="S33" s="28">
        <v>81.900000000000006</v>
      </c>
      <c r="T33" s="151"/>
      <c r="X33" s="128" t="s">
        <v>491</v>
      </c>
      <c r="Y33" s="129"/>
      <c r="Z33" s="266"/>
      <c r="AA33" s="262"/>
      <c r="AB33" s="116"/>
      <c r="AM33" s="13">
        <v>-29</v>
      </c>
      <c r="AN33" s="16">
        <v>52.6</v>
      </c>
      <c r="AO33" s="13">
        <v>-29</v>
      </c>
      <c r="AP33" s="16">
        <v>152.1</v>
      </c>
    </row>
    <row r="34" spans="1:42" ht="12.75" x14ac:dyDescent="0.2">
      <c r="A34" s="13" t="s">
        <v>388</v>
      </c>
      <c r="B34" s="17">
        <v>2.2999999999999998</v>
      </c>
      <c r="C34" s="14">
        <v>0.19900000000000001</v>
      </c>
      <c r="D34" s="15">
        <v>1.7049999999999999E-3</v>
      </c>
      <c r="E34" s="17">
        <v>5.03</v>
      </c>
      <c r="F34" s="16">
        <v>586.20000000000005</v>
      </c>
      <c r="G34" s="16">
        <v>152.30000000000001</v>
      </c>
      <c r="H34" s="16">
        <v>53.1</v>
      </c>
      <c r="I34" s="28">
        <v>99.2</v>
      </c>
      <c r="K34" s="13" t="s">
        <v>389</v>
      </c>
      <c r="L34" s="17">
        <v>10.72</v>
      </c>
      <c r="M34" s="14">
        <v>4.3999999999999997E-2</v>
      </c>
      <c r="N34" s="15">
        <v>1.9550000000000001E-3</v>
      </c>
      <c r="O34" s="17">
        <v>22.73</v>
      </c>
      <c r="P34" s="16">
        <v>511.1</v>
      </c>
      <c r="Q34" s="16">
        <v>162.4</v>
      </c>
      <c r="R34" s="16">
        <v>81</v>
      </c>
      <c r="S34" s="28">
        <v>81.400000000000006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16">
        <v>53.1</v>
      </c>
      <c r="AO34" s="13">
        <v>-28</v>
      </c>
      <c r="AP34" s="16">
        <v>152.30000000000001</v>
      </c>
    </row>
    <row r="35" spans="1:42" ht="12.75" x14ac:dyDescent="0.2">
      <c r="A35" s="13" t="s">
        <v>390</v>
      </c>
      <c r="B35" s="17">
        <v>2.39</v>
      </c>
      <c r="C35" s="14">
        <v>0.192</v>
      </c>
      <c r="D35" s="15">
        <v>1.7099999999999999E-3</v>
      </c>
      <c r="E35" s="17">
        <v>5.21</v>
      </c>
      <c r="F35" s="16">
        <v>584.29999999999995</v>
      </c>
      <c r="G35" s="16">
        <v>152.5</v>
      </c>
      <c r="H35" s="16">
        <v>53.6</v>
      </c>
      <c r="I35" s="28">
        <v>98.9</v>
      </c>
      <c r="K35" s="13" t="s">
        <v>391</v>
      </c>
      <c r="L35" s="17">
        <v>10.994999999999999</v>
      </c>
      <c r="M35" s="14">
        <v>4.2999999999999997E-2</v>
      </c>
      <c r="N35" s="15">
        <v>1.9599999999999999E-3</v>
      </c>
      <c r="O35" s="17">
        <v>23.26</v>
      </c>
      <c r="P35" s="16">
        <v>509.4</v>
      </c>
      <c r="Q35" s="16">
        <v>162.5</v>
      </c>
      <c r="R35" s="16">
        <v>81.599999999999994</v>
      </c>
      <c r="S35" s="28">
        <v>80.900000000000006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16">
        <v>53.6</v>
      </c>
      <c r="AO35" s="13">
        <v>-27</v>
      </c>
      <c r="AP35" s="16">
        <v>152.5</v>
      </c>
    </row>
    <row r="36" spans="1:42" ht="12.75" x14ac:dyDescent="0.2">
      <c r="A36" s="13" t="s">
        <v>392</v>
      </c>
      <c r="B36" s="17">
        <v>2.4700000000000002</v>
      </c>
      <c r="C36" s="14">
        <v>0.186</v>
      </c>
      <c r="D36" s="15">
        <v>1.7149999999999999E-3</v>
      </c>
      <c r="E36" s="17">
        <v>5.38</v>
      </c>
      <c r="F36" s="16">
        <v>582.4</v>
      </c>
      <c r="G36" s="16">
        <v>152.69999999999999</v>
      </c>
      <c r="H36" s="16">
        <v>54</v>
      </c>
      <c r="I36" s="28">
        <v>98.7</v>
      </c>
      <c r="K36" s="13" t="s">
        <v>393</v>
      </c>
      <c r="L36" s="17">
        <v>11.27</v>
      </c>
      <c r="M36" s="14">
        <v>4.2000000000000003E-2</v>
      </c>
      <c r="N36" s="15">
        <v>1.9650000000000002E-3</v>
      </c>
      <c r="O36" s="17">
        <v>23.81</v>
      </c>
      <c r="P36" s="16">
        <v>508.2</v>
      </c>
      <c r="Q36" s="16">
        <v>162.6</v>
      </c>
      <c r="R36" s="16">
        <v>82.2</v>
      </c>
      <c r="S36" s="28">
        <v>80.400000000000006</v>
      </c>
      <c r="T36" s="151"/>
      <c r="X36" s="126" t="s">
        <v>497</v>
      </c>
      <c r="Y36" s="127"/>
      <c r="Z36" s="265" t="e">
        <f>INDEX(AM34:AM134,MATCH(Z38,AM34:AM134,1)+1)</f>
        <v>#REF!</v>
      </c>
      <c r="AA36" s="261" t="e">
        <f>VLOOKUP(Z36,AM34:AN134,2)</f>
        <v>#REF!</v>
      </c>
      <c r="AB36" s="116"/>
      <c r="AM36" s="13">
        <v>-26</v>
      </c>
      <c r="AN36" s="16">
        <v>54</v>
      </c>
      <c r="AO36" s="13">
        <v>-26</v>
      </c>
      <c r="AP36" s="16">
        <v>152.69999999999999</v>
      </c>
    </row>
    <row r="37" spans="1:42" ht="12.75" x14ac:dyDescent="0.2">
      <c r="A37" s="13" t="s">
        <v>394</v>
      </c>
      <c r="B37" s="17">
        <v>2.56</v>
      </c>
      <c r="C37" s="14">
        <v>0.18099999999999999</v>
      </c>
      <c r="D37" s="15">
        <v>1.72E-3</v>
      </c>
      <c r="E37" s="17">
        <v>5.53</v>
      </c>
      <c r="F37" s="16">
        <v>580.9</v>
      </c>
      <c r="G37" s="16">
        <v>152.9</v>
      </c>
      <c r="H37" s="16">
        <v>54.5</v>
      </c>
      <c r="I37" s="28">
        <v>98.4</v>
      </c>
      <c r="K37" s="13" t="s">
        <v>395</v>
      </c>
      <c r="L37" s="17">
        <v>11.56</v>
      </c>
      <c r="M37" s="14">
        <v>4.1000000000000002E-2</v>
      </c>
      <c r="N37" s="15">
        <v>1.9750000000000002E-3</v>
      </c>
      <c r="O37" s="17">
        <v>24.39</v>
      </c>
      <c r="P37" s="16">
        <v>506.8</v>
      </c>
      <c r="Q37" s="16">
        <v>162.69999999999999</v>
      </c>
      <c r="R37" s="16">
        <v>82.9</v>
      </c>
      <c r="S37" s="28">
        <v>79.8</v>
      </c>
      <c r="T37" s="151"/>
      <c r="X37" s="128" t="s">
        <v>491</v>
      </c>
      <c r="Y37" s="129"/>
      <c r="Z37" s="266"/>
      <c r="AA37" s="262"/>
      <c r="AB37" s="116"/>
      <c r="AM37" s="13">
        <v>-25</v>
      </c>
      <c r="AN37" s="16">
        <v>54.5</v>
      </c>
      <c r="AO37" s="13">
        <v>-25</v>
      </c>
      <c r="AP37" s="16">
        <v>152.9</v>
      </c>
    </row>
    <row r="38" spans="1:42" ht="12.75" x14ac:dyDescent="0.2">
      <c r="A38" s="13" t="s">
        <v>396</v>
      </c>
      <c r="B38" s="17">
        <v>2.65</v>
      </c>
      <c r="C38" s="14">
        <v>0.17499999999999999</v>
      </c>
      <c r="D38" s="15">
        <v>1.725E-3</v>
      </c>
      <c r="E38" s="17">
        <v>5.71</v>
      </c>
      <c r="F38" s="16">
        <v>579.4</v>
      </c>
      <c r="G38" s="16">
        <v>153.1</v>
      </c>
      <c r="H38" s="16">
        <v>55</v>
      </c>
      <c r="I38" s="28">
        <v>98.1</v>
      </c>
      <c r="K38" s="13" t="s">
        <v>397</v>
      </c>
      <c r="L38" s="17">
        <v>11.85</v>
      </c>
      <c r="M38" s="14">
        <v>0.04</v>
      </c>
      <c r="N38" s="15">
        <v>1.98E-3</v>
      </c>
      <c r="O38" s="17">
        <v>25</v>
      </c>
      <c r="P38" s="16">
        <v>505.4</v>
      </c>
      <c r="Q38" s="16">
        <v>162.80000000000001</v>
      </c>
      <c r="R38" s="16">
        <v>83.5</v>
      </c>
      <c r="S38" s="28">
        <v>79.3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16">
        <v>55</v>
      </c>
      <c r="AO38" s="13">
        <v>-24</v>
      </c>
      <c r="AP38" s="16">
        <v>153.1</v>
      </c>
    </row>
    <row r="39" spans="1:42" ht="12.75" x14ac:dyDescent="0.2">
      <c r="A39" s="13" t="s">
        <v>398</v>
      </c>
      <c r="B39" s="17">
        <v>2.75</v>
      </c>
      <c r="C39" s="14">
        <v>0.16900000000000001</v>
      </c>
      <c r="D39" s="15">
        <v>1.73E-3</v>
      </c>
      <c r="E39" s="17">
        <v>5.92</v>
      </c>
      <c r="F39" s="16">
        <v>578</v>
      </c>
      <c r="G39" s="16">
        <v>153.30000000000001</v>
      </c>
      <c r="H39" s="16">
        <v>55.5</v>
      </c>
      <c r="I39" s="28">
        <v>97.8</v>
      </c>
      <c r="K39" s="13" t="s">
        <v>399</v>
      </c>
      <c r="L39" s="17">
        <v>12.135</v>
      </c>
      <c r="M39" s="14">
        <v>3.9E-2</v>
      </c>
      <c r="N39" s="15">
        <v>1.9849999999999998E-3</v>
      </c>
      <c r="O39" s="17">
        <v>25.64</v>
      </c>
      <c r="P39" s="16">
        <v>503.9</v>
      </c>
      <c r="Q39" s="16">
        <v>162.9</v>
      </c>
      <c r="R39" s="16">
        <v>84.1</v>
      </c>
      <c r="S39" s="28">
        <v>78.8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16">
        <v>55.5</v>
      </c>
      <c r="AO39" s="13">
        <v>-23</v>
      </c>
      <c r="AP39" s="16">
        <v>153.30000000000001</v>
      </c>
    </row>
    <row r="40" spans="1:42" ht="12.75" x14ac:dyDescent="0.2">
      <c r="A40" s="13" t="s">
        <v>400</v>
      </c>
      <c r="B40" s="17">
        <v>2.86</v>
      </c>
      <c r="C40" s="14">
        <v>0.161</v>
      </c>
      <c r="D40" s="15">
        <v>1.735E-3</v>
      </c>
      <c r="E40" s="17">
        <v>6.14</v>
      </c>
      <c r="F40" s="16">
        <v>576.29999999999995</v>
      </c>
      <c r="G40" s="16">
        <v>153.6</v>
      </c>
      <c r="H40" s="16">
        <v>56.2</v>
      </c>
      <c r="I40" s="28">
        <v>97.4</v>
      </c>
      <c r="K40" s="13" t="s">
        <v>401</v>
      </c>
      <c r="L40" s="17">
        <v>12.46</v>
      </c>
      <c r="M40" s="14">
        <v>3.7999999999999999E-2</v>
      </c>
      <c r="N40" s="15">
        <v>1.99E-3</v>
      </c>
      <c r="O40" s="17">
        <v>26.32</v>
      </c>
      <c r="P40" s="16">
        <v>501.9</v>
      </c>
      <c r="Q40" s="16">
        <v>163</v>
      </c>
      <c r="R40" s="16">
        <v>84.8</v>
      </c>
      <c r="S40" s="28">
        <v>78.2</v>
      </c>
      <c r="T40" s="151"/>
      <c r="X40" s="126" t="s">
        <v>498</v>
      </c>
      <c r="Y40" s="127"/>
      <c r="Z40" s="265" t="e">
        <f>INDEX(AM38:AM138,MATCH(Z42,AM38:AM138,1)+1)</f>
        <v>#REF!</v>
      </c>
      <c r="AA40" s="261" t="e">
        <f>VLOOKUP(Z40,AO30:AP130,2)</f>
        <v>#REF!</v>
      </c>
      <c r="AB40" s="116"/>
      <c r="AM40" s="13">
        <v>-22</v>
      </c>
      <c r="AN40" s="16">
        <v>56.2</v>
      </c>
      <c r="AO40" s="13">
        <v>-22</v>
      </c>
      <c r="AP40" s="16">
        <v>153.6</v>
      </c>
    </row>
    <row r="41" spans="1:42" ht="12.75" x14ac:dyDescent="0.2">
      <c r="A41" s="13" t="s">
        <v>402</v>
      </c>
      <c r="B41" s="17">
        <v>2.98</v>
      </c>
      <c r="C41" s="14">
        <v>0.157</v>
      </c>
      <c r="D41" s="15">
        <v>1.74E-3</v>
      </c>
      <c r="E41" s="17">
        <v>6.37</v>
      </c>
      <c r="F41" s="16">
        <v>574.70000000000005</v>
      </c>
      <c r="G41" s="16">
        <v>153.9</v>
      </c>
      <c r="H41" s="16">
        <v>56.9</v>
      </c>
      <c r="I41" s="28">
        <v>97</v>
      </c>
      <c r="K41" s="13" t="s">
        <v>403</v>
      </c>
      <c r="L41" s="17">
        <v>12.77</v>
      </c>
      <c r="M41" s="14">
        <v>3.6999999999999998E-2</v>
      </c>
      <c r="N41" s="15">
        <v>2E-3</v>
      </c>
      <c r="O41" s="17">
        <v>27.03</v>
      </c>
      <c r="P41" s="16">
        <v>499.9</v>
      </c>
      <c r="Q41" s="16">
        <v>163.1</v>
      </c>
      <c r="R41" s="16">
        <v>85.6</v>
      </c>
      <c r="S41" s="28">
        <v>77.5</v>
      </c>
      <c r="T41" s="151"/>
      <c r="X41" s="128" t="s">
        <v>491</v>
      </c>
      <c r="Y41" s="129"/>
      <c r="Z41" s="266"/>
      <c r="AA41" s="262"/>
      <c r="AB41" s="116"/>
      <c r="AE41" s="4"/>
      <c r="AM41" s="13">
        <v>-21</v>
      </c>
      <c r="AN41" s="16">
        <v>56.9</v>
      </c>
      <c r="AO41" s="13">
        <v>-21</v>
      </c>
      <c r="AP41" s="16">
        <v>153.9</v>
      </c>
    </row>
    <row r="42" spans="1:42" ht="12.75" x14ac:dyDescent="0.2">
      <c r="A42" s="13" t="s">
        <v>316</v>
      </c>
      <c r="B42" s="17">
        <v>3.08</v>
      </c>
      <c r="C42" s="14">
        <v>0.151</v>
      </c>
      <c r="D42" s="15">
        <v>1.743E-3</v>
      </c>
      <c r="E42" s="17">
        <v>6.62</v>
      </c>
      <c r="F42" s="16">
        <v>573.6</v>
      </c>
      <c r="G42" s="16">
        <v>154.19999999999999</v>
      </c>
      <c r="H42" s="16">
        <v>57.5</v>
      </c>
      <c r="I42" s="28">
        <v>96.7</v>
      </c>
      <c r="K42" s="13" t="s">
        <v>321</v>
      </c>
      <c r="L42" s="17">
        <v>13.09</v>
      </c>
      <c r="M42" s="14">
        <v>3.5999999999999997E-2</v>
      </c>
      <c r="N42" s="15">
        <v>2.0049999999999998E-3</v>
      </c>
      <c r="O42" s="17">
        <v>27.78</v>
      </c>
      <c r="P42" s="16">
        <v>498.2</v>
      </c>
      <c r="Q42" s="16">
        <v>163.19999999999999</v>
      </c>
      <c r="R42" s="16">
        <v>86.2</v>
      </c>
      <c r="S42" s="28">
        <v>77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16">
        <v>57.5</v>
      </c>
      <c r="AO42" s="13">
        <v>-20</v>
      </c>
      <c r="AP42" s="16">
        <v>154.19999999999999</v>
      </c>
    </row>
    <row r="43" spans="1:42" ht="12.75" x14ac:dyDescent="0.2">
      <c r="A43" s="13" t="s">
        <v>404</v>
      </c>
      <c r="B43" s="17">
        <v>3.18</v>
      </c>
      <c r="C43" s="14">
        <v>0.14599999999999999</v>
      </c>
      <c r="D43" s="15">
        <v>1.7470000000000001E-3</v>
      </c>
      <c r="E43" s="17">
        <v>6.85</v>
      </c>
      <c r="F43" s="16">
        <v>572.5</v>
      </c>
      <c r="G43" s="16">
        <v>154.4</v>
      </c>
      <c r="H43" s="16">
        <v>58</v>
      </c>
      <c r="I43" s="28">
        <v>96.4</v>
      </c>
      <c r="K43" s="13" t="s">
        <v>405</v>
      </c>
      <c r="L43" s="17">
        <v>13.41</v>
      </c>
      <c r="M43" s="14">
        <v>3.5000000000000003E-2</v>
      </c>
      <c r="N43" s="15">
        <v>2.0149999999999999E-3</v>
      </c>
      <c r="O43" s="17">
        <v>28.57</v>
      </c>
      <c r="P43" s="16">
        <v>496.5</v>
      </c>
      <c r="Q43" s="16">
        <v>163.4</v>
      </c>
      <c r="R43" s="16">
        <v>86.8</v>
      </c>
      <c r="S43" s="28">
        <v>76.599999999999994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16">
        <v>58</v>
      </c>
      <c r="AO43" s="13">
        <v>-19</v>
      </c>
      <c r="AP43" s="16">
        <v>154.4</v>
      </c>
    </row>
    <row r="44" spans="1:42" ht="12.75" x14ac:dyDescent="0.2">
      <c r="A44" s="13" t="s">
        <v>406</v>
      </c>
      <c r="B44" s="17">
        <v>3.2850000000000001</v>
      </c>
      <c r="C44" s="14">
        <v>0.14099999999999999</v>
      </c>
      <c r="D44" s="15">
        <v>1.75E-3</v>
      </c>
      <c r="E44" s="17">
        <v>7.09</v>
      </c>
      <c r="F44" s="16">
        <v>571.5</v>
      </c>
      <c r="G44" s="16">
        <v>154.6</v>
      </c>
      <c r="H44" s="16">
        <v>58.5</v>
      </c>
      <c r="I44" s="28">
        <v>96.1</v>
      </c>
      <c r="K44" s="13" t="s">
        <v>407</v>
      </c>
      <c r="L44" s="17">
        <v>13.72</v>
      </c>
      <c r="M44" s="14">
        <v>3.4000000000000002E-2</v>
      </c>
      <c r="N44" s="15">
        <v>2.0200000000000001E-3</v>
      </c>
      <c r="O44" s="17">
        <v>29.41</v>
      </c>
      <c r="P44" s="16">
        <v>494.9</v>
      </c>
      <c r="Q44" s="16">
        <v>163.5</v>
      </c>
      <c r="R44" s="16">
        <v>87.4</v>
      </c>
      <c r="S44" s="28">
        <v>76.099999999999994</v>
      </c>
      <c r="T44" s="151"/>
      <c r="X44" s="126" t="s">
        <v>499</v>
      </c>
      <c r="Y44" s="127"/>
      <c r="Z44" s="265" t="e">
        <f>INDEX(AM42:AM142,MATCH(Z46,AM42:AM142,1)+1)</f>
        <v>#REF!</v>
      </c>
      <c r="AA44" s="261" t="e">
        <f>VLOOKUP(Z44,AO30:AP130,2)</f>
        <v>#REF!</v>
      </c>
      <c r="AB44" s="116"/>
      <c r="AM44" s="13">
        <v>-18</v>
      </c>
      <c r="AN44" s="16">
        <v>58.5</v>
      </c>
      <c r="AO44" s="13">
        <v>-18</v>
      </c>
      <c r="AP44" s="16">
        <v>154.6</v>
      </c>
    </row>
    <row r="45" spans="1:42" ht="12.75" x14ac:dyDescent="0.2">
      <c r="A45" s="13" t="s">
        <v>408</v>
      </c>
      <c r="B45" s="17">
        <v>3.39</v>
      </c>
      <c r="C45" s="14">
        <v>0.13700000000000001</v>
      </c>
      <c r="D45" s="15">
        <v>1.753E-3</v>
      </c>
      <c r="E45" s="17">
        <v>7.3</v>
      </c>
      <c r="F45" s="16">
        <v>570.6</v>
      </c>
      <c r="G45" s="16">
        <v>154.80000000000001</v>
      </c>
      <c r="H45" s="16">
        <v>59</v>
      </c>
      <c r="I45" s="28">
        <v>95.8</v>
      </c>
      <c r="K45" s="13" t="s">
        <v>409</v>
      </c>
      <c r="L45" s="17">
        <v>14.05</v>
      </c>
      <c r="M45" s="14">
        <v>3.3000000000000002E-2</v>
      </c>
      <c r="N45" s="15">
        <v>2.0249999999999999E-3</v>
      </c>
      <c r="O45" s="17">
        <v>30.3</v>
      </c>
      <c r="P45" s="16">
        <v>493.4</v>
      </c>
      <c r="Q45" s="16">
        <v>163.6</v>
      </c>
      <c r="R45" s="16">
        <v>87.9</v>
      </c>
      <c r="S45" s="28">
        <v>75.7</v>
      </c>
      <c r="T45" s="151"/>
      <c r="X45" s="128" t="s">
        <v>491</v>
      </c>
      <c r="Y45" s="129"/>
      <c r="Z45" s="266"/>
      <c r="AA45" s="262"/>
      <c r="AB45" s="116"/>
      <c r="AM45" s="13">
        <v>-17</v>
      </c>
      <c r="AN45" s="16">
        <v>59</v>
      </c>
      <c r="AO45" s="13">
        <v>-17</v>
      </c>
      <c r="AP45" s="16">
        <v>154.80000000000001</v>
      </c>
    </row>
    <row r="46" spans="1:42" ht="12.75" x14ac:dyDescent="0.2">
      <c r="A46" s="13" t="s">
        <v>410</v>
      </c>
      <c r="B46" s="17">
        <v>3.5</v>
      </c>
      <c r="C46" s="14">
        <v>0.13250000000000001</v>
      </c>
      <c r="D46" s="15">
        <v>1.755E-3</v>
      </c>
      <c r="E46" s="17">
        <v>7.55</v>
      </c>
      <c r="F46" s="16">
        <v>569.70000000000005</v>
      </c>
      <c r="G46" s="16">
        <v>155</v>
      </c>
      <c r="H46" s="16">
        <v>59.5</v>
      </c>
      <c r="I46" s="28">
        <v>95.5</v>
      </c>
      <c r="K46" s="13" t="s">
        <v>411</v>
      </c>
      <c r="L46" s="17">
        <v>14.38</v>
      </c>
      <c r="M46" s="14">
        <v>3.2000000000000001E-2</v>
      </c>
      <c r="N46" s="15">
        <v>2.0300000000000001E-3</v>
      </c>
      <c r="O46" s="17">
        <v>31.25</v>
      </c>
      <c r="P46" s="16">
        <v>491.9</v>
      </c>
      <c r="Q46" s="16">
        <v>163.69999999999999</v>
      </c>
      <c r="R46" s="16">
        <v>88.5</v>
      </c>
      <c r="S46" s="28">
        <v>75.2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16">
        <v>59.5</v>
      </c>
      <c r="AO46" s="13">
        <v>-16</v>
      </c>
      <c r="AP46" s="16">
        <v>155</v>
      </c>
    </row>
    <row r="47" spans="1:42" ht="12.75" x14ac:dyDescent="0.2">
      <c r="A47" s="13" t="s">
        <v>412</v>
      </c>
      <c r="B47" s="17">
        <v>3.61</v>
      </c>
      <c r="C47" s="14">
        <v>0.1285</v>
      </c>
      <c r="D47" s="15">
        <v>1.758E-3</v>
      </c>
      <c r="E47" s="17">
        <v>7.78</v>
      </c>
      <c r="F47" s="16">
        <v>568.9</v>
      </c>
      <c r="G47" s="16">
        <v>155.30000000000001</v>
      </c>
      <c r="H47" s="16">
        <v>60</v>
      </c>
      <c r="I47" s="28">
        <v>95.3</v>
      </c>
      <c r="K47" s="13" t="s">
        <v>413</v>
      </c>
      <c r="L47" s="17">
        <v>14.72</v>
      </c>
      <c r="M47" s="14">
        <v>3.1150000000000001E-2</v>
      </c>
      <c r="N47" s="15">
        <v>2.0400000000000001E-3</v>
      </c>
      <c r="O47" s="17">
        <v>31.75</v>
      </c>
      <c r="P47" s="16">
        <v>490.4</v>
      </c>
      <c r="Q47" s="16">
        <v>163.80000000000001</v>
      </c>
      <c r="R47" s="16">
        <v>89.1</v>
      </c>
      <c r="S47" s="28">
        <v>74.7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16">
        <v>60</v>
      </c>
      <c r="AO47" s="13">
        <v>-15</v>
      </c>
      <c r="AP47" s="16">
        <v>155.30000000000001</v>
      </c>
    </row>
    <row r="48" spans="1:42" x14ac:dyDescent="0.2">
      <c r="A48" s="13" t="s">
        <v>414</v>
      </c>
      <c r="B48" s="17">
        <v>3.72</v>
      </c>
      <c r="C48" s="14">
        <v>0.125</v>
      </c>
      <c r="D48" s="15">
        <v>1.7600000000000001E-3</v>
      </c>
      <c r="E48" s="17">
        <v>8</v>
      </c>
      <c r="F48" s="16">
        <v>567.6</v>
      </c>
      <c r="G48" s="16">
        <v>155.5</v>
      </c>
      <c r="H48" s="16">
        <v>60.5</v>
      </c>
      <c r="I48" s="28">
        <v>95</v>
      </c>
      <c r="K48" s="13" t="s">
        <v>415</v>
      </c>
      <c r="L48" s="17">
        <v>15.06</v>
      </c>
      <c r="M48" s="14">
        <v>3.1E-2</v>
      </c>
      <c r="N48" s="15">
        <v>2.0449999999999999E-3</v>
      </c>
      <c r="O48" s="17">
        <v>32.26</v>
      </c>
      <c r="P48" s="16">
        <v>488.7</v>
      </c>
      <c r="Q48" s="16">
        <v>163.9</v>
      </c>
      <c r="R48" s="16">
        <v>89.7</v>
      </c>
      <c r="S48" s="28">
        <v>74.2</v>
      </c>
      <c r="T48" s="151"/>
      <c r="AM48" s="13">
        <v>-14</v>
      </c>
      <c r="AN48" s="16">
        <v>60.5</v>
      </c>
      <c r="AO48" s="13">
        <v>-14</v>
      </c>
      <c r="AP48" s="16">
        <v>155.5</v>
      </c>
    </row>
    <row r="49" spans="1:42" x14ac:dyDescent="0.2">
      <c r="A49" s="13" t="s">
        <v>416</v>
      </c>
      <c r="B49" s="17">
        <v>3.83</v>
      </c>
      <c r="C49" s="14">
        <v>0.121</v>
      </c>
      <c r="D49" s="15">
        <v>1.7650000000000001E-3</v>
      </c>
      <c r="E49" s="17">
        <v>8.26</v>
      </c>
      <c r="F49" s="16">
        <v>566.29999999999995</v>
      </c>
      <c r="G49" s="16">
        <v>155.69999999999999</v>
      </c>
      <c r="H49" s="16">
        <v>61</v>
      </c>
      <c r="I49" s="28">
        <v>94.7</v>
      </c>
      <c r="K49" s="13" t="s">
        <v>417</v>
      </c>
      <c r="L49" s="17">
        <v>15.41</v>
      </c>
      <c r="M49" s="14">
        <v>0.03</v>
      </c>
      <c r="N49" s="15">
        <v>2.055E-3</v>
      </c>
      <c r="O49" s="17">
        <v>33.130000000000003</v>
      </c>
      <c r="P49" s="16">
        <v>487</v>
      </c>
      <c r="Q49" s="16">
        <v>164</v>
      </c>
      <c r="R49" s="16">
        <v>90.2</v>
      </c>
      <c r="S49" s="28">
        <v>73.8</v>
      </c>
      <c r="T49" s="151"/>
      <c r="X49" s="4"/>
      <c r="AM49" s="13">
        <v>-13</v>
      </c>
      <c r="AN49" s="16">
        <v>61</v>
      </c>
      <c r="AO49" s="13">
        <v>-13</v>
      </c>
      <c r="AP49" s="16">
        <v>155.69999999999999</v>
      </c>
    </row>
    <row r="50" spans="1:42" ht="11.25" customHeight="1" x14ac:dyDescent="0.2">
      <c r="A50" s="13" t="s">
        <v>418</v>
      </c>
      <c r="B50" s="17">
        <v>3.98</v>
      </c>
      <c r="C50" s="14">
        <v>0.11799999999999999</v>
      </c>
      <c r="D50" s="15">
        <v>1.7700000000000001E-3</v>
      </c>
      <c r="E50" s="17">
        <v>8.48</v>
      </c>
      <c r="F50" s="16">
        <v>564.9</v>
      </c>
      <c r="G50" s="16">
        <v>155.9</v>
      </c>
      <c r="H50" s="16">
        <v>61.5</v>
      </c>
      <c r="I50" s="28">
        <v>94.4</v>
      </c>
      <c r="K50" s="13" t="s">
        <v>419</v>
      </c>
      <c r="L50" s="17">
        <v>15.76</v>
      </c>
      <c r="M50" s="14">
        <v>2.9499999999999998E-2</v>
      </c>
      <c r="N50" s="15">
        <v>2.0600000000000002E-3</v>
      </c>
      <c r="O50" s="17">
        <v>34</v>
      </c>
      <c r="P50" s="16">
        <v>485.4</v>
      </c>
      <c r="Q50" s="16">
        <v>164.1</v>
      </c>
      <c r="R50" s="16">
        <v>90.8</v>
      </c>
      <c r="S50" s="28">
        <v>73.3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16">
        <v>61.5</v>
      </c>
      <c r="AO50" s="13">
        <v>-12</v>
      </c>
      <c r="AP50" s="16">
        <v>155.9</v>
      </c>
    </row>
    <row r="51" spans="1:42" ht="11.25" customHeight="1" x14ac:dyDescent="0.2">
      <c r="A51" s="13" t="s">
        <v>420</v>
      </c>
      <c r="B51" s="17">
        <v>4.13</v>
      </c>
      <c r="C51" s="14">
        <v>0.1145</v>
      </c>
      <c r="D51" s="15">
        <v>1.7750000000000001E-3</v>
      </c>
      <c r="E51" s="17">
        <v>8.73</v>
      </c>
      <c r="F51" s="16">
        <v>563.5</v>
      </c>
      <c r="G51" s="16">
        <v>156.1</v>
      </c>
      <c r="H51" s="16">
        <v>62.1</v>
      </c>
      <c r="I51" s="28">
        <v>94</v>
      </c>
      <c r="K51" s="13" t="s">
        <v>421</v>
      </c>
      <c r="L51" s="17">
        <v>16.125</v>
      </c>
      <c r="M51" s="14">
        <v>2.9000000000000001E-2</v>
      </c>
      <c r="N51" s="15">
        <v>2.0699999999999998E-3</v>
      </c>
      <c r="O51" s="17">
        <v>34.799999999999997</v>
      </c>
      <c r="P51" s="16">
        <v>483.4</v>
      </c>
      <c r="Q51" s="16">
        <v>164.2</v>
      </c>
      <c r="R51" s="16">
        <v>91.4</v>
      </c>
      <c r="S51" s="28">
        <v>72.8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16">
        <v>62.1</v>
      </c>
      <c r="AO51" s="13">
        <v>-11</v>
      </c>
      <c r="AP51" s="16">
        <v>156.1</v>
      </c>
    </row>
    <row r="52" spans="1:42" x14ac:dyDescent="0.2">
      <c r="A52" s="13" t="s">
        <v>317</v>
      </c>
      <c r="B52" s="17">
        <v>4.28</v>
      </c>
      <c r="C52" s="14">
        <v>0.111</v>
      </c>
      <c r="D52" s="15">
        <v>1.7799999999999999E-3</v>
      </c>
      <c r="E52" s="17">
        <v>9.01</v>
      </c>
      <c r="F52" s="16">
        <v>562.1</v>
      </c>
      <c r="G52" s="16">
        <v>156.30000000000001</v>
      </c>
      <c r="H52" s="16">
        <v>62.6</v>
      </c>
      <c r="I52" s="28">
        <v>93.7</v>
      </c>
      <c r="K52" s="13" t="s">
        <v>322</v>
      </c>
      <c r="L52" s="17">
        <v>16.489999999999998</v>
      </c>
      <c r="M52" s="14">
        <v>2.8000000000000001E-2</v>
      </c>
      <c r="N52" s="15">
        <v>2.075E-3</v>
      </c>
      <c r="O52" s="17">
        <v>35.6</v>
      </c>
      <c r="P52" s="16">
        <v>481.4</v>
      </c>
      <c r="Q52" s="16">
        <v>164.3</v>
      </c>
      <c r="R52" s="16">
        <v>92</v>
      </c>
      <c r="S52" s="28">
        <v>72.3</v>
      </c>
      <c r="T52" s="151"/>
      <c r="AM52" s="13">
        <v>-10</v>
      </c>
      <c r="AN52" s="16">
        <v>62.6</v>
      </c>
      <c r="AO52" s="13">
        <v>-10</v>
      </c>
      <c r="AP52" s="16">
        <v>156.30000000000001</v>
      </c>
    </row>
    <row r="53" spans="1:42" x14ac:dyDescent="0.2">
      <c r="A53" s="13" t="s">
        <v>422</v>
      </c>
      <c r="B53" s="17">
        <v>4.43</v>
      </c>
      <c r="C53" s="14">
        <v>0.108</v>
      </c>
      <c r="D53" s="15">
        <v>1.7830000000000001E-3</v>
      </c>
      <c r="E53" s="17">
        <v>9.26</v>
      </c>
      <c r="F53" s="16">
        <v>560.70000000000005</v>
      </c>
      <c r="G53" s="16">
        <v>156.5</v>
      </c>
      <c r="H53" s="16">
        <v>63.2</v>
      </c>
      <c r="I53" s="28">
        <v>93.5</v>
      </c>
      <c r="K53" s="13" t="s">
        <v>423</v>
      </c>
      <c r="L53" s="17">
        <v>16.86</v>
      </c>
      <c r="M53" s="14">
        <v>2.75E-2</v>
      </c>
      <c r="N53" s="15">
        <v>2.085E-3</v>
      </c>
      <c r="O53" s="17">
        <v>36.4</v>
      </c>
      <c r="P53" s="16">
        <v>479.4</v>
      </c>
      <c r="Q53" s="16">
        <v>164.35</v>
      </c>
      <c r="R53" s="16">
        <v>92.6</v>
      </c>
      <c r="S53" s="28">
        <v>71.75</v>
      </c>
      <c r="T53" s="151"/>
      <c r="X53" s="4"/>
      <c r="AD53" s="4"/>
      <c r="AM53" s="13">
        <v>-9</v>
      </c>
      <c r="AN53" s="16">
        <v>63.2</v>
      </c>
      <c r="AO53" s="13">
        <v>-9</v>
      </c>
      <c r="AP53" s="16">
        <v>156.5</v>
      </c>
    </row>
    <row r="54" spans="1:42" ht="11.25" customHeight="1" x14ac:dyDescent="0.2">
      <c r="A54" s="13" t="s">
        <v>424</v>
      </c>
      <c r="B54" s="17">
        <v>4.58</v>
      </c>
      <c r="C54" s="14">
        <v>0.104</v>
      </c>
      <c r="D54" s="15">
        <v>1.787E-3</v>
      </c>
      <c r="E54" s="17">
        <v>9.6199999999999992</v>
      </c>
      <c r="F54" s="16">
        <v>559.29999999999995</v>
      </c>
      <c r="G54" s="16">
        <v>156.69999999999999</v>
      </c>
      <c r="H54" s="16">
        <v>63.9</v>
      </c>
      <c r="I54" s="28">
        <v>92.8</v>
      </c>
      <c r="K54" s="13" t="s">
        <v>425</v>
      </c>
      <c r="L54" s="17">
        <v>17.260000000000002</v>
      </c>
      <c r="M54" s="14">
        <v>2.6499999999999999E-2</v>
      </c>
      <c r="N54" s="15">
        <v>2.0950000000000001E-3</v>
      </c>
      <c r="O54" s="17">
        <v>37.6</v>
      </c>
      <c r="P54" s="16">
        <v>477.4</v>
      </c>
      <c r="Q54" s="16">
        <v>164.4</v>
      </c>
      <c r="R54" s="16">
        <v>93.4</v>
      </c>
      <c r="S54" s="28">
        <v>71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16">
        <v>63.9</v>
      </c>
      <c r="AO54" s="13">
        <v>-8</v>
      </c>
      <c r="AP54" s="16">
        <v>156.69999999999999</v>
      </c>
    </row>
    <row r="55" spans="1:42" ht="12" customHeight="1" x14ac:dyDescent="0.2">
      <c r="A55" s="13" t="s">
        <v>426</v>
      </c>
      <c r="B55" s="17">
        <v>4.7300000000000004</v>
      </c>
      <c r="C55" s="14">
        <v>0.1</v>
      </c>
      <c r="D55" s="15">
        <v>1.7899999999999999E-3</v>
      </c>
      <c r="E55" s="17">
        <v>10</v>
      </c>
      <c r="F55" s="16">
        <v>557.9</v>
      </c>
      <c r="G55" s="16">
        <v>156.9</v>
      </c>
      <c r="H55" s="16">
        <v>64.599999999999994</v>
      </c>
      <c r="I55" s="28">
        <v>92.3</v>
      </c>
      <c r="K55" s="13" t="s">
        <v>427</v>
      </c>
      <c r="L55" s="17">
        <v>17.670000000000002</v>
      </c>
      <c r="M55" s="14">
        <v>2.5999999999999999E-2</v>
      </c>
      <c r="N55" s="15">
        <v>2.0999999999999999E-3</v>
      </c>
      <c r="O55" s="17">
        <v>38.799999999999997</v>
      </c>
      <c r="P55" s="16">
        <v>475.4</v>
      </c>
      <c r="Q55" s="16">
        <v>164.5</v>
      </c>
      <c r="R55" s="16">
        <v>94.2</v>
      </c>
      <c r="S55" s="28">
        <v>70.3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16">
        <v>64.599999999999994</v>
      </c>
      <c r="AO55" s="13">
        <v>-7</v>
      </c>
      <c r="AP55" s="16">
        <v>156.9</v>
      </c>
    </row>
    <row r="56" spans="1:42" x14ac:dyDescent="0.2">
      <c r="A56" s="13" t="s">
        <v>428</v>
      </c>
      <c r="B56" s="17">
        <v>4.88</v>
      </c>
      <c r="C56" s="14">
        <v>9.7000000000000003E-2</v>
      </c>
      <c r="D56" s="15">
        <v>1.7949999999999999E-3</v>
      </c>
      <c r="E56" s="17">
        <v>10.31</v>
      </c>
      <c r="F56" s="16">
        <v>556.5</v>
      </c>
      <c r="G56" s="16">
        <v>157.1</v>
      </c>
      <c r="H56" s="16">
        <v>65.2</v>
      </c>
      <c r="I56" s="28">
        <v>91.9</v>
      </c>
      <c r="K56" s="13" t="s">
        <v>429</v>
      </c>
      <c r="L56" s="17">
        <v>18.065000000000001</v>
      </c>
      <c r="M56" s="14">
        <v>2.5000000000000001E-2</v>
      </c>
      <c r="N56" s="15">
        <v>2.1099999999999999E-3</v>
      </c>
      <c r="O56" s="17">
        <v>40</v>
      </c>
      <c r="P56" s="16">
        <v>473.2</v>
      </c>
      <c r="Q56" s="16">
        <v>164.6</v>
      </c>
      <c r="R56" s="16">
        <v>94.8</v>
      </c>
      <c r="S56" s="28">
        <v>69.8</v>
      </c>
      <c r="T56" s="151"/>
      <c r="AM56" s="13">
        <v>-6</v>
      </c>
      <c r="AN56" s="16">
        <v>65.2</v>
      </c>
      <c r="AO56" s="13">
        <v>-6</v>
      </c>
      <c r="AP56" s="16">
        <v>157.1</v>
      </c>
    </row>
    <row r="57" spans="1:42" x14ac:dyDescent="0.2">
      <c r="A57" s="13" t="s">
        <v>430</v>
      </c>
      <c r="B57" s="17">
        <v>5.03</v>
      </c>
      <c r="C57" s="14">
        <v>9.4E-2</v>
      </c>
      <c r="D57" s="15">
        <v>1.8E-3</v>
      </c>
      <c r="E57" s="17">
        <v>10.64</v>
      </c>
      <c r="F57" s="16">
        <v>555.1</v>
      </c>
      <c r="G57" s="16">
        <v>157.30000000000001</v>
      </c>
      <c r="H57" s="16">
        <v>65.7</v>
      </c>
      <c r="I57" s="28">
        <v>91.6</v>
      </c>
      <c r="K57" s="13" t="s">
        <v>431</v>
      </c>
      <c r="L57" s="17">
        <v>18.46</v>
      </c>
      <c r="M57" s="14">
        <v>2.4500000000000001E-2</v>
      </c>
      <c r="N57" s="15">
        <v>2.1199999999999999E-3</v>
      </c>
      <c r="O57" s="17">
        <v>40.82</v>
      </c>
      <c r="P57" s="16">
        <v>471.4</v>
      </c>
      <c r="Q57" s="16">
        <v>164.65</v>
      </c>
      <c r="R57" s="16">
        <v>95.4</v>
      </c>
      <c r="S57" s="28">
        <v>69.25</v>
      </c>
      <c r="T57" s="151"/>
      <c r="AM57" s="13">
        <v>-5</v>
      </c>
      <c r="AN57" s="16">
        <v>65.7</v>
      </c>
      <c r="AO57" s="13">
        <v>-5</v>
      </c>
      <c r="AP57" s="16">
        <v>157.30000000000001</v>
      </c>
    </row>
    <row r="58" spans="1:42" x14ac:dyDescent="0.2">
      <c r="A58" s="13" t="s">
        <v>432</v>
      </c>
      <c r="B58" s="17">
        <v>5.18</v>
      </c>
      <c r="C58" s="14">
        <v>9.0999999999999998E-2</v>
      </c>
      <c r="D58" s="15">
        <v>1.805E-3</v>
      </c>
      <c r="E58" s="17">
        <v>10.99</v>
      </c>
      <c r="F58" s="16">
        <v>553.70000000000005</v>
      </c>
      <c r="G58" s="16">
        <v>157.5</v>
      </c>
      <c r="H58" s="16">
        <v>66.2</v>
      </c>
      <c r="I58" s="28">
        <v>91.3</v>
      </c>
      <c r="K58" s="13" t="s">
        <v>433</v>
      </c>
      <c r="L58" s="17">
        <v>18.86</v>
      </c>
      <c r="M58" s="14">
        <v>2.4E-2</v>
      </c>
      <c r="N58" s="15">
        <v>2.1299999999999999E-3</v>
      </c>
      <c r="O58" s="17">
        <v>41.67</v>
      </c>
      <c r="P58" s="16">
        <v>469.4</v>
      </c>
      <c r="Q58" s="16">
        <v>164.7</v>
      </c>
      <c r="R58" s="16">
        <v>96</v>
      </c>
      <c r="S58" s="28">
        <v>68.7</v>
      </c>
      <c r="T58" s="151"/>
      <c r="AM58" s="13">
        <v>-4</v>
      </c>
      <c r="AN58" s="16">
        <v>66.2</v>
      </c>
      <c r="AO58" s="13">
        <v>-4</v>
      </c>
      <c r="AP58" s="16">
        <v>157.5</v>
      </c>
    </row>
    <row r="59" spans="1:42" x14ac:dyDescent="0.2">
      <c r="A59" s="13" t="s">
        <v>434</v>
      </c>
      <c r="B59" s="17">
        <v>5.3449999999999998</v>
      </c>
      <c r="C59" s="14">
        <v>8.7999999999999995E-2</v>
      </c>
      <c r="D59" s="15">
        <v>1.81E-3</v>
      </c>
      <c r="E59" s="17">
        <v>11.36</v>
      </c>
      <c r="F59" s="16">
        <v>552.29999999999995</v>
      </c>
      <c r="G59" s="16">
        <v>157.69999999999999</v>
      </c>
      <c r="H59" s="16">
        <v>66.7</v>
      </c>
      <c r="I59" s="28">
        <v>91</v>
      </c>
      <c r="K59" s="13" t="s">
        <v>435</v>
      </c>
      <c r="L59" s="17">
        <v>19.28</v>
      </c>
      <c r="M59" s="14">
        <v>2.35E-2</v>
      </c>
      <c r="N59" s="15">
        <v>2.14E-3</v>
      </c>
      <c r="O59" s="17">
        <v>42.55</v>
      </c>
      <c r="P59" s="16">
        <v>467.4</v>
      </c>
      <c r="Q59" s="16">
        <v>164.8</v>
      </c>
      <c r="R59" s="16">
        <v>96.6</v>
      </c>
      <c r="S59" s="28">
        <v>68.2</v>
      </c>
      <c r="T59" s="151"/>
      <c r="AM59" s="13">
        <v>-3</v>
      </c>
      <c r="AN59" s="16">
        <v>66.7</v>
      </c>
      <c r="AO59" s="13">
        <v>-3</v>
      </c>
      <c r="AP59" s="16">
        <v>157.69999999999999</v>
      </c>
    </row>
    <row r="60" spans="1:42" x14ac:dyDescent="0.2">
      <c r="A60" s="13" t="s">
        <v>436</v>
      </c>
      <c r="B60" s="17">
        <v>5.51</v>
      </c>
      <c r="C60" s="14">
        <v>8.5999999999999993E-2</v>
      </c>
      <c r="D60" s="15">
        <v>1.815E-3</v>
      </c>
      <c r="E60" s="17">
        <v>11.63</v>
      </c>
      <c r="F60" s="16">
        <v>550.9</v>
      </c>
      <c r="G60" s="16">
        <v>157.9</v>
      </c>
      <c r="H60" s="16">
        <v>67.2</v>
      </c>
      <c r="I60" s="28">
        <v>90.7</v>
      </c>
      <c r="K60" s="13" t="s">
        <v>437</v>
      </c>
      <c r="L60" s="17">
        <v>19.7</v>
      </c>
      <c r="M60" s="14">
        <v>2.3E-2</v>
      </c>
      <c r="N60" s="15">
        <v>2.15E-3</v>
      </c>
      <c r="O60" s="17">
        <v>43.48</v>
      </c>
      <c r="P60" s="16">
        <v>465.4</v>
      </c>
      <c r="Q60" s="16">
        <v>164.85</v>
      </c>
      <c r="R60" s="16">
        <v>97.2</v>
      </c>
      <c r="S60" s="28">
        <v>67.650000000000006</v>
      </c>
      <c r="T60" s="151"/>
      <c r="AM60" s="13">
        <v>-2</v>
      </c>
      <c r="AN60" s="16">
        <v>67.2</v>
      </c>
      <c r="AO60" s="13">
        <v>-2</v>
      </c>
      <c r="AP60" s="16">
        <v>157.9</v>
      </c>
    </row>
    <row r="61" spans="1:42" x14ac:dyDescent="0.2">
      <c r="A61" s="13" t="s">
        <v>438</v>
      </c>
      <c r="B61" s="17">
        <v>5.6749999999999998</v>
      </c>
      <c r="C61" s="14">
        <v>8.4000000000000005E-2</v>
      </c>
      <c r="D61" s="15">
        <v>1.82E-3</v>
      </c>
      <c r="E61" s="17">
        <v>11.91</v>
      </c>
      <c r="F61" s="16">
        <v>549.5</v>
      </c>
      <c r="G61" s="16">
        <v>158.19999999999999</v>
      </c>
      <c r="H61" s="16">
        <v>67.8</v>
      </c>
      <c r="I61" s="28">
        <v>90.4</v>
      </c>
      <c r="K61" s="13" t="s">
        <v>439</v>
      </c>
      <c r="L61" s="17">
        <v>20.125</v>
      </c>
      <c r="M61" s="14">
        <v>2.2499999999999999E-2</v>
      </c>
      <c r="N61" s="15">
        <v>2.16E-3</v>
      </c>
      <c r="O61" s="17">
        <v>44.44</v>
      </c>
      <c r="P61" s="16">
        <v>463.2</v>
      </c>
      <c r="Q61" s="16">
        <v>164.9</v>
      </c>
      <c r="R61" s="16">
        <v>97.7</v>
      </c>
      <c r="S61" s="28">
        <v>67.2</v>
      </c>
      <c r="T61" s="151"/>
      <c r="AM61" s="13">
        <v>-1</v>
      </c>
      <c r="AN61" s="16">
        <v>67.8</v>
      </c>
      <c r="AO61" s="13">
        <v>-1</v>
      </c>
      <c r="AP61" s="16">
        <v>158.19999999999999</v>
      </c>
    </row>
    <row r="62" spans="1:42" ht="12" thickBot="1" x14ac:dyDescent="0.25">
      <c r="A62" s="19" t="s">
        <v>318</v>
      </c>
      <c r="B62" s="23">
        <v>5.84</v>
      </c>
      <c r="C62" s="20">
        <v>8.2000000000000003E-2</v>
      </c>
      <c r="D62" s="21">
        <v>1.825E-3</v>
      </c>
      <c r="E62" s="23">
        <v>12.2</v>
      </c>
      <c r="F62" s="22">
        <v>548.1</v>
      </c>
      <c r="G62" s="22">
        <v>158.5</v>
      </c>
      <c r="H62" s="22">
        <v>68.3</v>
      </c>
      <c r="I62" s="29">
        <v>90.2</v>
      </c>
      <c r="K62" s="19" t="s">
        <v>323</v>
      </c>
      <c r="L62" s="23">
        <v>20.545000000000002</v>
      </c>
      <c r="M62" s="20">
        <v>2.1999999999999999E-2</v>
      </c>
      <c r="N62" s="21">
        <v>2.1700000000000001E-3</v>
      </c>
      <c r="O62" s="23">
        <v>45.45</v>
      </c>
      <c r="P62" s="22">
        <v>461</v>
      </c>
      <c r="Q62" s="22">
        <v>165</v>
      </c>
      <c r="R62" s="22">
        <v>98.2</v>
      </c>
      <c r="S62" s="29">
        <v>66.8</v>
      </c>
      <c r="T62" s="151"/>
      <c r="AM62" s="19">
        <v>0</v>
      </c>
      <c r="AN62" s="22">
        <v>68.3</v>
      </c>
      <c r="AO62" s="19">
        <v>0</v>
      </c>
      <c r="AP62" s="22">
        <v>158.5</v>
      </c>
    </row>
    <row r="63" spans="1:42" x14ac:dyDescent="0.2">
      <c r="T63" s="151"/>
      <c r="AM63" s="13">
        <v>1</v>
      </c>
      <c r="AN63" s="16">
        <v>68.8</v>
      </c>
      <c r="AO63" s="13">
        <v>1</v>
      </c>
      <c r="AP63" s="16">
        <v>158.80000000000001</v>
      </c>
    </row>
    <row r="64" spans="1:42" x14ac:dyDescent="0.2">
      <c r="B64" s="5" t="s">
        <v>440</v>
      </c>
      <c r="T64" s="151"/>
      <c r="AM64" s="13">
        <v>2</v>
      </c>
      <c r="AN64" s="16">
        <v>69.3</v>
      </c>
      <c r="AO64" s="13">
        <v>2</v>
      </c>
      <c r="AP64" s="16">
        <v>159.1</v>
      </c>
    </row>
    <row r="65" spans="1:42" ht="12.75" customHeight="1" x14ac:dyDescent="0.2">
      <c r="F65" s="148" t="s">
        <v>441</v>
      </c>
      <c r="G65" s="148"/>
      <c r="H65" s="148"/>
      <c r="I65" s="148"/>
      <c r="J65" s="148"/>
      <c r="K65" s="148"/>
      <c r="L65" s="148"/>
      <c r="T65" s="32"/>
      <c r="AM65" s="13">
        <v>3</v>
      </c>
      <c r="AN65" s="16">
        <v>70.099999999999994</v>
      </c>
      <c r="AO65" s="13">
        <v>3</v>
      </c>
      <c r="AP65" s="16">
        <v>159.5</v>
      </c>
    </row>
    <row r="66" spans="1:42" ht="11.25" customHeight="1" x14ac:dyDescent="0.2">
      <c r="T66" s="32"/>
      <c r="AM66" s="13">
        <v>4</v>
      </c>
      <c r="AN66" s="16">
        <v>70.8</v>
      </c>
      <c r="AO66" s="13">
        <v>4</v>
      </c>
      <c r="AP66" s="16">
        <v>159.80000000000001</v>
      </c>
    </row>
    <row r="67" spans="1:42" ht="10.7" customHeight="1" thickBot="1" x14ac:dyDescent="0.25">
      <c r="A67" s="4" t="s">
        <v>442</v>
      </c>
      <c r="E67" s="4" t="s">
        <v>443</v>
      </c>
      <c r="T67" s="32"/>
      <c r="AM67" s="13">
        <v>5</v>
      </c>
      <c r="AN67" s="16">
        <v>71.400000000000006</v>
      </c>
      <c r="AO67" s="13">
        <v>5</v>
      </c>
      <c r="AP67" s="16">
        <v>160.1</v>
      </c>
    </row>
    <row r="68" spans="1:42" ht="12" thickBot="1" x14ac:dyDescent="0.25">
      <c r="A68" s="26" t="s">
        <v>16</v>
      </c>
      <c r="B68" s="26" t="s">
        <v>444</v>
      </c>
      <c r="C68" s="26"/>
      <c r="D68" s="26" t="s">
        <v>445</v>
      </c>
      <c r="E68" s="26"/>
      <c r="F68" s="26" t="s">
        <v>446</v>
      </c>
      <c r="G68" s="26"/>
      <c r="H68" s="26" t="s">
        <v>447</v>
      </c>
      <c r="I68" s="26"/>
      <c r="J68" s="26" t="s">
        <v>448</v>
      </c>
      <c r="K68" s="26"/>
      <c r="L68" s="26" t="s">
        <v>449</v>
      </c>
      <c r="M68" s="26"/>
      <c r="T68" s="32"/>
      <c r="AM68" s="13">
        <v>6</v>
      </c>
      <c r="AN68" s="16">
        <v>72</v>
      </c>
      <c r="AO68" s="13">
        <v>6</v>
      </c>
      <c r="AP68" s="16">
        <v>160.4</v>
      </c>
    </row>
    <row r="69" spans="1:42" ht="12" thickBot="1" x14ac:dyDescent="0.25">
      <c r="A69" s="26" t="s">
        <v>22</v>
      </c>
      <c r="B69" s="26" t="s">
        <v>141</v>
      </c>
      <c r="C69" s="26" t="s">
        <v>142</v>
      </c>
      <c r="D69" s="26" t="s">
        <v>141</v>
      </c>
      <c r="E69" s="26" t="s">
        <v>142</v>
      </c>
      <c r="F69" s="26" t="s">
        <v>141</v>
      </c>
      <c r="G69" s="26" t="s">
        <v>142</v>
      </c>
      <c r="H69" s="26" t="s">
        <v>141</v>
      </c>
      <c r="I69" s="26" t="s">
        <v>142</v>
      </c>
      <c r="J69" s="26" t="s">
        <v>141</v>
      </c>
      <c r="K69" s="26" t="s">
        <v>142</v>
      </c>
      <c r="L69" s="26" t="s">
        <v>141</v>
      </c>
      <c r="M69" s="26" t="s">
        <v>142</v>
      </c>
      <c r="T69" s="32"/>
      <c r="AM69" s="13">
        <v>7</v>
      </c>
      <c r="AN69" s="16">
        <v>72.599999999999994</v>
      </c>
      <c r="AO69" s="13">
        <v>7</v>
      </c>
      <c r="AP69" s="16">
        <v>160.6</v>
      </c>
    </row>
    <row r="70" spans="1:42" x14ac:dyDescent="0.2">
      <c r="A70" s="7">
        <v>-40</v>
      </c>
      <c r="B70" s="8">
        <v>0.44</v>
      </c>
      <c r="C70" s="10">
        <v>149.9</v>
      </c>
      <c r="D70" s="8">
        <v>0.39800000000000002</v>
      </c>
      <c r="E70" s="10">
        <v>149.9</v>
      </c>
      <c r="F70" s="8">
        <v>0</v>
      </c>
      <c r="G70" s="10">
        <v>0</v>
      </c>
      <c r="H70" s="8">
        <v>0</v>
      </c>
      <c r="I70" s="10">
        <v>0</v>
      </c>
      <c r="J70" s="8">
        <v>0</v>
      </c>
      <c r="K70" s="10">
        <v>0</v>
      </c>
      <c r="L70" s="8">
        <v>0</v>
      </c>
      <c r="M70" s="27">
        <v>0</v>
      </c>
      <c r="T70" s="32"/>
      <c r="AM70" s="13">
        <v>8</v>
      </c>
      <c r="AN70" s="16">
        <v>73.2</v>
      </c>
      <c r="AO70" s="13">
        <v>8</v>
      </c>
      <c r="AP70" s="16">
        <v>160.80000000000001</v>
      </c>
    </row>
    <row r="71" spans="1:42" x14ac:dyDescent="0.2">
      <c r="A71" s="13">
        <v>-30</v>
      </c>
      <c r="B71" s="14">
        <v>0.45800000000000002</v>
      </c>
      <c r="C71" s="16">
        <v>153.4</v>
      </c>
      <c r="D71" s="14">
        <v>0.41599999999999998</v>
      </c>
      <c r="E71" s="16">
        <v>153.4</v>
      </c>
      <c r="F71" s="14">
        <v>0.30399999999999999</v>
      </c>
      <c r="G71" s="16">
        <v>153.30000000000001</v>
      </c>
      <c r="H71" s="14">
        <v>0.22700000000000001</v>
      </c>
      <c r="I71" s="16">
        <v>152.80000000000001</v>
      </c>
      <c r="J71" s="14">
        <v>0</v>
      </c>
      <c r="K71" s="16">
        <v>0</v>
      </c>
      <c r="L71" s="14">
        <v>0</v>
      </c>
      <c r="M71" s="28">
        <v>0</v>
      </c>
      <c r="T71" s="32"/>
      <c r="AM71" s="13">
        <v>9</v>
      </c>
      <c r="AN71" s="16">
        <v>73.7</v>
      </c>
      <c r="AO71" s="13">
        <v>9</v>
      </c>
      <c r="AP71" s="16">
        <v>160.9</v>
      </c>
    </row>
    <row r="72" spans="1:42" x14ac:dyDescent="0.2">
      <c r="A72" s="13">
        <v>-20</v>
      </c>
      <c r="B72" s="14">
        <v>0.47599999999999998</v>
      </c>
      <c r="C72" s="16">
        <v>157</v>
      </c>
      <c r="D72" s="14">
        <v>0.432</v>
      </c>
      <c r="E72" s="16">
        <v>157</v>
      </c>
      <c r="F72" s="14">
        <v>0.316</v>
      </c>
      <c r="G72" s="16">
        <v>156.9</v>
      </c>
      <c r="H72" s="14">
        <v>0.23699999999999999</v>
      </c>
      <c r="I72" s="16">
        <v>156.4</v>
      </c>
      <c r="J72" s="14">
        <v>0</v>
      </c>
      <c r="K72" s="16">
        <v>0</v>
      </c>
      <c r="L72" s="14">
        <v>0</v>
      </c>
      <c r="M72" s="28">
        <v>0</v>
      </c>
      <c r="T72" s="32"/>
      <c r="AM72" s="13">
        <v>10</v>
      </c>
      <c r="AN72" s="16">
        <v>74.2</v>
      </c>
      <c r="AO72" s="13">
        <v>10</v>
      </c>
      <c r="AP72" s="16">
        <v>161</v>
      </c>
    </row>
    <row r="73" spans="1:42" x14ac:dyDescent="0.2">
      <c r="A73" s="13">
        <v>-10</v>
      </c>
      <c r="B73" s="14">
        <v>0.496</v>
      </c>
      <c r="C73" s="16">
        <v>160.6</v>
      </c>
      <c r="D73" s="14">
        <v>0.45</v>
      </c>
      <c r="E73" s="16">
        <v>160.6</v>
      </c>
      <c r="F73" s="14">
        <v>0.32900000000000001</v>
      </c>
      <c r="G73" s="16">
        <v>160.4</v>
      </c>
      <c r="H73" s="14">
        <v>0.247</v>
      </c>
      <c r="I73" s="16">
        <v>159.9</v>
      </c>
      <c r="J73" s="14">
        <v>0</v>
      </c>
      <c r="K73" s="16">
        <v>0</v>
      </c>
      <c r="L73" s="14">
        <v>0</v>
      </c>
      <c r="M73" s="28">
        <v>0</v>
      </c>
      <c r="T73" s="32"/>
      <c r="AM73" s="13">
        <v>11</v>
      </c>
      <c r="AN73" s="16">
        <v>74.7</v>
      </c>
      <c r="AO73" s="13">
        <v>11</v>
      </c>
      <c r="AP73" s="16">
        <v>161.1</v>
      </c>
    </row>
    <row r="74" spans="1:42" x14ac:dyDescent="0.2">
      <c r="A74" s="13">
        <v>0</v>
      </c>
      <c r="B74" s="14">
        <v>0.51400000000000001</v>
      </c>
      <c r="C74" s="16">
        <v>164.1</v>
      </c>
      <c r="D74" s="14">
        <v>0.46600000000000003</v>
      </c>
      <c r="E74" s="16">
        <v>164.1</v>
      </c>
      <c r="F74" s="14">
        <v>0.34100000000000003</v>
      </c>
      <c r="G74" s="16">
        <v>164</v>
      </c>
      <c r="H74" s="14">
        <v>0.255</v>
      </c>
      <c r="I74" s="16">
        <v>163.5</v>
      </c>
      <c r="J74" s="14">
        <v>9.7000000000000003E-2</v>
      </c>
      <c r="K74" s="16">
        <v>159.69999999999999</v>
      </c>
      <c r="L74" s="14">
        <v>0</v>
      </c>
      <c r="M74" s="28">
        <v>0</v>
      </c>
      <c r="T74" s="32"/>
      <c r="AM74" s="13">
        <v>12</v>
      </c>
      <c r="AN74" s="16">
        <v>75.2</v>
      </c>
      <c r="AO74" s="13">
        <v>12</v>
      </c>
      <c r="AP74" s="16">
        <v>161.19999999999999</v>
      </c>
    </row>
    <row r="75" spans="1:42" x14ac:dyDescent="0.2">
      <c r="A75" s="13">
        <v>10</v>
      </c>
      <c r="B75" s="14">
        <v>0.53400000000000003</v>
      </c>
      <c r="C75" s="16">
        <v>167.7</v>
      </c>
      <c r="D75" s="14">
        <v>0.48399999999999999</v>
      </c>
      <c r="E75" s="16">
        <v>167.7</v>
      </c>
      <c r="F75" s="14">
        <v>0.35399999999999998</v>
      </c>
      <c r="G75" s="16">
        <v>167.6</v>
      </c>
      <c r="H75" s="14">
        <v>0.26500000000000001</v>
      </c>
      <c r="I75" s="16">
        <v>167.1</v>
      </c>
      <c r="J75" s="14">
        <v>0.10100000000000001</v>
      </c>
      <c r="K75" s="16">
        <v>163.5</v>
      </c>
      <c r="L75" s="14">
        <v>0</v>
      </c>
      <c r="M75" s="28">
        <v>0</v>
      </c>
      <c r="T75" s="32"/>
      <c r="AM75" s="13">
        <v>13</v>
      </c>
      <c r="AN75" s="16">
        <v>75.8</v>
      </c>
      <c r="AO75" s="13">
        <v>13</v>
      </c>
      <c r="AP75" s="16">
        <v>161.4</v>
      </c>
    </row>
    <row r="76" spans="1:42" x14ac:dyDescent="0.2">
      <c r="A76" s="13">
        <v>20</v>
      </c>
      <c r="B76" s="14">
        <v>0.55200000000000005</v>
      </c>
      <c r="C76" s="16">
        <v>171.3</v>
      </c>
      <c r="D76" s="14">
        <v>0.501</v>
      </c>
      <c r="E76" s="16">
        <v>171.2</v>
      </c>
      <c r="F76" s="14">
        <v>0.36599999999999999</v>
      </c>
      <c r="G76" s="16">
        <v>171.1</v>
      </c>
      <c r="H76" s="14">
        <v>0.27500000000000002</v>
      </c>
      <c r="I76" s="16">
        <v>170.6</v>
      </c>
      <c r="J76" s="14">
        <v>0.104</v>
      </c>
      <c r="K76" s="16">
        <v>167.2</v>
      </c>
      <c r="L76" s="14">
        <v>0</v>
      </c>
      <c r="M76" s="28">
        <v>0</v>
      </c>
      <c r="T76" s="32"/>
      <c r="AM76" s="13">
        <v>14</v>
      </c>
      <c r="AN76" s="16">
        <v>76.3</v>
      </c>
      <c r="AO76" s="13">
        <v>14</v>
      </c>
      <c r="AP76" s="16">
        <v>161.5</v>
      </c>
    </row>
    <row r="77" spans="1:42" x14ac:dyDescent="0.2">
      <c r="A77" s="13">
        <v>30</v>
      </c>
      <c r="B77" s="14">
        <v>0.56999999999999995</v>
      </c>
      <c r="C77" s="16">
        <v>174.8</v>
      </c>
      <c r="D77" s="14">
        <v>0.51800000000000002</v>
      </c>
      <c r="E77" s="16">
        <v>174.8</v>
      </c>
      <c r="F77" s="14">
        <v>0.378</v>
      </c>
      <c r="G77" s="16">
        <v>174.7</v>
      </c>
      <c r="H77" s="14">
        <v>0.28399999999999997</v>
      </c>
      <c r="I77" s="16">
        <v>174.2</v>
      </c>
      <c r="J77" s="14">
        <v>0.108</v>
      </c>
      <c r="K77" s="16">
        <v>170.9</v>
      </c>
      <c r="L77" s="14">
        <v>0</v>
      </c>
      <c r="M77" s="28">
        <v>0</v>
      </c>
      <c r="T77" s="32"/>
      <c r="AM77" s="13">
        <v>15</v>
      </c>
      <c r="AN77" s="16">
        <v>76.8</v>
      </c>
      <c r="AO77" s="13">
        <v>15</v>
      </c>
      <c r="AP77" s="16">
        <v>161.6</v>
      </c>
    </row>
    <row r="78" spans="1:42" x14ac:dyDescent="0.2">
      <c r="A78" s="13">
        <v>40</v>
      </c>
      <c r="B78" s="14">
        <v>0.59</v>
      </c>
      <c r="C78" s="16">
        <v>178.4</v>
      </c>
      <c r="D78" s="14">
        <v>0.53500000000000003</v>
      </c>
      <c r="E78" s="16">
        <v>178.3</v>
      </c>
      <c r="F78" s="14">
        <v>0.39100000000000001</v>
      </c>
      <c r="G78" s="16">
        <v>178.2</v>
      </c>
      <c r="H78" s="14">
        <v>0.29299999999999998</v>
      </c>
      <c r="I78" s="16">
        <v>177.7</v>
      </c>
      <c r="J78" s="14">
        <v>0.112</v>
      </c>
      <c r="K78" s="16">
        <v>174.7</v>
      </c>
      <c r="L78" s="14">
        <v>3.2000000000000001E-2</v>
      </c>
      <c r="M78" s="28">
        <v>166.9</v>
      </c>
      <c r="T78" s="32"/>
      <c r="AM78" s="13">
        <v>16</v>
      </c>
      <c r="AN78" s="16">
        <v>77.400000000000006</v>
      </c>
      <c r="AO78" s="13">
        <v>16</v>
      </c>
      <c r="AP78" s="16">
        <v>161.69999999999999</v>
      </c>
    </row>
    <row r="79" spans="1:42" x14ac:dyDescent="0.2">
      <c r="A79" s="13">
        <v>50</v>
      </c>
      <c r="B79" s="14">
        <v>0.60799999999999998</v>
      </c>
      <c r="C79" s="16">
        <v>182</v>
      </c>
      <c r="D79" s="14">
        <v>0.55200000000000005</v>
      </c>
      <c r="E79" s="16">
        <v>181.9</v>
      </c>
      <c r="F79" s="14">
        <v>0.40300000000000002</v>
      </c>
      <c r="G79" s="16">
        <v>181.8</v>
      </c>
      <c r="H79" s="14">
        <v>0.30199999999999999</v>
      </c>
      <c r="I79" s="16">
        <v>181.3</v>
      </c>
      <c r="J79" s="14">
        <v>0.114</v>
      </c>
      <c r="K79" s="16">
        <v>178.4</v>
      </c>
      <c r="L79" s="14">
        <v>3.3000000000000002E-2</v>
      </c>
      <c r="M79" s="28">
        <v>170.7</v>
      </c>
      <c r="T79" s="32"/>
      <c r="AM79" s="13">
        <v>17</v>
      </c>
      <c r="AN79" s="16">
        <v>78</v>
      </c>
      <c r="AO79" s="13">
        <v>17</v>
      </c>
      <c r="AP79" s="16">
        <v>161.9</v>
      </c>
    </row>
    <row r="80" spans="1:42" x14ac:dyDescent="0.2">
      <c r="A80" s="13">
        <v>60</v>
      </c>
      <c r="B80" s="14">
        <v>0.628</v>
      </c>
      <c r="C80" s="16">
        <v>185.5</v>
      </c>
      <c r="D80" s="14">
        <v>0.56899999999999995</v>
      </c>
      <c r="E80" s="16">
        <v>185.4</v>
      </c>
      <c r="F80" s="14">
        <v>0.41599999999999998</v>
      </c>
      <c r="G80" s="16">
        <v>185.3</v>
      </c>
      <c r="H80" s="14">
        <v>0.312</v>
      </c>
      <c r="I80" s="16">
        <v>184.8</v>
      </c>
      <c r="J80" s="14">
        <v>0.11799999999999999</v>
      </c>
      <c r="K80" s="16">
        <v>182.1</v>
      </c>
      <c r="L80" s="14">
        <v>3.4000000000000002E-2</v>
      </c>
      <c r="M80" s="28">
        <v>174.5</v>
      </c>
      <c r="T80" s="32"/>
      <c r="AM80" s="13">
        <v>18</v>
      </c>
      <c r="AN80" s="16">
        <v>78.599999999999994</v>
      </c>
      <c r="AO80" s="13">
        <v>18</v>
      </c>
      <c r="AP80" s="16">
        <v>162</v>
      </c>
    </row>
    <row r="81" spans="1:42" x14ac:dyDescent="0.2">
      <c r="A81" s="13">
        <v>70</v>
      </c>
      <c r="B81" s="14">
        <v>0.64600000000000002</v>
      </c>
      <c r="C81" s="16">
        <v>189.1</v>
      </c>
      <c r="D81" s="14">
        <v>0.58599999999999997</v>
      </c>
      <c r="E81" s="16">
        <v>189</v>
      </c>
      <c r="F81" s="14">
        <v>0.42799999999999999</v>
      </c>
      <c r="G81" s="16">
        <v>188.9</v>
      </c>
      <c r="H81" s="14">
        <v>0.32200000000000001</v>
      </c>
      <c r="I81" s="16">
        <v>188.4</v>
      </c>
      <c r="J81" s="14">
        <v>0.122</v>
      </c>
      <c r="K81" s="16">
        <v>185.8</v>
      </c>
      <c r="L81" s="14">
        <v>3.5000000000000003E-2</v>
      </c>
      <c r="M81" s="28">
        <v>173.3</v>
      </c>
      <c r="T81" s="32"/>
      <c r="AM81" s="13">
        <v>19</v>
      </c>
      <c r="AN81" s="16">
        <v>79.2</v>
      </c>
      <c r="AO81" s="13">
        <v>19</v>
      </c>
      <c r="AP81" s="16">
        <v>162.1</v>
      </c>
    </row>
    <row r="82" spans="1:42" x14ac:dyDescent="0.2">
      <c r="A82" s="13">
        <v>80</v>
      </c>
      <c r="B82" s="14">
        <v>0.66500000000000004</v>
      </c>
      <c r="C82" s="16">
        <v>192.7</v>
      </c>
      <c r="D82" s="14">
        <v>0.60299999999999998</v>
      </c>
      <c r="E82" s="16">
        <v>192.6</v>
      </c>
      <c r="F82" s="14">
        <v>0.441</v>
      </c>
      <c r="G82" s="16">
        <v>192.4</v>
      </c>
      <c r="H82" s="14">
        <v>0.33</v>
      </c>
      <c r="I82" s="16">
        <v>192</v>
      </c>
      <c r="J82" s="14">
        <v>0.125</v>
      </c>
      <c r="K82" s="16">
        <v>189.6</v>
      </c>
      <c r="L82" s="14">
        <v>3.5999999999999997E-2</v>
      </c>
      <c r="M82" s="28">
        <v>182.1</v>
      </c>
      <c r="T82" s="32"/>
      <c r="AM82" s="13">
        <v>20</v>
      </c>
      <c r="AN82" s="16">
        <v>79.8</v>
      </c>
      <c r="AO82" s="13">
        <v>20</v>
      </c>
      <c r="AP82" s="16">
        <v>162.19999999999999</v>
      </c>
    </row>
    <row r="83" spans="1:42" x14ac:dyDescent="0.2">
      <c r="A83" s="13">
        <v>90</v>
      </c>
      <c r="B83" s="14">
        <v>0.68400000000000005</v>
      </c>
      <c r="C83" s="16">
        <v>196.2</v>
      </c>
      <c r="D83" s="14">
        <v>0.62</v>
      </c>
      <c r="E83" s="16">
        <v>196.1</v>
      </c>
      <c r="F83" s="14">
        <v>0.45300000000000001</v>
      </c>
      <c r="G83" s="16">
        <v>196</v>
      </c>
      <c r="H83" s="14">
        <v>0.34</v>
      </c>
      <c r="I83" s="16">
        <v>195.5</v>
      </c>
      <c r="J83" s="14">
        <v>0.129</v>
      </c>
      <c r="K83" s="16">
        <v>193.3</v>
      </c>
      <c r="L83" s="14">
        <v>3.6999999999999998E-2</v>
      </c>
      <c r="M83" s="28">
        <v>185.9</v>
      </c>
      <c r="T83" s="32"/>
      <c r="AM83" s="13">
        <v>21</v>
      </c>
      <c r="AN83" s="16">
        <v>80.400000000000006</v>
      </c>
      <c r="AO83" s="13">
        <v>21</v>
      </c>
      <c r="AP83" s="16">
        <v>162.30000000000001</v>
      </c>
    </row>
    <row r="84" spans="1:42" x14ac:dyDescent="0.2">
      <c r="A84" s="13">
        <v>100</v>
      </c>
      <c r="B84" s="14">
        <v>0.70199999999999996</v>
      </c>
      <c r="C84" s="16">
        <v>199.8</v>
      </c>
      <c r="D84" s="14">
        <v>0.63700000000000001</v>
      </c>
      <c r="E84" s="16">
        <v>199.7</v>
      </c>
      <c r="F84" s="14">
        <v>0.46600000000000003</v>
      </c>
      <c r="G84" s="16">
        <v>199.6</v>
      </c>
      <c r="H84" s="14">
        <v>0.35</v>
      </c>
      <c r="I84" s="16">
        <v>199.1</v>
      </c>
      <c r="J84" s="14">
        <v>0.13300000000000001</v>
      </c>
      <c r="K84" s="16">
        <v>197</v>
      </c>
      <c r="L84" s="14">
        <v>3.7999999999999999E-2</v>
      </c>
      <c r="M84" s="28">
        <v>189.7</v>
      </c>
      <c r="T84" s="32"/>
      <c r="AM84" s="13">
        <v>22</v>
      </c>
      <c r="AN84" s="16">
        <v>81</v>
      </c>
      <c r="AO84" s="13">
        <v>22</v>
      </c>
      <c r="AP84" s="16">
        <v>162.4</v>
      </c>
    </row>
    <row r="85" spans="1:42" x14ac:dyDescent="0.2">
      <c r="A85" s="13">
        <v>110</v>
      </c>
      <c r="B85" s="14">
        <v>0.72199999999999998</v>
      </c>
      <c r="C85" s="16">
        <v>203.4</v>
      </c>
      <c r="D85" s="14">
        <v>0.65400000000000003</v>
      </c>
      <c r="E85" s="16">
        <v>203.2</v>
      </c>
      <c r="F85" s="14">
        <v>0.47799999999999998</v>
      </c>
      <c r="G85" s="16">
        <v>203.1</v>
      </c>
      <c r="H85" s="14">
        <v>0.35799999999999998</v>
      </c>
      <c r="I85" s="16">
        <v>202.6</v>
      </c>
      <c r="J85" s="14">
        <v>0.13600000000000001</v>
      </c>
      <c r="K85" s="16">
        <v>200.7</v>
      </c>
      <c r="L85" s="14">
        <v>3.9E-2</v>
      </c>
      <c r="M85" s="28">
        <v>193.5</v>
      </c>
      <c r="T85" s="32"/>
      <c r="AM85" s="13">
        <v>23</v>
      </c>
      <c r="AN85" s="16">
        <v>81.599999999999994</v>
      </c>
      <c r="AO85" s="13">
        <v>23</v>
      </c>
      <c r="AP85" s="16">
        <v>162.5</v>
      </c>
    </row>
    <row r="86" spans="1:42" x14ac:dyDescent="0.2">
      <c r="A86" s="13">
        <v>120</v>
      </c>
      <c r="B86" s="14">
        <v>0.74</v>
      </c>
      <c r="C86" s="16">
        <v>206.9</v>
      </c>
      <c r="D86" s="14">
        <v>0.67200000000000004</v>
      </c>
      <c r="E86" s="16">
        <v>206.3</v>
      </c>
      <c r="F86" s="14">
        <v>0.49099999999999999</v>
      </c>
      <c r="G86" s="16">
        <v>206.7</v>
      </c>
      <c r="H86" s="14">
        <v>0.36799999999999999</v>
      </c>
      <c r="I86" s="16">
        <v>206.2</v>
      </c>
      <c r="J86" s="14">
        <v>0.14000000000000001</v>
      </c>
      <c r="K86" s="16">
        <v>204.5</v>
      </c>
      <c r="L86" s="14">
        <v>0.04</v>
      </c>
      <c r="M86" s="28">
        <v>197.4</v>
      </c>
      <c r="T86" s="32"/>
      <c r="AM86" s="13">
        <v>24</v>
      </c>
      <c r="AN86" s="16">
        <v>82.2</v>
      </c>
      <c r="AO86" s="13">
        <v>24</v>
      </c>
      <c r="AP86" s="16">
        <v>162.6</v>
      </c>
    </row>
    <row r="87" spans="1:42" x14ac:dyDescent="0.2">
      <c r="A87" s="13">
        <v>130</v>
      </c>
      <c r="B87" s="14">
        <v>0.76</v>
      </c>
      <c r="C87" s="16">
        <v>210.5</v>
      </c>
      <c r="D87" s="14">
        <v>0.68799999999999994</v>
      </c>
      <c r="E87" s="16">
        <v>210.3</v>
      </c>
      <c r="F87" s="14">
        <v>0.503</v>
      </c>
      <c r="G87" s="16">
        <v>210.2</v>
      </c>
      <c r="H87" s="14">
        <v>0.377</v>
      </c>
      <c r="I87" s="16">
        <v>209.7</v>
      </c>
      <c r="J87" s="14">
        <v>0.14299999999999999</v>
      </c>
      <c r="K87" s="16">
        <v>208.2</v>
      </c>
      <c r="L87" s="14">
        <v>4.1000000000000002E-2</v>
      </c>
      <c r="M87" s="28">
        <v>201.2</v>
      </c>
      <c r="T87" s="32"/>
      <c r="AM87" s="13">
        <v>25</v>
      </c>
      <c r="AN87" s="16">
        <v>82.9</v>
      </c>
      <c r="AO87" s="13">
        <v>25</v>
      </c>
      <c r="AP87" s="16">
        <v>162.69999999999999</v>
      </c>
    </row>
    <row r="88" spans="1:42" x14ac:dyDescent="0.2">
      <c r="A88" s="13">
        <v>140</v>
      </c>
      <c r="B88" s="14">
        <v>0.77800000000000002</v>
      </c>
      <c r="C88" s="16">
        <v>214.1</v>
      </c>
      <c r="D88" s="14">
        <v>0.70599999999999996</v>
      </c>
      <c r="E88" s="16">
        <v>213.9</v>
      </c>
      <c r="F88" s="14">
        <v>0.51600000000000001</v>
      </c>
      <c r="G88" s="16">
        <v>213.6</v>
      </c>
      <c r="H88" s="14">
        <v>0.38700000000000001</v>
      </c>
      <c r="I88" s="16">
        <v>213.3</v>
      </c>
      <c r="J88" s="14">
        <v>0.14599999999999999</v>
      </c>
      <c r="K88" s="16">
        <v>211.9</v>
      </c>
      <c r="L88" s="14">
        <v>4.2000000000000003E-2</v>
      </c>
      <c r="M88" s="28">
        <v>205</v>
      </c>
      <c r="T88" s="32"/>
      <c r="AM88" s="13">
        <v>26</v>
      </c>
      <c r="AN88" s="16">
        <v>83.5</v>
      </c>
      <c r="AO88" s="13">
        <v>26</v>
      </c>
      <c r="AP88" s="16">
        <v>162.80000000000001</v>
      </c>
    </row>
    <row r="89" spans="1:42" x14ac:dyDescent="0.2">
      <c r="A89" s="13">
        <v>150</v>
      </c>
      <c r="B89" s="14">
        <v>0.79800000000000004</v>
      </c>
      <c r="C89" s="16">
        <v>217.6</v>
      </c>
      <c r="D89" s="14">
        <v>0.72199999999999998</v>
      </c>
      <c r="E89" s="16">
        <v>217.5</v>
      </c>
      <c r="F89" s="14">
        <v>0.52800000000000002</v>
      </c>
      <c r="G89" s="16">
        <v>217.3</v>
      </c>
      <c r="H89" s="14">
        <v>0.39600000000000002</v>
      </c>
      <c r="I89" s="16">
        <v>216.8</v>
      </c>
      <c r="J89" s="14">
        <v>0.15</v>
      </c>
      <c r="K89" s="16">
        <v>215.6</v>
      </c>
      <c r="L89" s="14">
        <v>4.2999999999999997E-2</v>
      </c>
      <c r="M89" s="28">
        <v>208.8</v>
      </c>
      <c r="T89" s="32"/>
      <c r="AM89" s="13">
        <v>27</v>
      </c>
      <c r="AN89" s="16">
        <v>84.1</v>
      </c>
      <c r="AO89" s="13">
        <v>27</v>
      </c>
      <c r="AP89" s="16">
        <v>162.9</v>
      </c>
    </row>
    <row r="90" spans="1:42" x14ac:dyDescent="0.2">
      <c r="A90" s="13">
        <v>160</v>
      </c>
      <c r="B90" s="14">
        <v>0.81599999999999995</v>
      </c>
      <c r="C90" s="16">
        <v>221.2</v>
      </c>
      <c r="D90" s="14">
        <v>0.74</v>
      </c>
      <c r="E90" s="16">
        <v>221</v>
      </c>
      <c r="F90" s="14">
        <v>0.54</v>
      </c>
      <c r="G90" s="16">
        <v>220.9</v>
      </c>
      <c r="H90" s="14">
        <v>0.40500000000000003</v>
      </c>
      <c r="I90" s="16">
        <v>220.4</v>
      </c>
      <c r="J90" s="14">
        <v>0.154</v>
      </c>
      <c r="K90" s="16">
        <v>219.4</v>
      </c>
      <c r="L90" s="14">
        <v>4.3999999999999997E-2</v>
      </c>
      <c r="M90" s="28">
        <v>212.6</v>
      </c>
      <c r="T90" s="32"/>
      <c r="AM90" s="13">
        <v>28</v>
      </c>
      <c r="AN90" s="16">
        <v>84.8</v>
      </c>
      <c r="AO90" s="13">
        <v>28</v>
      </c>
      <c r="AP90" s="16">
        <v>163</v>
      </c>
    </row>
    <row r="91" spans="1:42" ht="12" thickBot="1" x14ac:dyDescent="0.25">
      <c r="A91" s="19">
        <v>170</v>
      </c>
      <c r="B91" s="20">
        <v>0.83399999999999996</v>
      </c>
      <c r="C91" s="22">
        <v>224.8</v>
      </c>
      <c r="D91" s="20">
        <v>0.75700000000000001</v>
      </c>
      <c r="E91" s="22">
        <v>224.6</v>
      </c>
      <c r="F91" s="20">
        <v>0.55300000000000005</v>
      </c>
      <c r="G91" s="22">
        <v>224.5</v>
      </c>
      <c r="H91" s="20">
        <v>0.41499999999999998</v>
      </c>
      <c r="I91" s="22">
        <v>224</v>
      </c>
      <c r="J91" s="20">
        <v>0.158</v>
      </c>
      <c r="K91" s="22">
        <v>223.1</v>
      </c>
      <c r="L91" s="20">
        <v>4.5999999999999999E-2</v>
      </c>
      <c r="M91" s="29">
        <v>216.4</v>
      </c>
      <c r="T91" s="32"/>
      <c r="AM91" s="13">
        <v>29</v>
      </c>
      <c r="AN91" s="16">
        <v>85.6</v>
      </c>
      <c r="AO91" s="13">
        <v>29</v>
      </c>
      <c r="AP91" s="16">
        <v>163.1</v>
      </c>
    </row>
    <row r="92" spans="1:42" x14ac:dyDescent="0.2">
      <c r="T92" s="32"/>
      <c r="AM92" s="13">
        <v>30</v>
      </c>
      <c r="AN92" s="16">
        <v>86.2</v>
      </c>
      <c r="AO92" s="13">
        <v>30</v>
      </c>
      <c r="AP92" s="16">
        <v>163.19999999999999</v>
      </c>
    </row>
    <row r="93" spans="1:42" x14ac:dyDescent="0.2">
      <c r="T93" s="32"/>
      <c r="AM93" s="13">
        <v>31</v>
      </c>
      <c r="AN93" s="16">
        <v>86.8</v>
      </c>
      <c r="AO93" s="13">
        <v>31</v>
      </c>
      <c r="AP93" s="16">
        <v>163.4</v>
      </c>
    </row>
    <row r="94" spans="1:42" x14ac:dyDescent="0.2">
      <c r="T94" s="32"/>
      <c r="AM94" s="13">
        <v>32</v>
      </c>
      <c r="AN94" s="16">
        <v>87.4</v>
      </c>
      <c r="AO94" s="13">
        <v>32</v>
      </c>
      <c r="AP94" s="16">
        <v>163.5</v>
      </c>
    </row>
    <row r="95" spans="1:42" x14ac:dyDescent="0.2">
      <c r="AM95" s="13">
        <v>33</v>
      </c>
      <c r="AN95" s="16">
        <v>87.9</v>
      </c>
      <c r="AO95" s="13">
        <v>33</v>
      </c>
      <c r="AP95" s="16">
        <v>163.6</v>
      </c>
    </row>
    <row r="96" spans="1:42" x14ac:dyDescent="0.2">
      <c r="AM96" s="13">
        <v>34</v>
      </c>
      <c r="AN96" s="16">
        <v>88.5</v>
      </c>
      <c r="AO96" s="13">
        <v>34</v>
      </c>
      <c r="AP96" s="16">
        <v>163.69999999999999</v>
      </c>
    </row>
    <row r="97" spans="39:42" x14ac:dyDescent="0.2">
      <c r="AM97" s="13">
        <v>35</v>
      </c>
      <c r="AN97" s="16">
        <v>89.1</v>
      </c>
      <c r="AO97" s="13">
        <v>35</v>
      </c>
      <c r="AP97" s="16">
        <v>163.80000000000001</v>
      </c>
    </row>
    <row r="98" spans="39:42" x14ac:dyDescent="0.2">
      <c r="AM98" s="13">
        <v>36</v>
      </c>
      <c r="AN98" s="16">
        <v>89.7</v>
      </c>
      <c r="AO98" s="13">
        <v>36</v>
      </c>
      <c r="AP98" s="16">
        <v>163.9</v>
      </c>
    </row>
    <row r="99" spans="39:42" x14ac:dyDescent="0.2">
      <c r="AM99" s="13">
        <v>37</v>
      </c>
      <c r="AN99" s="16">
        <v>90.2</v>
      </c>
      <c r="AO99" s="13">
        <v>37</v>
      </c>
      <c r="AP99" s="16">
        <v>164</v>
      </c>
    </row>
    <row r="100" spans="39:42" x14ac:dyDescent="0.2">
      <c r="AM100" s="13">
        <v>38</v>
      </c>
      <c r="AN100" s="16">
        <v>90.8</v>
      </c>
      <c r="AO100" s="13">
        <v>38</v>
      </c>
      <c r="AP100" s="16">
        <v>164.1</v>
      </c>
    </row>
    <row r="101" spans="39:42" x14ac:dyDescent="0.2">
      <c r="AM101" s="13">
        <v>39</v>
      </c>
      <c r="AN101" s="16">
        <v>91.4</v>
      </c>
      <c r="AO101" s="13">
        <v>39</v>
      </c>
      <c r="AP101" s="16">
        <v>164.2</v>
      </c>
    </row>
    <row r="102" spans="39:42" x14ac:dyDescent="0.2">
      <c r="AM102" s="13">
        <v>40</v>
      </c>
      <c r="AN102" s="16">
        <v>92</v>
      </c>
      <c r="AO102" s="13">
        <v>40</v>
      </c>
      <c r="AP102" s="16">
        <v>164.3</v>
      </c>
    </row>
    <row r="103" spans="39:42" x14ac:dyDescent="0.2">
      <c r="AM103" s="13">
        <v>41</v>
      </c>
      <c r="AN103" s="16">
        <v>92.6</v>
      </c>
      <c r="AO103" s="13">
        <v>41</v>
      </c>
      <c r="AP103" s="16">
        <v>164.35</v>
      </c>
    </row>
    <row r="104" spans="39:42" x14ac:dyDescent="0.2">
      <c r="AM104" s="13">
        <v>42</v>
      </c>
      <c r="AN104" s="16">
        <v>93.4</v>
      </c>
      <c r="AO104" s="13">
        <v>42</v>
      </c>
      <c r="AP104" s="16">
        <v>164.4</v>
      </c>
    </row>
    <row r="105" spans="39:42" x14ac:dyDescent="0.2">
      <c r="AM105" s="13">
        <v>43</v>
      </c>
      <c r="AN105" s="16">
        <v>94.2</v>
      </c>
      <c r="AO105" s="13">
        <v>43</v>
      </c>
      <c r="AP105" s="16">
        <v>164.5</v>
      </c>
    </row>
    <row r="106" spans="39:42" x14ac:dyDescent="0.2">
      <c r="AM106" s="13">
        <v>44</v>
      </c>
      <c r="AN106" s="16">
        <v>94.8</v>
      </c>
      <c r="AO106" s="13">
        <v>44</v>
      </c>
      <c r="AP106" s="16">
        <v>164.6</v>
      </c>
    </row>
    <row r="107" spans="39:42" x14ac:dyDescent="0.2">
      <c r="AM107" s="13">
        <v>45</v>
      </c>
      <c r="AN107" s="16">
        <v>95.4</v>
      </c>
      <c r="AO107" s="13">
        <v>45</v>
      </c>
      <c r="AP107" s="16">
        <v>164.65</v>
      </c>
    </row>
    <row r="108" spans="39:42" x14ac:dyDescent="0.2">
      <c r="AM108" s="13">
        <v>46</v>
      </c>
      <c r="AN108" s="16">
        <v>96</v>
      </c>
      <c r="AO108" s="13">
        <v>46</v>
      </c>
      <c r="AP108" s="16">
        <v>164.7</v>
      </c>
    </row>
    <row r="109" spans="39:42" x14ac:dyDescent="0.2">
      <c r="AM109" s="13">
        <v>47</v>
      </c>
      <c r="AN109" s="16">
        <v>96.6</v>
      </c>
      <c r="AO109" s="13">
        <v>47</v>
      </c>
      <c r="AP109" s="16">
        <v>164.8</v>
      </c>
    </row>
    <row r="110" spans="39:42" x14ac:dyDescent="0.2">
      <c r="AM110" s="13">
        <v>48</v>
      </c>
      <c r="AN110" s="16">
        <v>97.2</v>
      </c>
      <c r="AO110" s="13">
        <v>48</v>
      </c>
      <c r="AP110" s="16">
        <v>164.85</v>
      </c>
    </row>
    <row r="111" spans="39:42" x14ac:dyDescent="0.2">
      <c r="AM111" s="13">
        <v>49</v>
      </c>
      <c r="AN111" s="16">
        <v>97.7</v>
      </c>
      <c r="AO111" s="13">
        <v>49</v>
      </c>
      <c r="AP111" s="16">
        <v>164.9</v>
      </c>
    </row>
    <row r="112" spans="39:42" ht="12" thickBot="1" x14ac:dyDescent="0.25">
      <c r="AM112" s="120" t="s">
        <v>128</v>
      </c>
      <c r="AN112" s="22">
        <v>98.2</v>
      </c>
      <c r="AO112" s="120" t="s">
        <v>128</v>
      </c>
      <c r="AP112" s="22">
        <v>165</v>
      </c>
    </row>
    <row r="113" spans="39:41" ht="12" thickBot="1" x14ac:dyDescent="0.25">
      <c r="AM113" s="19"/>
      <c r="AN113" s="23"/>
      <c r="AO113" s="23"/>
    </row>
  </sheetData>
  <mergeCells count="25">
    <mergeCell ref="Z44:Z45"/>
    <mergeCell ref="AA44:AA45"/>
    <mergeCell ref="G1:O2"/>
    <mergeCell ref="H6:Q7"/>
    <mergeCell ref="Z32:Z33"/>
    <mergeCell ref="AA32:AA33"/>
    <mergeCell ref="Z36:Z37"/>
    <mergeCell ref="AA36:AA37"/>
    <mergeCell ref="Z40:Z41"/>
    <mergeCell ref="AA40:AA41"/>
    <mergeCell ref="AA14:AA15"/>
    <mergeCell ref="Z18:Z19"/>
    <mergeCell ref="AA18:AA19"/>
    <mergeCell ref="Z22:Z23"/>
    <mergeCell ref="AA22:AA23"/>
    <mergeCell ref="Z26:Z27"/>
    <mergeCell ref="AA26:AA27"/>
    <mergeCell ref="Z14:Z15"/>
    <mergeCell ref="X7:AB11"/>
    <mergeCell ref="C10:D10"/>
    <mergeCell ref="E10:F10"/>
    <mergeCell ref="G10:H10"/>
    <mergeCell ref="M10:N10"/>
    <mergeCell ref="O10:P10"/>
    <mergeCell ref="Q10:R10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P140"/>
  <sheetViews>
    <sheetView topLeftCell="C1" workbookViewId="0">
      <pane ySplit="11" topLeftCell="A42" activePane="bottomLeft" state="frozen"/>
      <selection pane="bottomLeft" activeCell="AP63" sqref="AP63:AP112"/>
    </sheetView>
  </sheetViews>
  <sheetFormatPr baseColWidth="10" defaultColWidth="9.6640625" defaultRowHeight="11.25" x14ac:dyDescent="0.2"/>
  <cols>
    <col min="1" max="1" width="9.6640625" style="5"/>
    <col min="2" max="2" width="12.1640625" style="5" customWidth="1"/>
    <col min="3" max="3" width="9.5" style="5" customWidth="1"/>
    <col min="4" max="4" width="10.83203125" style="5" customWidth="1"/>
    <col min="5" max="5" width="11.83203125" style="5" customWidth="1"/>
    <col min="6" max="6" width="6.6640625" style="5" customWidth="1"/>
    <col min="7" max="7" width="7.83203125" style="5" customWidth="1"/>
    <col min="8" max="8" width="7.1640625" style="5" customWidth="1"/>
    <col min="9" max="9" width="11.33203125" style="5" customWidth="1"/>
    <col min="10" max="10" width="10.33203125" style="5" customWidth="1"/>
    <col min="11" max="11" width="7.6640625" style="5" customWidth="1"/>
    <col min="12" max="12" width="10.33203125" style="5" customWidth="1"/>
    <col min="13" max="13" width="9.6640625" style="5" customWidth="1"/>
    <col min="14" max="14" width="10.5" style="5" customWidth="1"/>
    <col min="15" max="15" width="12" style="5" customWidth="1"/>
    <col min="16" max="16" width="6.5" style="5" customWidth="1"/>
    <col min="17" max="17" width="6.33203125" style="5" customWidth="1"/>
    <col min="18" max="18" width="7.1640625" style="5" customWidth="1"/>
    <col min="19" max="19" width="11.6640625" style="5" customWidth="1"/>
    <col min="20" max="20" width="10.5" style="5" customWidth="1"/>
    <col min="21" max="24" width="9.6640625" style="5"/>
    <col min="25" max="25" width="10.83203125" style="5" customWidth="1"/>
    <col min="26" max="26" width="16.6640625" style="5" customWidth="1"/>
    <col min="27" max="27" width="10.1640625" style="5" customWidth="1"/>
    <col min="28" max="257" width="9.6640625" style="5"/>
    <col min="258" max="258" width="6.1640625" style="5" customWidth="1"/>
    <col min="259" max="259" width="9.5" style="5" customWidth="1"/>
    <col min="260" max="260" width="7" style="5" customWidth="1"/>
    <col min="261" max="261" width="11.83203125" style="5" customWidth="1"/>
    <col min="262" max="262" width="6.6640625" style="5" customWidth="1"/>
    <col min="263" max="263" width="6.33203125" style="5" customWidth="1"/>
    <col min="264" max="265" width="7.1640625" style="5" customWidth="1"/>
    <col min="266" max="266" width="10.33203125" style="5" customWidth="1"/>
    <col min="267" max="267" width="7.6640625" style="5" customWidth="1"/>
    <col min="268" max="268" width="6.1640625" style="5" customWidth="1"/>
    <col min="269" max="269" width="9.6640625" style="5" customWidth="1"/>
    <col min="270" max="270" width="7.1640625" style="5" customWidth="1"/>
    <col min="271" max="271" width="12" style="5" customWidth="1"/>
    <col min="272" max="272" width="6.5" style="5" customWidth="1"/>
    <col min="273" max="273" width="6.33203125" style="5" customWidth="1"/>
    <col min="274" max="275" width="7.1640625" style="5" customWidth="1"/>
    <col min="276" max="276" width="10.5" style="5" customWidth="1"/>
    <col min="277" max="513" width="9.6640625" style="5"/>
    <col min="514" max="514" width="6.1640625" style="5" customWidth="1"/>
    <col min="515" max="515" width="9.5" style="5" customWidth="1"/>
    <col min="516" max="516" width="7" style="5" customWidth="1"/>
    <col min="517" max="517" width="11.83203125" style="5" customWidth="1"/>
    <col min="518" max="518" width="6.6640625" style="5" customWidth="1"/>
    <col min="519" max="519" width="6.33203125" style="5" customWidth="1"/>
    <col min="520" max="521" width="7.1640625" style="5" customWidth="1"/>
    <col min="522" max="522" width="10.33203125" style="5" customWidth="1"/>
    <col min="523" max="523" width="7.6640625" style="5" customWidth="1"/>
    <col min="524" max="524" width="6.1640625" style="5" customWidth="1"/>
    <col min="525" max="525" width="9.6640625" style="5" customWidth="1"/>
    <col min="526" max="526" width="7.1640625" style="5" customWidth="1"/>
    <col min="527" max="527" width="12" style="5" customWidth="1"/>
    <col min="528" max="528" width="6.5" style="5" customWidth="1"/>
    <col min="529" max="529" width="6.33203125" style="5" customWidth="1"/>
    <col min="530" max="531" width="7.1640625" style="5" customWidth="1"/>
    <col min="532" max="532" width="10.5" style="5" customWidth="1"/>
    <col min="533" max="769" width="9.6640625" style="5"/>
    <col min="770" max="770" width="6.1640625" style="5" customWidth="1"/>
    <col min="771" max="771" width="9.5" style="5" customWidth="1"/>
    <col min="772" max="772" width="7" style="5" customWidth="1"/>
    <col min="773" max="773" width="11.83203125" style="5" customWidth="1"/>
    <col min="774" max="774" width="6.6640625" style="5" customWidth="1"/>
    <col min="775" max="775" width="6.33203125" style="5" customWidth="1"/>
    <col min="776" max="777" width="7.1640625" style="5" customWidth="1"/>
    <col min="778" max="778" width="10.33203125" style="5" customWidth="1"/>
    <col min="779" max="779" width="7.6640625" style="5" customWidth="1"/>
    <col min="780" max="780" width="6.1640625" style="5" customWidth="1"/>
    <col min="781" max="781" width="9.6640625" style="5" customWidth="1"/>
    <col min="782" max="782" width="7.1640625" style="5" customWidth="1"/>
    <col min="783" max="783" width="12" style="5" customWidth="1"/>
    <col min="784" max="784" width="6.5" style="5" customWidth="1"/>
    <col min="785" max="785" width="6.33203125" style="5" customWidth="1"/>
    <col min="786" max="787" width="7.1640625" style="5" customWidth="1"/>
    <col min="788" max="788" width="10.5" style="5" customWidth="1"/>
    <col min="789" max="1025" width="9.6640625" style="5"/>
    <col min="1026" max="1026" width="6.1640625" style="5" customWidth="1"/>
    <col min="1027" max="1027" width="9.5" style="5" customWidth="1"/>
    <col min="1028" max="1028" width="7" style="5" customWidth="1"/>
    <col min="1029" max="1029" width="11.83203125" style="5" customWidth="1"/>
    <col min="1030" max="1030" width="6.6640625" style="5" customWidth="1"/>
    <col min="1031" max="1031" width="6.33203125" style="5" customWidth="1"/>
    <col min="1032" max="1033" width="7.1640625" style="5" customWidth="1"/>
    <col min="1034" max="1034" width="10.33203125" style="5" customWidth="1"/>
    <col min="1035" max="1035" width="7.6640625" style="5" customWidth="1"/>
    <col min="1036" max="1036" width="6.1640625" style="5" customWidth="1"/>
    <col min="1037" max="1037" width="9.6640625" style="5" customWidth="1"/>
    <col min="1038" max="1038" width="7.1640625" style="5" customWidth="1"/>
    <col min="1039" max="1039" width="12" style="5" customWidth="1"/>
    <col min="1040" max="1040" width="6.5" style="5" customWidth="1"/>
    <col min="1041" max="1041" width="6.33203125" style="5" customWidth="1"/>
    <col min="1042" max="1043" width="7.1640625" style="5" customWidth="1"/>
    <col min="1044" max="1044" width="10.5" style="5" customWidth="1"/>
    <col min="1045" max="1281" width="9.6640625" style="5"/>
    <col min="1282" max="1282" width="6.1640625" style="5" customWidth="1"/>
    <col min="1283" max="1283" width="9.5" style="5" customWidth="1"/>
    <col min="1284" max="1284" width="7" style="5" customWidth="1"/>
    <col min="1285" max="1285" width="11.83203125" style="5" customWidth="1"/>
    <col min="1286" max="1286" width="6.6640625" style="5" customWidth="1"/>
    <col min="1287" max="1287" width="6.33203125" style="5" customWidth="1"/>
    <col min="1288" max="1289" width="7.1640625" style="5" customWidth="1"/>
    <col min="1290" max="1290" width="10.33203125" style="5" customWidth="1"/>
    <col min="1291" max="1291" width="7.6640625" style="5" customWidth="1"/>
    <col min="1292" max="1292" width="6.1640625" style="5" customWidth="1"/>
    <col min="1293" max="1293" width="9.6640625" style="5" customWidth="1"/>
    <col min="1294" max="1294" width="7.1640625" style="5" customWidth="1"/>
    <col min="1295" max="1295" width="12" style="5" customWidth="1"/>
    <col min="1296" max="1296" width="6.5" style="5" customWidth="1"/>
    <col min="1297" max="1297" width="6.33203125" style="5" customWidth="1"/>
    <col min="1298" max="1299" width="7.1640625" style="5" customWidth="1"/>
    <col min="1300" max="1300" width="10.5" style="5" customWidth="1"/>
    <col min="1301" max="1537" width="9.6640625" style="5"/>
    <col min="1538" max="1538" width="6.1640625" style="5" customWidth="1"/>
    <col min="1539" max="1539" width="9.5" style="5" customWidth="1"/>
    <col min="1540" max="1540" width="7" style="5" customWidth="1"/>
    <col min="1541" max="1541" width="11.83203125" style="5" customWidth="1"/>
    <col min="1542" max="1542" width="6.6640625" style="5" customWidth="1"/>
    <col min="1543" max="1543" width="6.33203125" style="5" customWidth="1"/>
    <col min="1544" max="1545" width="7.1640625" style="5" customWidth="1"/>
    <col min="1546" max="1546" width="10.33203125" style="5" customWidth="1"/>
    <col min="1547" max="1547" width="7.6640625" style="5" customWidth="1"/>
    <col min="1548" max="1548" width="6.1640625" style="5" customWidth="1"/>
    <col min="1549" max="1549" width="9.6640625" style="5" customWidth="1"/>
    <col min="1550" max="1550" width="7.1640625" style="5" customWidth="1"/>
    <col min="1551" max="1551" width="12" style="5" customWidth="1"/>
    <col min="1552" max="1552" width="6.5" style="5" customWidth="1"/>
    <col min="1553" max="1553" width="6.33203125" style="5" customWidth="1"/>
    <col min="1554" max="1555" width="7.1640625" style="5" customWidth="1"/>
    <col min="1556" max="1556" width="10.5" style="5" customWidth="1"/>
    <col min="1557" max="1793" width="9.6640625" style="5"/>
    <col min="1794" max="1794" width="6.1640625" style="5" customWidth="1"/>
    <col min="1795" max="1795" width="9.5" style="5" customWidth="1"/>
    <col min="1796" max="1796" width="7" style="5" customWidth="1"/>
    <col min="1797" max="1797" width="11.83203125" style="5" customWidth="1"/>
    <col min="1798" max="1798" width="6.6640625" style="5" customWidth="1"/>
    <col min="1799" max="1799" width="6.33203125" style="5" customWidth="1"/>
    <col min="1800" max="1801" width="7.1640625" style="5" customWidth="1"/>
    <col min="1802" max="1802" width="10.33203125" style="5" customWidth="1"/>
    <col min="1803" max="1803" width="7.6640625" style="5" customWidth="1"/>
    <col min="1804" max="1804" width="6.1640625" style="5" customWidth="1"/>
    <col min="1805" max="1805" width="9.6640625" style="5" customWidth="1"/>
    <col min="1806" max="1806" width="7.1640625" style="5" customWidth="1"/>
    <col min="1807" max="1807" width="12" style="5" customWidth="1"/>
    <col min="1808" max="1808" width="6.5" style="5" customWidth="1"/>
    <col min="1809" max="1809" width="6.33203125" style="5" customWidth="1"/>
    <col min="1810" max="1811" width="7.1640625" style="5" customWidth="1"/>
    <col min="1812" max="1812" width="10.5" style="5" customWidth="1"/>
    <col min="1813" max="2049" width="9.6640625" style="5"/>
    <col min="2050" max="2050" width="6.1640625" style="5" customWidth="1"/>
    <col min="2051" max="2051" width="9.5" style="5" customWidth="1"/>
    <col min="2052" max="2052" width="7" style="5" customWidth="1"/>
    <col min="2053" max="2053" width="11.83203125" style="5" customWidth="1"/>
    <col min="2054" max="2054" width="6.6640625" style="5" customWidth="1"/>
    <col min="2055" max="2055" width="6.33203125" style="5" customWidth="1"/>
    <col min="2056" max="2057" width="7.1640625" style="5" customWidth="1"/>
    <col min="2058" max="2058" width="10.33203125" style="5" customWidth="1"/>
    <col min="2059" max="2059" width="7.6640625" style="5" customWidth="1"/>
    <col min="2060" max="2060" width="6.1640625" style="5" customWidth="1"/>
    <col min="2061" max="2061" width="9.6640625" style="5" customWidth="1"/>
    <col min="2062" max="2062" width="7.1640625" style="5" customWidth="1"/>
    <col min="2063" max="2063" width="12" style="5" customWidth="1"/>
    <col min="2064" max="2064" width="6.5" style="5" customWidth="1"/>
    <col min="2065" max="2065" width="6.33203125" style="5" customWidth="1"/>
    <col min="2066" max="2067" width="7.1640625" style="5" customWidth="1"/>
    <col min="2068" max="2068" width="10.5" style="5" customWidth="1"/>
    <col min="2069" max="2305" width="9.6640625" style="5"/>
    <col min="2306" max="2306" width="6.1640625" style="5" customWidth="1"/>
    <col min="2307" max="2307" width="9.5" style="5" customWidth="1"/>
    <col min="2308" max="2308" width="7" style="5" customWidth="1"/>
    <col min="2309" max="2309" width="11.83203125" style="5" customWidth="1"/>
    <col min="2310" max="2310" width="6.6640625" style="5" customWidth="1"/>
    <col min="2311" max="2311" width="6.33203125" style="5" customWidth="1"/>
    <col min="2312" max="2313" width="7.1640625" style="5" customWidth="1"/>
    <col min="2314" max="2314" width="10.33203125" style="5" customWidth="1"/>
    <col min="2315" max="2315" width="7.6640625" style="5" customWidth="1"/>
    <col min="2316" max="2316" width="6.1640625" style="5" customWidth="1"/>
    <col min="2317" max="2317" width="9.6640625" style="5" customWidth="1"/>
    <col min="2318" max="2318" width="7.1640625" style="5" customWidth="1"/>
    <col min="2319" max="2319" width="12" style="5" customWidth="1"/>
    <col min="2320" max="2320" width="6.5" style="5" customWidth="1"/>
    <col min="2321" max="2321" width="6.33203125" style="5" customWidth="1"/>
    <col min="2322" max="2323" width="7.1640625" style="5" customWidth="1"/>
    <col min="2324" max="2324" width="10.5" style="5" customWidth="1"/>
    <col min="2325" max="2561" width="9.6640625" style="5"/>
    <col min="2562" max="2562" width="6.1640625" style="5" customWidth="1"/>
    <col min="2563" max="2563" width="9.5" style="5" customWidth="1"/>
    <col min="2564" max="2564" width="7" style="5" customWidth="1"/>
    <col min="2565" max="2565" width="11.83203125" style="5" customWidth="1"/>
    <col min="2566" max="2566" width="6.6640625" style="5" customWidth="1"/>
    <col min="2567" max="2567" width="6.33203125" style="5" customWidth="1"/>
    <col min="2568" max="2569" width="7.1640625" style="5" customWidth="1"/>
    <col min="2570" max="2570" width="10.33203125" style="5" customWidth="1"/>
    <col min="2571" max="2571" width="7.6640625" style="5" customWidth="1"/>
    <col min="2572" max="2572" width="6.1640625" style="5" customWidth="1"/>
    <col min="2573" max="2573" width="9.6640625" style="5" customWidth="1"/>
    <col min="2574" max="2574" width="7.1640625" style="5" customWidth="1"/>
    <col min="2575" max="2575" width="12" style="5" customWidth="1"/>
    <col min="2576" max="2576" width="6.5" style="5" customWidth="1"/>
    <col min="2577" max="2577" width="6.33203125" style="5" customWidth="1"/>
    <col min="2578" max="2579" width="7.1640625" style="5" customWidth="1"/>
    <col min="2580" max="2580" width="10.5" style="5" customWidth="1"/>
    <col min="2581" max="2817" width="9.6640625" style="5"/>
    <col min="2818" max="2818" width="6.1640625" style="5" customWidth="1"/>
    <col min="2819" max="2819" width="9.5" style="5" customWidth="1"/>
    <col min="2820" max="2820" width="7" style="5" customWidth="1"/>
    <col min="2821" max="2821" width="11.83203125" style="5" customWidth="1"/>
    <col min="2822" max="2822" width="6.6640625" style="5" customWidth="1"/>
    <col min="2823" max="2823" width="6.33203125" style="5" customWidth="1"/>
    <col min="2824" max="2825" width="7.1640625" style="5" customWidth="1"/>
    <col min="2826" max="2826" width="10.33203125" style="5" customWidth="1"/>
    <col min="2827" max="2827" width="7.6640625" style="5" customWidth="1"/>
    <col min="2828" max="2828" width="6.1640625" style="5" customWidth="1"/>
    <col min="2829" max="2829" width="9.6640625" style="5" customWidth="1"/>
    <col min="2830" max="2830" width="7.1640625" style="5" customWidth="1"/>
    <col min="2831" max="2831" width="12" style="5" customWidth="1"/>
    <col min="2832" max="2832" width="6.5" style="5" customWidth="1"/>
    <col min="2833" max="2833" width="6.33203125" style="5" customWidth="1"/>
    <col min="2834" max="2835" width="7.1640625" style="5" customWidth="1"/>
    <col min="2836" max="2836" width="10.5" style="5" customWidth="1"/>
    <col min="2837" max="3073" width="9.6640625" style="5"/>
    <col min="3074" max="3074" width="6.1640625" style="5" customWidth="1"/>
    <col min="3075" max="3075" width="9.5" style="5" customWidth="1"/>
    <col min="3076" max="3076" width="7" style="5" customWidth="1"/>
    <col min="3077" max="3077" width="11.83203125" style="5" customWidth="1"/>
    <col min="3078" max="3078" width="6.6640625" style="5" customWidth="1"/>
    <col min="3079" max="3079" width="6.33203125" style="5" customWidth="1"/>
    <col min="3080" max="3081" width="7.1640625" style="5" customWidth="1"/>
    <col min="3082" max="3082" width="10.33203125" style="5" customWidth="1"/>
    <col min="3083" max="3083" width="7.6640625" style="5" customWidth="1"/>
    <col min="3084" max="3084" width="6.1640625" style="5" customWidth="1"/>
    <col min="3085" max="3085" width="9.6640625" style="5" customWidth="1"/>
    <col min="3086" max="3086" width="7.1640625" style="5" customWidth="1"/>
    <col min="3087" max="3087" width="12" style="5" customWidth="1"/>
    <col min="3088" max="3088" width="6.5" style="5" customWidth="1"/>
    <col min="3089" max="3089" width="6.33203125" style="5" customWidth="1"/>
    <col min="3090" max="3091" width="7.1640625" style="5" customWidth="1"/>
    <col min="3092" max="3092" width="10.5" style="5" customWidth="1"/>
    <col min="3093" max="3329" width="9.6640625" style="5"/>
    <col min="3330" max="3330" width="6.1640625" style="5" customWidth="1"/>
    <col min="3331" max="3331" width="9.5" style="5" customWidth="1"/>
    <col min="3332" max="3332" width="7" style="5" customWidth="1"/>
    <col min="3333" max="3333" width="11.83203125" style="5" customWidth="1"/>
    <col min="3334" max="3334" width="6.6640625" style="5" customWidth="1"/>
    <col min="3335" max="3335" width="6.33203125" style="5" customWidth="1"/>
    <col min="3336" max="3337" width="7.1640625" style="5" customWidth="1"/>
    <col min="3338" max="3338" width="10.33203125" style="5" customWidth="1"/>
    <col min="3339" max="3339" width="7.6640625" style="5" customWidth="1"/>
    <col min="3340" max="3340" width="6.1640625" style="5" customWidth="1"/>
    <col min="3341" max="3341" width="9.6640625" style="5" customWidth="1"/>
    <col min="3342" max="3342" width="7.1640625" style="5" customWidth="1"/>
    <col min="3343" max="3343" width="12" style="5" customWidth="1"/>
    <col min="3344" max="3344" width="6.5" style="5" customWidth="1"/>
    <col min="3345" max="3345" width="6.33203125" style="5" customWidth="1"/>
    <col min="3346" max="3347" width="7.1640625" style="5" customWidth="1"/>
    <col min="3348" max="3348" width="10.5" style="5" customWidth="1"/>
    <col min="3349" max="3585" width="9.6640625" style="5"/>
    <col min="3586" max="3586" width="6.1640625" style="5" customWidth="1"/>
    <col min="3587" max="3587" width="9.5" style="5" customWidth="1"/>
    <col min="3588" max="3588" width="7" style="5" customWidth="1"/>
    <col min="3589" max="3589" width="11.83203125" style="5" customWidth="1"/>
    <col min="3590" max="3590" width="6.6640625" style="5" customWidth="1"/>
    <col min="3591" max="3591" width="6.33203125" style="5" customWidth="1"/>
    <col min="3592" max="3593" width="7.1640625" style="5" customWidth="1"/>
    <col min="3594" max="3594" width="10.33203125" style="5" customWidth="1"/>
    <col min="3595" max="3595" width="7.6640625" style="5" customWidth="1"/>
    <col min="3596" max="3596" width="6.1640625" style="5" customWidth="1"/>
    <col min="3597" max="3597" width="9.6640625" style="5" customWidth="1"/>
    <col min="3598" max="3598" width="7.1640625" style="5" customWidth="1"/>
    <col min="3599" max="3599" width="12" style="5" customWidth="1"/>
    <col min="3600" max="3600" width="6.5" style="5" customWidth="1"/>
    <col min="3601" max="3601" width="6.33203125" style="5" customWidth="1"/>
    <col min="3602" max="3603" width="7.1640625" style="5" customWidth="1"/>
    <col min="3604" max="3604" width="10.5" style="5" customWidth="1"/>
    <col min="3605" max="3841" width="9.6640625" style="5"/>
    <col min="3842" max="3842" width="6.1640625" style="5" customWidth="1"/>
    <col min="3843" max="3843" width="9.5" style="5" customWidth="1"/>
    <col min="3844" max="3844" width="7" style="5" customWidth="1"/>
    <col min="3845" max="3845" width="11.83203125" style="5" customWidth="1"/>
    <col min="3846" max="3846" width="6.6640625" style="5" customWidth="1"/>
    <col min="3847" max="3847" width="6.33203125" style="5" customWidth="1"/>
    <col min="3848" max="3849" width="7.1640625" style="5" customWidth="1"/>
    <col min="3850" max="3850" width="10.33203125" style="5" customWidth="1"/>
    <col min="3851" max="3851" width="7.6640625" style="5" customWidth="1"/>
    <col min="3852" max="3852" width="6.1640625" style="5" customWidth="1"/>
    <col min="3853" max="3853" width="9.6640625" style="5" customWidth="1"/>
    <col min="3854" max="3854" width="7.1640625" style="5" customWidth="1"/>
    <col min="3855" max="3855" width="12" style="5" customWidth="1"/>
    <col min="3856" max="3856" width="6.5" style="5" customWidth="1"/>
    <col min="3857" max="3857" width="6.33203125" style="5" customWidth="1"/>
    <col min="3858" max="3859" width="7.1640625" style="5" customWidth="1"/>
    <col min="3860" max="3860" width="10.5" style="5" customWidth="1"/>
    <col min="3861" max="4097" width="9.6640625" style="5"/>
    <col min="4098" max="4098" width="6.1640625" style="5" customWidth="1"/>
    <col min="4099" max="4099" width="9.5" style="5" customWidth="1"/>
    <col min="4100" max="4100" width="7" style="5" customWidth="1"/>
    <col min="4101" max="4101" width="11.83203125" style="5" customWidth="1"/>
    <col min="4102" max="4102" width="6.6640625" style="5" customWidth="1"/>
    <col min="4103" max="4103" width="6.33203125" style="5" customWidth="1"/>
    <col min="4104" max="4105" width="7.1640625" style="5" customWidth="1"/>
    <col min="4106" max="4106" width="10.33203125" style="5" customWidth="1"/>
    <col min="4107" max="4107" width="7.6640625" style="5" customWidth="1"/>
    <col min="4108" max="4108" width="6.1640625" style="5" customWidth="1"/>
    <col min="4109" max="4109" width="9.6640625" style="5" customWidth="1"/>
    <col min="4110" max="4110" width="7.1640625" style="5" customWidth="1"/>
    <col min="4111" max="4111" width="12" style="5" customWidth="1"/>
    <col min="4112" max="4112" width="6.5" style="5" customWidth="1"/>
    <col min="4113" max="4113" width="6.33203125" style="5" customWidth="1"/>
    <col min="4114" max="4115" width="7.1640625" style="5" customWidth="1"/>
    <col min="4116" max="4116" width="10.5" style="5" customWidth="1"/>
    <col min="4117" max="4353" width="9.6640625" style="5"/>
    <col min="4354" max="4354" width="6.1640625" style="5" customWidth="1"/>
    <col min="4355" max="4355" width="9.5" style="5" customWidth="1"/>
    <col min="4356" max="4356" width="7" style="5" customWidth="1"/>
    <col min="4357" max="4357" width="11.83203125" style="5" customWidth="1"/>
    <col min="4358" max="4358" width="6.6640625" style="5" customWidth="1"/>
    <col min="4359" max="4359" width="6.33203125" style="5" customWidth="1"/>
    <col min="4360" max="4361" width="7.1640625" style="5" customWidth="1"/>
    <col min="4362" max="4362" width="10.33203125" style="5" customWidth="1"/>
    <col min="4363" max="4363" width="7.6640625" style="5" customWidth="1"/>
    <col min="4364" max="4364" width="6.1640625" style="5" customWidth="1"/>
    <col min="4365" max="4365" width="9.6640625" style="5" customWidth="1"/>
    <col min="4366" max="4366" width="7.1640625" style="5" customWidth="1"/>
    <col min="4367" max="4367" width="12" style="5" customWidth="1"/>
    <col min="4368" max="4368" width="6.5" style="5" customWidth="1"/>
    <col min="4369" max="4369" width="6.33203125" style="5" customWidth="1"/>
    <col min="4370" max="4371" width="7.1640625" style="5" customWidth="1"/>
    <col min="4372" max="4372" width="10.5" style="5" customWidth="1"/>
    <col min="4373" max="4609" width="9.6640625" style="5"/>
    <col min="4610" max="4610" width="6.1640625" style="5" customWidth="1"/>
    <col min="4611" max="4611" width="9.5" style="5" customWidth="1"/>
    <col min="4612" max="4612" width="7" style="5" customWidth="1"/>
    <col min="4613" max="4613" width="11.83203125" style="5" customWidth="1"/>
    <col min="4614" max="4614" width="6.6640625" style="5" customWidth="1"/>
    <col min="4615" max="4615" width="6.33203125" style="5" customWidth="1"/>
    <col min="4616" max="4617" width="7.1640625" style="5" customWidth="1"/>
    <col min="4618" max="4618" width="10.33203125" style="5" customWidth="1"/>
    <col min="4619" max="4619" width="7.6640625" style="5" customWidth="1"/>
    <col min="4620" max="4620" width="6.1640625" style="5" customWidth="1"/>
    <col min="4621" max="4621" width="9.6640625" style="5" customWidth="1"/>
    <col min="4622" max="4622" width="7.1640625" style="5" customWidth="1"/>
    <col min="4623" max="4623" width="12" style="5" customWidth="1"/>
    <col min="4624" max="4624" width="6.5" style="5" customWidth="1"/>
    <col min="4625" max="4625" width="6.33203125" style="5" customWidth="1"/>
    <col min="4626" max="4627" width="7.1640625" style="5" customWidth="1"/>
    <col min="4628" max="4628" width="10.5" style="5" customWidth="1"/>
    <col min="4629" max="4865" width="9.6640625" style="5"/>
    <col min="4866" max="4866" width="6.1640625" style="5" customWidth="1"/>
    <col min="4867" max="4867" width="9.5" style="5" customWidth="1"/>
    <col min="4868" max="4868" width="7" style="5" customWidth="1"/>
    <col min="4869" max="4869" width="11.83203125" style="5" customWidth="1"/>
    <col min="4870" max="4870" width="6.6640625" style="5" customWidth="1"/>
    <col min="4871" max="4871" width="6.33203125" style="5" customWidth="1"/>
    <col min="4872" max="4873" width="7.1640625" style="5" customWidth="1"/>
    <col min="4874" max="4874" width="10.33203125" style="5" customWidth="1"/>
    <col min="4875" max="4875" width="7.6640625" style="5" customWidth="1"/>
    <col min="4876" max="4876" width="6.1640625" style="5" customWidth="1"/>
    <col min="4877" max="4877" width="9.6640625" style="5" customWidth="1"/>
    <col min="4878" max="4878" width="7.1640625" style="5" customWidth="1"/>
    <col min="4879" max="4879" width="12" style="5" customWidth="1"/>
    <col min="4880" max="4880" width="6.5" style="5" customWidth="1"/>
    <col min="4881" max="4881" width="6.33203125" style="5" customWidth="1"/>
    <col min="4882" max="4883" width="7.1640625" style="5" customWidth="1"/>
    <col min="4884" max="4884" width="10.5" style="5" customWidth="1"/>
    <col min="4885" max="5121" width="9.6640625" style="5"/>
    <col min="5122" max="5122" width="6.1640625" style="5" customWidth="1"/>
    <col min="5123" max="5123" width="9.5" style="5" customWidth="1"/>
    <col min="5124" max="5124" width="7" style="5" customWidth="1"/>
    <col min="5125" max="5125" width="11.83203125" style="5" customWidth="1"/>
    <col min="5126" max="5126" width="6.6640625" style="5" customWidth="1"/>
    <col min="5127" max="5127" width="6.33203125" style="5" customWidth="1"/>
    <col min="5128" max="5129" width="7.1640625" style="5" customWidth="1"/>
    <col min="5130" max="5130" width="10.33203125" style="5" customWidth="1"/>
    <col min="5131" max="5131" width="7.6640625" style="5" customWidth="1"/>
    <col min="5132" max="5132" width="6.1640625" style="5" customWidth="1"/>
    <col min="5133" max="5133" width="9.6640625" style="5" customWidth="1"/>
    <col min="5134" max="5134" width="7.1640625" style="5" customWidth="1"/>
    <col min="5135" max="5135" width="12" style="5" customWidth="1"/>
    <col min="5136" max="5136" width="6.5" style="5" customWidth="1"/>
    <col min="5137" max="5137" width="6.33203125" style="5" customWidth="1"/>
    <col min="5138" max="5139" width="7.1640625" style="5" customWidth="1"/>
    <col min="5140" max="5140" width="10.5" style="5" customWidth="1"/>
    <col min="5141" max="5377" width="9.6640625" style="5"/>
    <col min="5378" max="5378" width="6.1640625" style="5" customWidth="1"/>
    <col min="5379" max="5379" width="9.5" style="5" customWidth="1"/>
    <col min="5380" max="5380" width="7" style="5" customWidth="1"/>
    <col min="5381" max="5381" width="11.83203125" style="5" customWidth="1"/>
    <col min="5382" max="5382" width="6.6640625" style="5" customWidth="1"/>
    <col min="5383" max="5383" width="6.33203125" style="5" customWidth="1"/>
    <col min="5384" max="5385" width="7.1640625" style="5" customWidth="1"/>
    <col min="5386" max="5386" width="10.33203125" style="5" customWidth="1"/>
    <col min="5387" max="5387" width="7.6640625" style="5" customWidth="1"/>
    <col min="5388" max="5388" width="6.1640625" style="5" customWidth="1"/>
    <col min="5389" max="5389" width="9.6640625" style="5" customWidth="1"/>
    <col min="5390" max="5390" width="7.1640625" style="5" customWidth="1"/>
    <col min="5391" max="5391" width="12" style="5" customWidth="1"/>
    <col min="5392" max="5392" width="6.5" style="5" customWidth="1"/>
    <col min="5393" max="5393" width="6.33203125" style="5" customWidth="1"/>
    <col min="5394" max="5395" width="7.1640625" style="5" customWidth="1"/>
    <col min="5396" max="5396" width="10.5" style="5" customWidth="1"/>
    <col min="5397" max="5633" width="9.6640625" style="5"/>
    <col min="5634" max="5634" width="6.1640625" style="5" customWidth="1"/>
    <col min="5635" max="5635" width="9.5" style="5" customWidth="1"/>
    <col min="5636" max="5636" width="7" style="5" customWidth="1"/>
    <col min="5637" max="5637" width="11.83203125" style="5" customWidth="1"/>
    <col min="5638" max="5638" width="6.6640625" style="5" customWidth="1"/>
    <col min="5639" max="5639" width="6.33203125" style="5" customWidth="1"/>
    <col min="5640" max="5641" width="7.1640625" style="5" customWidth="1"/>
    <col min="5642" max="5642" width="10.33203125" style="5" customWidth="1"/>
    <col min="5643" max="5643" width="7.6640625" style="5" customWidth="1"/>
    <col min="5644" max="5644" width="6.1640625" style="5" customWidth="1"/>
    <col min="5645" max="5645" width="9.6640625" style="5" customWidth="1"/>
    <col min="5646" max="5646" width="7.1640625" style="5" customWidth="1"/>
    <col min="5647" max="5647" width="12" style="5" customWidth="1"/>
    <col min="5648" max="5648" width="6.5" style="5" customWidth="1"/>
    <col min="5649" max="5649" width="6.33203125" style="5" customWidth="1"/>
    <col min="5650" max="5651" width="7.1640625" style="5" customWidth="1"/>
    <col min="5652" max="5652" width="10.5" style="5" customWidth="1"/>
    <col min="5653" max="5889" width="9.6640625" style="5"/>
    <col min="5890" max="5890" width="6.1640625" style="5" customWidth="1"/>
    <col min="5891" max="5891" width="9.5" style="5" customWidth="1"/>
    <col min="5892" max="5892" width="7" style="5" customWidth="1"/>
    <col min="5893" max="5893" width="11.83203125" style="5" customWidth="1"/>
    <col min="5894" max="5894" width="6.6640625" style="5" customWidth="1"/>
    <col min="5895" max="5895" width="6.33203125" style="5" customWidth="1"/>
    <col min="5896" max="5897" width="7.1640625" style="5" customWidth="1"/>
    <col min="5898" max="5898" width="10.33203125" style="5" customWidth="1"/>
    <col min="5899" max="5899" width="7.6640625" style="5" customWidth="1"/>
    <col min="5900" max="5900" width="6.1640625" style="5" customWidth="1"/>
    <col min="5901" max="5901" width="9.6640625" style="5" customWidth="1"/>
    <col min="5902" max="5902" width="7.1640625" style="5" customWidth="1"/>
    <col min="5903" max="5903" width="12" style="5" customWidth="1"/>
    <col min="5904" max="5904" width="6.5" style="5" customWidth="1"/>
    <col min="5905" max="5905" width="6.33203125" style="5" customWidth="1"/>
    <col min="5906" max="5907" width="7.1640625" style="5" customWidth="1"/>
    <col min="5908" max="5908" width="10.5" style="5" customWidth="1"/>
    <col min="5909" max="6145" width="9.6640625" style="5"/>
    <col min="6146" max="6146" width="6.1640625" style="5" customWidth="1"/>
    <col min="6147" max="6147" width="9.5" style="5" customWidth="1"/>
    <col min="6148" max="6148" width="7" style="5" customWidth="1"/>
    <col min="6149" max="6149" width="11.83203125" style="5" customWidth="1"/>
    <col min="6150" max="6150" width="6.6640625" style="5" customWidth="1"/>
    <col min="6151" max="6151" width="6.33203125" style="5" customWidth="1"/>
    <col min="6152" max="6153" width="7.1640625" style="5" customWidth="1"/>
    <col min="6154" max="6154" width="10.33203125" style="5" customWidth="1"/>
    <col min="6155" max="6155" width="7.6640625" style="5" customWidth="1"/>
    <col min="6156" max="6156" width="6.1640625" style="5" customWidth="1"/>
    <col min="6157" max="6157" width="9.6640625" style="5" customWidth="1"/>
    <col min="6158" max="6158" width="7.1640625" style="5" customWidth="1"/>
    <col min="6159" max="6159" width="12" style="5" customWidth="1"/>
    <col min="6160" max="6160" width="6.5" style="5" customWidth="1"/>
    <col min="6161" max="6161" width="6.33203125" style="5" customWidth="1"/>
    <col min="6162" max="6163" width="7.1640625" style="5" customWidth="1"/>
    <col min="6164" max="6164" width="10.5" style="5" customWidth="1"/>
    <col min="6165" max="6401" width="9.6640625" style="5"/>
    <col min="6402" max="6402" width="6.1640625" style="5" customWidth="1"/>
    <col min="6403" max="6403" width="9.5" style="5" customWidth="1"/>
    <col min="6404" max="6404" width="7" style="5" customWidth="1"/>
    <col min="6405" max="6405" width="11.83203125" style="5" customWidth="1"/>
    <col min="6406" max="6406" width="6.6640625" style="5" customWidth="1"/>
    <col min="6407" max="6407" width="6.33203125" style="5" customWidth="1"/>
    <col min="6408" max="6409" width="7.1640625" style="5" customWidth="1"/>
    <col min="6410" max="6410" width="10.33203125" style="5" customWidth="1"/>
    <col min="6411" max="6411" width="7.6640625" style="5" customWidth="1"/>
    <col min="6412" max="6412" width="6.1640625" style="5" customWidth="1"/>
    <col min="6413" max="6413" width="9.6640625" style="5" customWidth="1"/>
    <col min="6414" max="6414" width="7.1640625" style="5" customWidth="1"/>
    <col min="6415" max="6415" width="12" style="5" customWidth="1"/>
    <col min="6416" max="6416" width="6.5" style="5" customWidth="1"/>
    <col min="6417" max="6417" width="6.33203125" style="5" customWidth="1"/>
    <col min="6418" max="6419" width="7.1640625" style="5" customWidth="1"/>
    <col min="6420" max="6420" width="10.5" style="5" customWidth="1"/>
    <col min="6421" max="6657" width="9.6640625" style="5"/>
    <col min="6658" max="6658" width="6.1640625" style="5" customWidth="1"/>
    <col min="6659" max="6659" width="9.5" style="5" customWidth="1"/>
    <col min="6660" max="6660" width="7" style="5" customWidth="1"/>
    <col min="6661" max="6661" width="11.83203125" style="5" customWidth="1"/>
    <col min="6662" max="6662" width="6.6640625" style="5" customWidth="1"/>
    <col min="6663" max="6663" width="6.33203125" style="5" customWidth="1"/>
    <col min="6664" max="6665" width="7.1640625" style="5" customWidth="1"/>
    <col min="6666" max="6666" width="10.33203125" style="5" customWidth="1"/>
    <col min="6667" max="6667" width="7.6640625" style="5" customWidth="1"/>
    <col min="6668" max="6668" width="6.1640625" style="5" customWidth="1"/>
    <col min="6669" max="6669" width="9.6640625" style="5" customWidth="1"/>
    <col min="6670" max="6670" width="7.1640625" style="5" customWidth="1"/>
    <col min="6671" max="6671" width="12" style="5" customWidth="1"/>
    <col min="6672" max="6672" width="6.5" style="5" customWidth="1"/>
    <col min="6673" max="6673" width="6.33203125" style="5" customWidth="1"/>
    <col min="6674" max="6675" width="7.1640625" style="5" customWidth="1"/>
    <col min="6676" max="6676" width="10.5" style="5" customWidth="1"/>
    <col min="6677" max="6913" width="9.6640625" style="5"/>
    <col min="6914" max="6914" width="6.1640625" style="5" customWidth="1"/>
    <col min="6915" max="6915" width="9.5" style="5" customWidth="1"/>
    <col min="6916" max="6916" width="7" style="5" customWidth="1"/>
    <col min="6917" max="6917" width="11.83203125" style="5" customWidth="1"/>
    <col min="6918" max="6918" width="6.6640625" style="5" customWidth="1"/>
    <col min="6919" max="6919" width="6.33203125" style="5" customWidth="1"/>
    <col min="6920" max="6921" width="7.1640625" style="5" customWidth="1"/>
    <col min="6922" max="6922" width="10.33203125" style="5" customWidth="1"/>
    <col min="6923" max="6923" width="7.6640625" style="5" customWidth="1"/>
    <col min="6924" max="6924" width="6.1640625" style="5" customWidth="1"/>
    <col min="6925" max="6925" width="9.6640625" style="5" customWidth="1"/>
    <col min="6926" max="6926" width="7.1640625" style="5" customWidth="1"/>
    <col min="6927" max="6927" width="12" style="5" customWidth="1"/>
    <col min="6928" max="6928" width="6.5" style="5" customWidth="1"/>
    <col min="6929" max="6929" width="6.33203125" style="5" customWidth="1"/>
    <col min="6930" max="6931" width="7.1640625" style="5" customWidth="1"/>
    <col min="6932" max="6932" width="10.5" style="5" customWidth="1"/>
    <col min="6933" max="7169" width="9.6640625" style="5"/>
    <col min="7170" max="7170" width="6.1640625" style="5" customWidth="1"/>
    <col min="7171" max="7171" width="9.5" style="5" customWidth="1"/>
    <col min="7172" max="7172" width="7" style="5" customWidth="1"/>
    <col min="7173" max="7173" width="11.83203125" style="5" customWidth="1"/>
    <col min="7174" max="7174" width="6.6640625" style="5" customWidth="1"/>
    <col min="7175" max="7175" width="6.33203125" style="5" customWidth="1"/>
    <col min="7176" max="7177" width="7.1640625" style="5" customWidth="1"/>
    <col min="7178" max="7178" width="10.33203125" style="5" customWidth="1"/>
    <col min="7179" max="7179" width="7.6640625" style="5" customWidth="1"/>
    <col min="7180" max="7180" width="6.1640625" style="5" customWidth="1"/>
    <col min="7181" max="7181" width="9.6640625" style="5" customWidth="1"/>
    <col min="7182" max="7182" width="7.1640625" style="5" customWidth="1"/>
    <col min="7183" max="7183" width="12" style="5" customWidth="1"/>
    <col min="7184" max="7184" width="6.5" style="5" customWidth="1"/>
    <col min="7185" max="7185" width="6.33203125" style="5" customWidth="1"/>
    <col min="7186" max="7187" width="7.1640625" style="5" customWidth="1"/>
    <col min="7188" max="7188" width="10.5" style="5" customWidth="1"/>
    <col min="7189" max="7425" width="9.6640625" style="5"/>
    <col min="7426" max="7426" width="6.1640625" style="5" customWidth="1"/>
    <col min="7427" max="7427" width="9.5" style="5" customWidth="1"/>
    <col min="7428" max="7428" width="7" style="5" customWidth="1"/>
    <col min="7429" max="7429" width="11.83203125" style="5" customWidth="1"/>
    <col min="7430" max="7430" width="6.6640625" style="5" customWidth="1"/>
    <col min="7431" max="7431" width="6.33203125" style="5" customWidth="1"/>
    <col min="7432" max="7433" width="7.1640625" style="5" customWidth="1"/>
    <col min="7434" max="7434" width="10.33203125" style="5" customWidth="1"/>
    <col min="7435" max="7435" width="7.6640625" style="5" customWidth="1"/>
    <col min="7436" max="7436" width="6.1640625" style="5" customWidth="1"/>
    <col min="7437" max="7437" width="9.6640625" style="5" customWidth="1"/>
    <col min="7438" max="7438" width="7.1640625" style="5" customWidth="1"/>
    <col min="7439" max="7439" width="12" style="5" customWidth="1"/>
    <col min="7440" max="7440" width="6.5" style="5" customWidth="1"/>
    <col min="7441" max="7441" width="6.33203125" style="5" customWidth="1"/>
    <col min="7442" max="7443" width="7.1640625" style="5" customWidth="1"/>
    <col min="7444" max="7444" width="10.5" style="5" customWidth="1"/>
    <col min="7445" max="7681" width="9.6640625" style="5"/>
    <col min="7682" max="7682" width="6.1640625" style="5" customWidth="1"/>
    <col min="7683" max="7683" width="9.5" style="5" customWidth="1"/>
    <col min="7684" max="7684" width="7" style="5" customWidth="1"/>
    <col min="7685" max="7685" width="11.83203125" style="5" customWidth="1"/>
    <col min="7686" max="7686" width="6.6640625" style="5" customWidth="1"/>
    <col min="7687" max="7687" width="6.33203125" style="5" customWidth="1"/>
    <col min="7688" max="7689" width="7.1640625" style="5" customWidth="1"/>
    <col min="7690" max="7690" width="10.33203125" style="5" customWidth="1"/>
    <col min="7691" max="7691" width="7.6640625" style="5" customWidth="1"/>
    <col min="7692" max="7692" width="6.1640625" style="5" customWidth="1"/>
    <col min="7693" max="7693" width="9.6640625" style="5" customWidth="1"/>
    <col min="7694" max="7694" width="7.1640625" style="5" customWidth="1"/>
    <col min="7695" max="7695" width="12" style="5" customWidth="1"/>
    <col min="7696" max="7696" width="6.5" style="5" customWidth="1"/>
    <col min="7697" max="7697" width="6.33203125" style="5" customWidth="1"/>
    <col min="7698" max="7699" width="7.1640625" style="5" customWidth="1"/>
    <col min="7700" max="7700" width="10.5" style="5" customWidth="1"/>
    <col min="7701" max="7937" width="9.6640625" style="5"/>
    <col min="7938" max="7938" width="6.1640625" style="5" customWidth="1"/>
    <col min="7939" max="7939" width="9.5" style="5" customWidth="1"/>
    <col min="7940" max="7940" width="7" style="5" customWidth="1"/>
    <col min="7941" max="7941" width="11.83203125" style="5" customWidth="1"/>
    <col min="7942" max="7942" width="6.6640625" style="5" customWidth="1"/>
    <col min="7943" max="7943" width="6.33203125" style="5" customWidth="1"/>
    <col min="7944" max="7945" width="7.1640625" style="5" customWidth="1"/>
    <col min="7946" max="7946" width="10.33203125" style="5" customWidth="1"/>
    <col min="7947" max="7947" width="7.6640625" style="5" customWidth="1"/>
    <col min="7948" max="7948" width="6.1640625" style="5" customWidth="1"/>
    <col min="7949" max="7949" width="9.6640625" style="5" customWidth="1"/>
    <col min="7950" max="7950" width="7.1640625" style="5" customWidth="1"/>
    <col min="7951" max="7951" width="12" style="5" customWidth="1"/>
    <col min="7952" max="7952" width="6.5" style="5" customWidth="1"/>
    <col min="7953" max="7953" width="6.33203125" style="5" customWidth="1"/>
    <col min="7954" max="7955" width="7.1640625" style="5" customWidth="1"/>
    <col min="7956" max="7956" width="10.5" style="5" customWidth="1"/>
    <col min="7957" max="8193" width="9.6640625" style="5"/>
    <col min="8194" max="8194" width="6.1640625" style="5" customWidth="1"/>
    <col min="8195" max="8195" width="9.5" style="5" customWidth="1"/>
    <col min="8196" max="8196" width="7" style="5" customWidth="1"/>
    <col min="8197" max="8197" width="11.83203125" style="5" customWidth="1"/>
    <col min="8198" max="8198" width="6.6640625" style="5" customWidth="1"/>
    <col min="8199" max="8199" width="6.33203125" style="5" customWidth="1"/>
    <col min="8200" max="8201" width="7.1640625" style="5" customWidth="1"/>
    <col min="8202" max="8202" width="10.33203125" style="5" customWidth="1"/>
    <col min="8203" max="8203" width="7.6640625" style="5" customWidth="1"/>
    <col min="8204" max="8204" width="6.1640625" style="5" customWidth="1"/>
    <col min="8205" max="8205" width="9.6640625" style="5" customWidth="1"/>
    <col min="8206" max="8206" width="7.1640625" style="5" customWidth="1"/>
    <col min="8207" max="8207" width="12" style="5" customWidth="1"/>
    <col min="8208" max="8208" width="6.5" style="5" customWidth="1"/>
    <col min="8209" max="8209" width="6.33203125" style="5" customWidth="1"/>
    <col min="8210" max="8211" width="7.1640625" style="5" customWidth="1"/>
    <col min="8212" max="8212" width="10.5" style="5" customWidth="1"/>
    <col min="8213" max="8449" width="9.6640625" style="5"/>
    <col min="8450" max="8450" width="6.1640625" style="5" customWidth="1"/>
    <col min="8451" max="8451" width="9.5" style="5" customWidth="1"/>
    <col min="8452" max="8452" width="7" style="5" customWidth="1"/>
    <col min="8453" max="8453" width="11.83203125" style="5" customWidth="1"/>
    <col min="8454" max="8454" width="6.6640625" style="5" customWidth="1"/>
    <col min="8455" max="8455" width="6.33203125" style="5" customWidth="1"/>
    <col min="8456" max="8457" width="7.1640625" style="5" customWidth="1"/>
    <col min="8458" max="8458" width="10.33203125" style="5" customWidth="1"/>
    <col min="8459" max="8459" width="7.6640625" style="5" customWidth="1"/>
    <col min="8460" max="8460" width="6.1640625" style="5" customWidth="1"/>
    <col min="8461" max="8461" width="9.6640625" style="5" customWidth="1"/>
    <col min="8462" max="8462" width="7.1640625" style="5" customWidth="1"/>
    <col min="8463" max="8463" width="12" style="5" customWidth="1"/>
    <col min="8464" max="8464" width="6.5" style="5" customWidth="1"/>
    <col min="8465" max="8465" width="6.33203125" style="5" customWidth="1"/>
    <col min="8466" max="8467" width="7.1640625" style="5" customWidth="1"/>
    <col min="8468" max="8468" width="10.5" style="5" customWidth="1"/>
    <col min="8469" max="8705" width="9.6640625" style="5"/>
    <col min="8706" max="8706" width="6.1640625" style="5" customWidth="1"/>
    <col min="8707" max="8707" width="9.5" style="5" customWidth="1"/>
    <col min="8708" max="8708" width="7" style="5" customWidth="1"/>
    <col min="8709" max="8709" width="11.83203125" style="5" customWidth="1"/>
    <col min="8710" max="8710" width="6.6640625" style="5" customWidth="1"/>
    <col min="8711" max="8711" width="6.33203125" style="5" customWidth="1"/>
    <col min="8712" max="8713" width="7.1640625" style="5" customWidth="1"/>
    <col min="8714" max="8714" width="10.33203125" style="5" customWidth="1"/>
    <col min="8715" max="8715" width="7.6640625" style="5" customWidth="1"/>
    <col min="8716" max="8716" width="6.1640625" style="5" customWidth="1"/>
    <col min="8717" max="8717" width="9.6640625" style="5" customWidth="1"/>
    <col min="8718" max="8718" width="7.1640625" style="5" customWidth="1"/>
    <col min="8719" max="8719" width="12" style="5" customWidth="1"/>
    <col min="8720" max="8720" width="6.5" style="5" customWidth="1"/>
    <col min="8721" max="8721" width="6.33203125" style="5" customWidth="1"/>
    <col min="8722" max="8723" width="7.1640625" style="5" customWidth="1"/>
    <col min="8724" max="8724" width="10.5" style="5" customWidth="1"/>
    <col min="8725" max="8961" width="9.6640625" style="5"/>
    <col min="8962" max="8962" width="6.1640625" style="5" customWidth="1"/>
    <col min="8963" max="8963" width="9.5" style="5" customWidth="1"/>
    <col min="8964" max="8964" width="7" style="5" customWidth="1"/>
    <col min="8965" max="8965" width="11.83203125" style="5" customWidth="1"/>
    <col min="8966" max="8966" width="6.6640625" style="5" customWidth="1"/>
    <col min="8967" max="8967" width="6.33203125" style="5" customWidth="1"/>
    <col min="8968" max="8969" width="7.1640625" style="5" customWidth="1"/>
    <col min="8970" max="8970" width="10.33203125" style="5" customWidth="1"/>
    <col min="8971" max="8971" width="7.6640625" style="5" customWidth="1"/>
    <col min="8972" max="8972" width="6.1640625" style="5" customWidth="1"/>
    <col min="8973" max="8973" width="9.6640625" style="5" customWidth="1"/>
    <col min="8974" max="8974" width="7.1640625" style="5" customWidth="1"/>
    <col min="8975" max="8975" width="12" style="5" customWidth="1"/>
    <col min="8976" max="8976" width="6.5" style="5" customWidth="1"/>
    <col min="8977" max="8977" width="6.33203125" style="5" customWidth="1"/>
    <col min="8978" max="8979" width="7.1640625" style="5" customWidth="1"/>
    <col min="8980" max="8980" width="10.5" style="5" customWidth="1"/>
    <col min="8981" max="9217" width="9.6640625" style="5"/>
    <col min="9218" max="9218" width="6.1640625" style="5" customWidth="1"/>
    <col min="9219" max="9219" width="9.5" style="5" customWidth="1"/>
    <col min="9220" max="9220" width="7" style="5" customWidth="1"/>
    <col min="9221" max="9221" width="11.83203125" style="5" customWidth="1"/>
    <col min="9222" max="9222" width="6.6640625" style="5" customWidth="1"/>
    <col min="9223" max="9223" width="6.33203125" style="5" customWidth="1"/>
    <col min="9224" max="9225" width="7.1640625" style="5" customWidth="1"/>
    <col min="9226" max="9226" width="10.33203125" style="5" customWidth="1"/>
    <col min="9227" max="9227" width="7.6640625" style="5" customWidth="1"/>
    <col min="9228" max="9228" width="6.1640625" style="5" customWidth="1"/>
    <col min="9229" max="9229" width="9.6640625" style="5" customWidth="1"/>
    <col min="9230" max="9230" width="7.1640625" style="5" customWidth="1"/>
    <col min="9231" max="9231" width="12" style="5" customWidth="1"/>
    <col min="9232" max="9232" width="6.5" style="5" customWidth="1"/>
    <col min="9233" max="9233" width="6.33203125" style="5" customWidth="1"/>
    <col min="9234" max="9235" width="7.1640625" style="5" customWidth="1"/>
    <col min="9236" max="9236" width="10.5" style="5" customWidth="1"/>
    <col min="9237" max="9473" width="9.6640625" style="5"/>
    <col min="9474" max="9474" width="6.1640625" style="5" customWidth="1"/>
    <col min="9475" max="9475" width="9.5" style="5" customWidth="1"/>
    <col min="9476" max="9476" width="7" style="5" customWidth="1"/>
    <col min="9477" max="9477" width="11.83203125" style="5" customWidth="1"/>
    <col min="9478" max="9478" width="6.6640625" style="5" customWidth="1"/>
    <col min="9479" max="9479" width="6.33203125" style="5" customWidth="1"/>
    <col min="9480" max="9481" width="7.1640625" style="5" customWidth="1"/>
    <col min="9482" max="9482" width="10.33203125" style="5" customWidth="1"/>
    <col min="9483" max="9483" width="7.6640625" style="5" customWidth="1"/>
    <col min="9484" max="9484" width="6.1640625" style="5" customWidth="1"/>
    <col min="9485" max="9485" width="9.6640625" style="5" customWidth="1"/>
    <col min="9486" max="9486" width="7.1640625" style="5" customWidth="1"/>
    <col min="9487" max="9487" width="12" style="5" customWidth="1"/>
    <col min="9488" max="9488" width="6.5" style="5" customWidth="1"/>
    <col min="9489" max="9489" width="6.33203125" style="5" customWidth="1"/>
    <col min="9490" max="9491" width="7.1640625" style="5" customWidth="1"/>
    <col min="9492" max="9492" width="10.5" style="5" customWidth="1"/>
    <col min="9493" max="9729" width="9.6640625" style="5"/>
    <col min="9730" max="9730" width="6.1640625" style="5" customWidth="1"/>
    <col min="9731" max="9731" width="9.5" style="5" customWidth="1"/>
    <col min="9732" max="9732" width="7" style="5" customWidth="1"/>
    <col min="9733" max="9733" width="11.83203125" style="5" customWidth="1"/>
    <col min="9734" max="9734" width="6.6640625" style="5" customWidth="1"/>
    <col min="9735" max="9735" width="6.33203125" style="5" customWidth="1"/>
    <col min="9736" max="9737" width="7.1640625" style="5" customWidth="1"/>
    <col min="9738" max="9738" width="10.33203125" style="5" customWidth="1"/>
    <col min="9739" max="9739" width="7.6640625" style="5" customWidth="1"/>
    <col min="9740" max="9740" width="6.1640625" style="5" customWidth="1"/>
    <col min="9741" max="9741" width="9.6640625" style="5" customWidth="1"/>
    <col min="9742" max="9742" width="7.1640625" style="5" customWidth="1"/>
    <col min="9743" max="9743" width="12" style="5" customWidth="1"/>
    <col min="9744" max="9744" width="6.5" style="5" customWidth="1"/>
    <col min="9745" max="9745" width="6.33203125" style="5" customWidth="1"/>
    <col min="9746" max="9747" width="7.1640625" style="5" customWidth="1"/>
    <col min="9748" max="9748" width="10.5" style="5" customWidth="1"/>
    <col min="9749" max="9985" width="9.6640625" style="5"/>
    <col min="9986" max="9986" width="6.1640625" style="5" customWidth="1"/>
    <col min="9987" max="9987" width="9.5" style="5" customWidth="1"/>
    <col min="9988" max="9988" width="7" style="5" customWidth="1"/>
    <col min="9989" max="9989" width="11.83203125" style="5" customWidth="1"/>
    <col min="9990" max="9990" width="6.6640625" style="5" customWidth="1"/>
    <col min="9991" max="9991" width="6.33203125" style="5" customWidth="1"/>
    <col min="9992" max="9993" width="7.1640625" style="5" customWidth="1"/>
    <col min="9994" max="9994" width="10.33203125" style="5" customWidth="1"/>
    <col min="9995" max="9995" width="7.6640625" style="5" customWidth="1"/>
    <col min="9996" max="9996" width="6.1640625" style="5" customWidth="1"/>
    <col min="9997" max="9997" width="9.6640625" style="5" customWidth="1"/>
    <col min="9998" max="9998" width="7.1640625" style="5" customWidth="1"/>
    <col min="9999" max="9999" width="12" style="5" customWidth="1"/>
    <col min="10000" max="10000" width="6.5" style="5" customWidth="1"/>
    <col min="10001" max="10001" width="6.33203125" style="5" customWidth="1"/>
    <col min="10002" max="10003" width="7.1640625" style="5" customWidth="1"/>
    <col min="10004" max="10004" width="10.5" style="5" customWidth="1"/>
    <col min="10005" max="10241" width="9.6640625" style="5"/>
    <col min="10242" max="10242" width="6.1640625" style="5" customWidth="1"/>
    <col min="10243" max="10243" width="9.5" style="5" customWidth="1"/>
    <col min="10244" max="10244" width="7" style="5" customWidth="1"/>
    <col min="10245" max="10245" width="11.83203125" style="5" customWidth="1"/>
    <col min="10246" max="10246" width="6.6640625" style="5" customWidth="1"/>
    <col min="10247" max="10247" width="6.33203125" style="5" customWidth="1"/>
    <col min="10248" max="10249" width="7.1640625" style="5" customWidth="1"/>
    <col min="10250" max="10250" width="10.33203125" style="5" customWidth="1"/>
    <col min="10251" max="10251" width="7.6640625" style="5" customWidth="1"/>
    <col min="10252" max="10252" width="6.1640625" style="5" customWidth="1"/>
    <col min="10253" max="10253" width="9.6640625" style="5" customWidth="1"/>
    <col min="10254" max="10254" width="7.1640625" style="5" customWidth="1"/>
    <col min="10255" max="10255" width="12" style="5" customWidth="1"/>
    <col min="10256" max="10256" width="6.5" style="5" customWidth="1"/>
    <col min="10257" max="10257" width="6.33203125" style="5" customWidth="1"/>
    <col min="10258" max="10259" width="7.1640625" style="5" customWidth="1"/>
    <col min="10260" max="10260" width="10.5" style="5" customWidth="1"/>
    <col min="10261" max="10497" width="9.6640625" style="5"/>
    <col min="10498" max="10498" width="6.1640625" style="5" customWidth="1"/>
    <col min="10499" max="10499" width="9.5" style="5" customWidth="1"/>
    <col min="10500" max="10500" width="7" style="5" customWidth="1"/>
    <col min="10501" max="10501" width="11.83203125" style="5" customWidth="1"/>
    <col min="10502" max="10502" width="6.6640625" style="5" customWidth="1"/>
    <col min="10503" max="10503" width="6.33203125" style="5" customWidth="1"/>
    <col min="10504" max="10505" width="7.1640625" style="5" customWidth="1"/>
    <col min="10506" max="10506" width="10.33203125" style="5" customWidth="1"/>
    <col min="10507" max="10507" width="7.6640625" style="5" customWidth="1"/>
    <col min="10508" max="10508" width="6.1640625" style="5" customWidth="1"/>
    <col min="10509" max="10509" width="9.6640625" style="5" customWidth="1"/>
    <col min="10510" max="10510" width="7.1640625" style="5" customWidth="1"/>
    <col min="10511" max="10511" width="12" style="5" customWidth="1"/>
    <col min="10512" max="10512" width="6.5" style="5" customWidth="1"/>
    <col min="10513" max="10513" width="6.33203125" style="5" customWidth="1"/>
    <col min="10514" max="10515" width="7.1640625" style="5" customWidth="1"/>
    <col min="10516" max="10516" width="10.5" style="5" customWidth="1"/>
    <col min="10517" max="10753" width="9.6640625" style="5"/>
    <col min="10754" max="10754" width="6.1640625" style="5" customWidth="1"/>
    <col min="10755" max="10755" width="9.5" style="5" customWidth="1"/>
    <col min="10756" max="10756" width="7" style="5" customWidth="1"/>
    <col min="10757" max="10757" width="11.83203125" style="5" customWidth="1"/>
    <col min="10758" max="10758" width="6.6640625" style="5" customWidth="1"/>
    <col min="10759" max="10759" width="6.33203125" style="5" customWidth="1"/>
    <col min="10760" max="10761" width="7.1640625" style="5" customWidth="1"/>
    <col min="10762" max="10762" width="10.33203125" style="5" customWidth="1"/>
    <col min="10763" max="10763" width="7.6640625" style="5" customWidth="1"/>
    <col min="10764" max="10764" width="6.1640625" style="5" customWidth="1"/>
    <col min="10765" max="10765" width="9.6640625" style="5" customWidth="1"/>
    <col min="10766" max="10766" width="7.1640625" style="5" customWidth="1"/>
    <col min="10767" max="10767" width="12" style="5" customWidth="1"/>
    <col min="10768" max="10768" width="6.5" style="5" customWidth="1"/>
    <col min="10769" max="10769" width="6.33203125" style="5" customWidth="1"/>
    <col min="10770" max="10771" width="7.1640625" style="5" customWidth="1"/>
    <col min="10772" max="10772" width="10.5" style="5" customWidth="1"/>
    <col min="10773" max="11009" width="9.6640625" style="5"/>
    <col min="11010" max="11010" width="6.1640625" style="5" customWidth="1"/>
    <col min="11011" max="11011" width="9.5" style="5" customWidth="1"/>
    <col min="11012" max="11012" width="7" style="5" customWidth="1"/>
    <col min="11013" max="11013" width="11.83203125" style="5" customWidth="1"/>
    <col min="11014" max="11014" width="6.6640625" style="5" customWidth="1"/>
    <col min="11015" max="11015" width="6.33203125" style="5" customWidth="1"/>
    <col min="11016" max="11017" width="7.1640625" style="5" customWidth="1"/>
    <col min="11018" max="11018" width="10.33203125" style="5" customWidth="1"/>
    <col min="11019" max="11019" width="7.6640625" style="5" customWidth="1"/>
    <col min="11020" max="11020" width="6.1640625" style="5" customWidth="1"/>
    <col min="11021" max="11021" width="9.6640625" style="5" customWidth="1"/>
    <col min="11022" max="11022" width="7.1640625" style="5" customWidth="1"/>
    <col min="11023" max="11023" width="12" style="5" customWidth="1"/>
    <col min="11024" max="11024" width="6.5" style="5" customWidth="1"/>
    <col min="11025" max="11025" width="6.33203125" style="5" customWidth="1"/>
    <col min="11026" max="11027" width="7.1640625" style="5" customWidth="1"/>
    <col min="11028" max="11028" width="10.5" style="5" customWidth="1"/>
    <col min="11029" max="11265" width="9.6640625" style="5"/>
    <col min="11266" max="11266" width="6.1640625" style="5" customWidth="1"/>
    <col min="11267" max="11267" width="9.5" style="5" customWidth="1"/>
    <col min="11268" max="11268" width="7" style="5" customWidth="1"/>
    <col min="11269" max="11269" width="11.83203125" style="5" customWidth="1"/>
    <col min="11270" max="11270" width="6.6640625" style="5" customWidth="1"/>
    <col min="11271" max="11271" width="6.33203125" style="5" customWidth="1"/>
    <col min="11272" max="11273" width="7.1640625" style="5" customWidth="1"/>
    <col min="11274" max="11274" width="10.33203125" style="5" customWidth="1"/>
    <col min="11275" max="11275" width="7.6640625" style="5" customWidth="1"/>
    <col min="11276" max="11276" width="6.1640625" style="5" customWidth="1"/>
    <col min="11277" max="11277" width="9.6640625" style="5" customWidth="1"/>
    <col min="11278" max="11278" width="7.1640625" style="5" customWidth="1"/>
    <col min="11279" max="11279" width="12" style="5" customWidth="1"/>
    <col min="11280" max="11280" width="6.5" style="5" customWidth="1"/>
    <col min="11281" max="11281" width="6.33203125" style="5" customWidth="1"/>
    <col min="11282" max="11283" width="7.1640625" style="5" customWidth="1"/>
    <col min="11284" max="11284" width="10.5" style="5" customWidth="1"/>
    <col min="11285" max="11521" width="9.6640625" style="5"/>
    <col min="11522" max="11522" width="6.1640625" style="5" customWidth="1"/>
    <col min="11523" max="11523" width="9.5" style="5" customWidth="1"/>
    <col min="11524" max="11524" width="7" style="5" customWidth="1"/>
    <col min="11525" max="11525" width="11.83203125" style="5" customWidth="1"/>
    <col min="11526" max="11526" width="6.6640625" style="5" customWidth="1"/>
    <col min="11527" max="11527" width="6.33203125" style="5" customWidth="1"/>
    <col min="11528" max="11529" width="7.1640625" style="5" customWidth="1"/>
    <col min="11530" max="11530" width="10.33203125" style="5" customWidth="1"/>
    <col min="11531" max="11531" width="7.6640625" style="5" customWidth="1"/>
    <col min="11532" max="11532" width="6.1640625" style="5" customWidth="1"/>
    <col min="11533" max="11533" width="9.6640625" style="5" customWidth="1"/>
    <col min="11534" max="11534" width="7.1640625" style="5" customWidth="1"/>
    <col min="11535" max="11535" width="12" style="5" customWidth="1"/>
    <col min="11536" max="11536" width="6.5" style="5" customWidth="1"/>
    <col min="11537" max="11537" width="6.33203125" style="5" customWidth="1"/>
    <col min="11538" max="11539" width="7.1640625" style="5" customWidth="1"/>
    <col min="11540" max="11540" width="10.5" style="5" customWidth="1"/>
    <col min="11541" max="11777" width="9.6640625" style="5"/>
    <col min="11778" max="11778" width="6.1640625" style="5" customWidth="1"/>
    <col min="11779" max="11779" width="9.5" style="5" customWidth="1"/>
    <col min="11780" max="11780" width="7" style="5" customWidth="1"/>
    <col min="11781" max="11781" width="11.83203125" style="5" customWidth="1"/>
    <col min="11782" max="11782" width="6.6640625" style="5" customWidth="1"/>
    <col min="11783" max="11783" width="6.33203125" style="5" customWidth="1"/>
    <col min="11784" max="11785" width="7.1640625" style="5" customWidth="1"/>
    <col min="11786" max="11786" width="10.33203125" style="5" customWidth="1"/>
    <col min="11787" max="11787" width="7.6640625" style="5" customWidth="1"/>
    <col min="11788" max="11788" width="6.1640625" style="5" customWidth="1"/>
    <col min="11789" max="11789" width="9.6640625" style="5" customWidth="1"/>
    <col min="11790" max="11790" width="7.1640625" style="5" customWidth="1"/>
    <col min="11791" max="11791" width="12" style="5" customWidth="1"/>
    <col min="11792" max="11792" width="6.5" style="5" customWidth="1"/>
    <col min="11793" max="11793" width="6.33203125" style="5" customWidth="1"/>
    <col min="11794" max="11795" width="7.1640625" style="5" customWidth="1"/>
    <col min="11796" max="11796" width="10.5" style="5" customWidth="1"/>
    <col min="11797" max="12033" width="9.6640625" style="5"/>
    <col min="12034" max="12034" width="6.1640625" style="5" customWidth="1"/>
    <col min="12035" max="12035" width="9.5" style="5" customWidth="1"/>
    <col min="12036" max="12036" width="7" style="5" customWidth="1"/>
    <col min="12037" max="12037" width="11.83203125" style="5" customWidth="1"/>
    <col min="12038" max="12038" width="6.6640625" style="5" customWidth="1"/>
    <col min="12039" max="12039" width="6.33203125" style="5" customWidth="1"/>
    <col min="12040" max="12041" width="7.1640625" style="5" customWidth="1"/>
    <col min="12042" max="12042" width="10.33203125" style="5" customWidth="1"/>
    <col min="12043" max="12043" width="7.6640625" style="5" customWidth="1"/>
    <col min="12044" max="12044" width="6.1640625" style="5" customWidth="1"/>
    <col min="12045" max="12045" width="9.6640625" style="5" customWidth="1"/>
    <col min="12046" max="12046" width="7.1640625" style="5" customWidth="1"/>
    <col min="12047" max="12047" width="12" style="5" customWidth="1"/>
    <col min="12048" max="12048" width="6.5" style="5" customWidth="1"/>
    <col min="12049" max="12049" width="6.33203125" style="5" customWidth="1"/>
    <col min="12050" max="12051" width="7.1640625" style="5" customWidth="1"/>
    <col min="12052" max="12052" width="10.5" style="5" customWidth="1"/>
    <col min="12053" max="12289" width="9.6640625" style="5"/>
    <col min="12290" max="12290" width="6.1640625" style="5" customWidth="1"/>
    <col min="12291" max="12291" width="9.5" style="5" customWidth="1"/>
    <col min="12292" max="12292" width="7" style="5" customWidth="1"/>
    <col min="12293" max="12293" width="11.83203125" style="5" customWidth="1"/>
    <col min="12294" max="12294" width="6.6640625" style="5" customWidth="1"/>
    <col min="12295" max="12295" width="6.33203125" style="5" customWidth="1"/>
    <col min="12296" max="12297" width="7.1640625" style="5" customWidth="1"/>
    <col min="12298" max="12298" width="10.33203125" style="5" customWidth="1"/>
    <col min="12299" max="12299" width="7.6640625" style="5" customWidth="1"/>
    <col min="12300" max="12300" width="6.1640625" style="5" customWidth="1"/>
    <col min="12301" max="12301" width="9.6640625" style="5" customWidth="1"/>
    <col min="12302" max="12302" width="7.1640625" style="5" customWidth="1"/>
    <col min="12303" max="12303" width="12" style="5" customWidth="1"/>
    <col min="12304" max="12304" width="6.5" style="5" customWidth="1"/>
    <col min="12305" max="12305" width="6.33203125" style="5" customWidth="1"/>
    <col min="12306" max="12307" width="7.1640625" style="5" customWidth="1"/>
    <col min="12308" max="12308" width="10.5" style="5" customWidth="1"/>
    <col min="12309" max="12545" width="9.6640625" style="5"/>
    <col min="12546" max="12546" width="6.1640625" style="5" customWidth="1"/>
    <col min="12547" max="12547" width="9.5" style="5" customWidth="1"/>
    <col min="12548" max="12548" width="7" style="5" customWidth="1"/>
    <col min="12549" max="12549" width="11.83203125" style="5" customWidth="1"/>
    <col min="12550" max="12550" width="6.6640625" style="5" customWidth="1"/>
    <col min="12551" max="12551" width="6.33203125" style="5" customWidth="1"/>
    <col min="12552" max="12553" width="7.1640625" style="5" customWidth="1"/>
    <col min="12554" max="12554" width="10.33203125" style="5" customWidth="1"/>
    <col min="12555" max="12555" width="7.6640625" style="5" customWidth="1"/>
    <col min="12556" max="12556" width="6.1640625" style="5" customWidth="1"/>
    <col min="12557" max="12557" width="9.6640625" style="5" customWidth="1"/>
    <col min="12558" max="12558" width="7.1640625" style="5" customWidth="1"/>
    <col min="12559" max="12559" width="12" style="5" customWidth="1"/>
    <col min="12560" max="12560" width="6.5" style="5" customWidth="1"/>
    <col min="12561" max="12561" width="6.33203125" style="5" customWidth="1"/>
    <col min="12562" max="12563" width="7.1640625" style="5" customWidth="1"/>
    <col min="12564" max="12564" width="10.5" style="5" customWidth="1"/>
    <col min="12565" max="12801" width="9.6640625" style="5"/>
    <col min="12802" max="12802" width="6.1640625" style="5" customWidth="1"/>
    <col min="12803" max="12803" width="9.5" style="5" customWidth="1"/>
    <col min="12804" max="12804" width="7" style="5" customWidth="1"/>
    <col min="12805" max="12805" width="11.83203125" style="5" customWidth="1"/>
    <col min="12806" max="12806" width="6.6640625" style="5" customWidth="1"/>
    <col min="12807" max="12807" width="6.33203125" style="5" customWidth="1"/>
    <col min="12808" max="12809" width="7.1640625" style="5" customWidth="1"/>
    <col min="12810" max="12810" width="10.33203125" style="5" customWidth="1"/>
    <col min="12811" max="12811" width="7.6640625" style="5" customWidth="1"/>
    <col min="12812" max="12812" width="6.1640625" style="5" customWidth="1"/>
    <col min="12813" max="12813" width="9.6640625" style="5" customWidth="1"/>
    <col min="12814" max="12814" width="7.1640625" style="5" customWidth="1"/>
    <col min="12815" max="12815" width="12" style="5" customWidth="1"/>
    <col min="12816" max="12816" width="6.5" style="5" customWidth="1"/>
    <col min="12817" max="12817" width="6.33203125" style="5" customWidth="1"/>
    <col min="12818" max="12819" width="7.1640625" style="5" customWidth="1"/>
    <col min="12820" max="12820" width="10.5" style="5" customWidth="1"/>
    <col min="12821" max="13057" width="9.6640625" style="5"/>
    <col min="13058" max="13058" width="6.1640625" style="5" customWidth="1"/>
    <col min="13059" max="13059" width="9.5" style="5" customWidth="1"/>
    <col min="13060" max="13060" width="7" style="5" customWidth="1"/>
    <col min="13061" max="13061" width="11.83203125" style="5" customWidth="1"/>
    <col min="13062" max="13062" width="6.6640625" style="5" customWidth="1"/>
    <col min="13063" max="13063" width="6.33203125" style="5" customWidth="1"/>
    <col min="13064" max="13065" width="7.1640625" style="5" customWidth="1"/>
    <col min="13066" max="13066" width="10.33203125" style="5" customWidth="1"/>
    <col min="13067" max="13067" width="7.6640625" style="5" customWidth="1"/>
    <col min="13068" max="13068" width="6.1640625" style="5" customWidth="1"/>
    <col min="13069" max="13069" width="9.6640625" style="5" customWidth="1"/>
    <col min="13070" max="13070" width="7.1640625" style="5" customWidth="1"/>
    <col min="13071" max="13071" width="12" style="5" customWidth="1"/>
    <col min="13072" max="13072" width="6.5" style="5" customWidth="1"/>
    <col min="13073" max="13073" width="6.33203125" style="5" customWidth="1"/>
    <col min="13074" max="13075" width="7.1640625" style="5" customWidth="1"/>
    <col min="13076" max="13076" width="10.5" style="5" customWidth="1"/>
    <col min="13077" max="13313" width="9.6640625" style="5"/>
    <col min="13314" max="13314" width="6.1640625" style="5" customWidth="1"/>
    <col min="13315" max="13315" width="9.5" style="5" customWidth="1"/>
    <col min="13316" max="13316" width="7" style="5" customWidth="1"/>
    <col min="13317" max="13317" width="11.83203125" style="5" customWidth="1"/>
    <col min="13318" max="13318" width="6.6640625" style="5" customWidth="1"/>
    <col min="13319" max="13319" width="6.33203125" style="5" customWidth="1"/>
    <col min="13320" max="13321" width="7.1640625" style="5" customWidth="1"/>
    <col min="13322" max="13322" width="10.33203125" style="5" customWidth="1"/>
    <col min="13323" max="13323" width="7.6640625" style="5" customWidth="1"/>
    <col min="13324" max="13324" width="6.1640625" style="5" customWidth="1"/>
    <col min="13325" max="13325" width="9.6640625" style="5" customWidth="1"/>
    <col min="13326" max="13326" width="7.1640625" style="5" customWidth="1"/>
    <col min="13327" max="13327" width="12" style="5" customWidth="1"/>
    <col min="13328" max="13328" width="6.5" style="5" customWidth="1"/>
    <col min="13329" max="13329" width="6.33203125" style="5" customWidth="1"/>
    <col min="13330" max="13331" width="7.1640625" style="5" customWidth="1"/>
    <col min="13332" max="13332" width="10.5" style="5" customWidth="1"/>
    <col min="13333" max="13569" width="9.6640625" style="5"/>
    <col min="13570" max="13570" width="6.1640625" style="5" customWidth="1"/>
    <col min="13571" max="13571" width="9.5" style="5" customWidth="1"/>
    <col min="13572" max="13572" width="7" style="5" customWidth="1"/>
    <col min="13573" max="13573" width="11.83203125" style="5" customWidth="1"/>
    <col min="13574" max="13574" width="6.6640625" style="5" customWidth="1"/>
    <col min="13575" max="13575" width="6.33203125" style="5" customWidth="1"/>
    <col min="13576" max="13577" width="7.1640625" style="5" customWidth="1"/>
    <col min="13578" max="13578" width="10.33203125" style="5" customWidth="1"/>
    <col min="13579" max="13579" width="7.6640625" style="5" customWidth="1"/>
    <col min="13580" max="13580" width="6.1640625" style="5" customWidth="1"/>
    <col min="13581" max="13581" width="9.6640625" style="5" customWidth="1"/>
    <col min="13582" max="13582" width="7.1640625" style="5" customWidth="1"/>
    <col min="13583" max="13583" width="12" style="5" customWidth="1"/>
    <col min="13584" max="13584" width="6.5" style="5" customWidth="1"/>
    <col min="13585" max="13585" width="6.33203125" style="5" customWidth="1"/>
    <col min="13586" max="13587" width="7.1640625" style="5" customWidth="1"/>
    <col min="13588" max="13588" width="10.5" style="5" customWidth="1"/>
    <col min="13589" max="13825" width="9.6640625" style="5"/>
    <col min="13826" max="13826" width="6.1640625" style="5" customWidth="1"/>
    <col min="13827" max="13827" width="9.5" style="5" customWidth="1"/>
    <col min="13828" max="13828" width="7" style="5" customWidth="1"/>
    <col min="13829" max="13829" width="11.83203125" style="5" customWidth="1"/>
    <col min="13830" max="13830" width="6.6640625" style="5" customWidth="1"/>
    <col min="13831" max="13831" width="6.33203125" style="5" customWidth="1"/>
    <col min="13832" max="13833" width="7.1640625" style="5" customWidth="1"/>
    <col min="13834" max="13834" width="10.33203125" style="5" customWidth="1"/>
    <col min="13835" max="13835" width="7.6640625" style="5" customWidth="1"/>
    <col min="13836" max="13836" width="6.1640625" style="5" customWidth="1"/>
    <col min="13837" max="13837" width="9.6640625" style="5" customWidth="1"/>
    <col min="13838" max="13838" width="7.1640625" style="5" customWidth="1"/>
    <col min="13839" max="13839" width="12" style="5" customWidth="1"/>
    <col min="13840" max="13840" width="6.5" style="5" customWidth="1"/>
    <col min="13841" max="13841" width="6.33203125" style="5" customWidth="1"/>
    <col min="13842" max="13843" width="7.1640625" style="5" customWidth="1"/>
    <col min="13844" max="13844" width="10.5" style="5" customWidth="1"/>
    <col min="13845" max="14081" width="9.6640625" style="5"/>
    <col min="14082" max="14082" width="6.1640625" style="5" customWidth="1"/>
    <col min="14083" max="14083" width="9.5" style="5" customWidth="1"/>
    <col min="14084" max="14084" width="7" style="5" customWidth="1"/>
    <col min="14085" max="14085" width="11.83203125" style="5" customWidth="1"/>
    <col min="14086" max="14086" width="6.6640625" style="5" customWidth="1"/>
    <col min="14087" max="14087" width="6.33203125" style="5" customWidth="1"/>
    <col min="14088" max="14089" width="7.1640625" style="5" customWidth="1"/>
    <col min="14090" max="14090" width="10.33203125" style="5" customWidth="1"/>
    <col min="14091" max="14091" width="7.6640625" style="5" customWidth="1"/>
    <col min="14092" max="14092" width="6.1640625" style="5" customWidth="1"/>
    <col min="14093" max="14093" width="9.6640625" style="5" customWidth="1"/>
    <col min="14094" max="14094" width="7.1640625" style="5" customWidth="1"/>
    <col min="14095" max="14095" width="12" style="5" customWidth="1"/>
    <col min="14096" max="14096" width="6.5" style="5" customWidth="1"/>
    <col min="14097" max="14097" width="6.33203125" style="5" customWidth="1"/>
    <col min="14098" max="14099" width="7.1640625" style="5" customWidth="1"/>
    <col min="14100" max="14100" width="10.5" style="5" customWidth="1"/>
    <col min="14101" max="14337" width="9.6640625" style="5"/>
    <col min="14338" max="14338" width="6.1640625" style="5" customWidth="1"/>
    <col min="14339" max="14339" width="9.5" style="5" customWidth="1"/>
    <col min="14340" max="14340" width="7" style="5" customWidth="1"/>
    <col min="14341" max="14341" width="11.83203125" style="5" customWidth="1"/>
    <col min="14342" max="14342" width="6.6640625" style="5" customWidth="1"/>
    <col min="14343" max="14343" width="6.33203125" style="5" customWidth="1"/>
    <col min="14344" max="14345" width="7.1640625" style="5" customWidth="1"/>
    <col min="14346" max="14346" width="10.33203125" style="5" customWidth="1"/>
    <col min="14347" max="14347" width="7.6640625" style="5" customWidth="1"/>
    <col min="14348" max="14348" width="6.1640625" style="5" customWidth="1"/>
    <col min="14349" max="14349" width="9.6640625" style="5" customWidth="1"/>
    <col min="14350" max="14350" width="7.1640625" style="5" customWidth="1"/>
    <col min="14351" max="14351" width="12" style="5" customWidth="1"/>
    <col min="14352" max="14352" width="6.5" style="5" customWidth="1"/>
    <col min="14353" max="14353" width="6.33203125" style="5" customWidth="1"/>
    <col min="14354" max="14355" width="7.1640625" style="5" customWidth="1"/>
    <col min="14356" max="14356" width="10.5" style="5" customWidth="1"/>
    <col min="14357" max="14593" width="9.6640625" style="5"/>
    <col min="14594" max="14594" width="6.1640625" style="5" customWidth="1"/>
    <col min="14595" max="14595" width="9.5" style="5" customWidth="1"/>
    <col min="14596" max="14596" width="7" style="5" customWidth="1"/>
    <col min="14597" max="14597" width="11.83203125" style="5" customWidth="1"/>
    <col min="14598" max="14598" width="6.6640625" style="5" customWidth="1"/>
    <col min="14599" max="14599" width="6.33203125" style="5" customWidth="1"/>
    <col min="14600" max="14601" width="7.1640625" style="5" customWidth="1"/>
    <col min="14602" max="14602" width="10.33203125" style="5" customWidth="1"/>
    <col min="14603" max="14603" width="7.6640625" style="5" customWidth="1"/>
    <col min="14604" max="14604" width="6.1640625" style="5" customWidth="1"/>
    <col min="14605" max="14605" width="9.6640625" style="5" customWidth="1"/>
    <col min="14606" max="14606" width="7.1640625" style="5" customWidth="1"/>
    <col min="14607" max="14607" width="12" style="5" customWidth="1"/>
    <col min="14608" max="14608" width="6.5" style="5" customWidth="1"/>
    <col min="14609" max="14609" width="6.33203125" style="5" customWidth="1"/>
    <col min="14610" max="14611" width="7.1640625" style="5" customWidth="1"/>
    <col min="14612" max="14612" width="10.5" style="5" customWidth="1"/>
    <col min="14613" max="14849" width="9.6640625" style="5"/>
    <col min="14850" max="14850" width="6.1640625" style="5" customWidth="1"/>
    <col min="14851" max="14851" width="9.5" style="5" customWidth="1"/>
    <col min="14852" max="14852" width="7" style="5" customWidth="1"/>
    <col min="14853" max="14853" width="11.83203125" style="5" customWidth="1"/>
    <col min="14854" max="14854" width="6.6640625" style="5" customWidth="1"/>
    <col min="14855" max="14855" width="6.33203125" style="5" customWidth="1"/>
    <col min="14856" max="14857" width="7.1640625" style="5" customWidth="1"/>
    <col min="14858" max="14858" width="10.33203125" style="5" customWidth="1"/>
    <col min="14859" max="14859" width="7.6640625" style="5" customWidth="1"/>
    <col min="14860" max="14860" width="6.1640625" style="5" customWidth="1"/>
    <col min="14861" max="14861" width="9.6640625" style="5" customWidth="1"/>
    <col min="14862" max="14862" width="7.1640625" style="5" customWidth="1"/>
    <col min="14863" max="14863" width="12" style="5" customWidth="1"/>
    <col min="14864" max="14864" width="6.5" style="5" customWidth="1"/>
    <col min="14865" max="14865" width="6.33203125" style="5" customWidth="1"/>
    <col min="14866" max="14867" width="7.1640625" style="5" customWidth="1"/>
    <col min="14868" max="14868" width="10.5" style="5" customWidth="1"/>
    <col min="14869" max="15105" width="9.6640625" style="5"/>
    <col min="15106" max="15106" width="6.1640625" style="5" customWidth="1"/>
    <col min="15107" max="15107" width="9.5" style="5" customWidth="1"/>
    <col min="15108" max="15108" width="7" style="5" customWidth="1"/>
    <col min="15109" max="15109" width="11.83203125" style="5" customWidth="1"/>
    <col min="15110" max="15110" width="6.6640625" style="5" customWidth="1"/>
    <col min="15111" max="15111" width="6.33203125" style="5" customWidth="1"/>
    <col min="15112" max="15113" width="7.1640625" style="5" customWidth="1"/>
    <col min="15114" max="15114" width="10.33203125" style="5" customWidth="1"/>
    <col min="15115" max="15115" width="7.6640625" style="5" customWidth="1"/>
    <col min="15116" max="15116" width="6.1640625" style="5" customWidth="1"/>
    <col min="15117" max="15117" width="9.6640625" style="5" customWidth="1"/>
    <col min="15118" max="15118" width="7.1640625" style="5" customWidth="1"/>
    <col min="15119" max="15119" width="12" style="5" customWidth="1"/>
    <col min="15120" max="15120" width="6.5" style="5" customWidth="1"/>
    <col min="15121" max="15121" width="6.33203125" style="5" customWidth="1"/>
    <col min="15122" max="15123" width="7.1640625" style="5" customWidth="1"/>
    <col min="15124" max="15124" width="10.5" style="5" customWidth="1"/>
    <col min="15125" max="15361" width="9.6640625" style="5"/>
    <col min="15362" max="15362" width="6.1640625" style="5" customWidth="1"/>
    <col min="15363" max="15363" width="9.5" style="5" customWidth="1"/>
    <col min="15364" max="15364" width="7" style="5" customWidth="1"/>
    <col min="15365" max="15365" width="11.83203125" style="5" customWidth="1"/>
    <col min="15366" max="15366" width="6.6640625" style="5" customWidth="1"/>
    <col min="15367" max="15367" width="6.33203125" style="5" customWidth="1"/>
    <col min="15368" max="15369" width="7.1640625" style="5" customWidth="1"/>
    <col min="15370" max="15370" width="10.33203125" style="5" customWidth="1"/>
    <col min="15371" max="15371" width="7.6640625" style="5" customWidth="1"/>
    <col min="15372" max="15372" width="6.1640625" style="5" customWidth="1"/>
    <col min="15373" max="15373" width="9.6640625" style="5" customWidth="1"/>
    <col min="15374" max="15374" width="7.1640625" style="5" customWidth="1"/>
    <col min="15375" max="15375" width="12" style="5" customWidth="1"/>
    <col min="15376" max="15376" width="6.5" style="5" customWidth="1"/>
    <col min="15377" max="15377" width="6.33203125" style="5" customWidth="1"/>
    <col min="15378" max="15379" width="7.1640625" style="5" customWidth="1"/>
    <col min="15380" max="15380" width="10.5" style="5" customWidth="1"/>
    <col min="15381" max="15617" width="9.6640625" style="5"/>
    <col min="15618" max="15618" width="6.1640625" style="5" customWidth="1"/>
    <col min="15619" max="15619" width="9.5" style="5" customWidth="1"/>
    <col min="15620" max="15620" width="7" style="5" customWidth="1"/>
    <col min="15621" max="15621" width="11.83203125" style="5" customWidth="1"/>
    <col min="15622" max="15622" width="6.6640625" style="5" customWidth="1"/>
    <col min="15623" max="15623" width="6.33203125" style="5" customWidth="1"/>
    <col min="15624" max="15625" width="7.1640625" style="5" customWidth="1"/>
    <col min="15626" max="15626" width="10.33203125" style="5" customWidth="1"/>
    <col min="15627" max="15627" width="7.6640625" style="5" customWidth="1"/>
    <col min="15628" max="15628" width="6.1640625" style="5" customWidth="1"/>
    <col min="15629" max="15629" width="9.6640625" style="5" customWidth="1"/>
    <col min="15630" max="15630" width="7.1640625" style="5" customWidth="1"/>
    <col min="15631" max="15631" width="12" style="5" customWidth="1"/>
    <col min="15632" max="15632" width="6.5" style="5" customWidth="1"/>
    <col min="15633" max="15633" width="6.33203125" style="5" customWidth="1"/>
    <col min="15634" max="15635" width="7.1640625" style="5" customWidth="1"/>
    <col min="15636" max="15636" width="10.5" style="5" customWidth="1"/>
    <col min="15637" max="15873" width="9.6640625" style="5"/>
    <col min="15874" max="15874" width="6.1640625" style="5" customWidth="1"/>
    <col min="15875" max="15875" width="9.5" style="5" customWidth="1"/>
    <col min="15876" max="15876" width="7" style="5" customWidth="1"/>
    <col min="15877" max="15877" width="11.83203125" style="5" customWidth="1"/>
    <col min="15878" max="15878" width="6.6640625" style="5" customWidth="1"/>
    <col min="15879" max="15879" width="6.33203125" style="5" customWidth="1"/>
    <col min="15880" max="15881" width="7.1640625" style="5" customWidth="1"/>
    <col min="15882" max="15882" width="10.33203125" style="5" customWidth="1"/>
    <col min="15883" max="15883" width="7.6640625" style="5" customWidth="1"/>
    <col min="15884" max="15884" width="6.1640625" style="5" customWidth="1"/>
    <col min="15885" max="15885" width="9.6640625" style="5" customWidth="1"/>
    <col min="15886" max="15886" width="7.1640625" style="5" customWidth="1"/>
    <col min="15887" max="15887" width="12" style="5" customWidth="1"/>
    <col min="15888" max="15888" width="6.5" style="5" customWidth="1"/>
    <col min="15889" max="15889" width="6.33203125" style="5" customWidth="1"/>
    <col min="15890" max="15891" width="7.1640625" style="5" customWidth="1"/>
    <col min="15892" max="15892" width="10.5" style="5" customWidth="1"/>
    <col min="15893" max="16129" width="9.6640625" style="5"/>
    <col min="16130" max="16130" width="6.1640625" style="5" customWidth="1"/>
    <col min="16131" max="16131" width="9.5" style="5" customWidth="1"/>
    <col min="16132" max="16132" width="7" style="5" customWidth="1"/>
    <col min="16133" max="16133" width="11.83203125" style="5" customWidth="1"/>
    <col min="16134" max="16134" width="6.6640625" style="5" customWidth="1"/>
    <col min="16135" max="16135" width="6.33203125" style="5" customWidth="1"/>
    <col min="16136" max="16137" width="7.1640625" style="5" customWidth="1"/>
    <col min="16138" max="16138" width="10.33203125" style="5" customWidth="1"/>
    <col min="16139" max="16139" width="7.6640625" style="5" customWidth="1"/>
    <col min="16140" max="16140" width="6.1640625" style="5" customWidth="1"/>
    <col min="16141" max="16141" width="9.6640625" style="5" customWidth="1"/>
    <col min="16142" max="16142" width="7.1640625" style="5" customWidth="1"/>
    <col min="16143" max="16143" width="12" style="5" customWidth="1"/>
    <col min="16144" max="16144" width="6.5" style="5" customWidth="1"/>
    <col min="16145" max="16145" width="6.33203125" style="5" customWidth="1"/>
    <col min="16146" max="16147" width="7.1640625" style="5" customWidth="1"/>
    <col min="16148" max="16148" width="10.5" style="5" customWidth="1"/>
    <col min="16149" max="16384" width="9.6640625" style="5"/>
  </cols>
  <sheetData>
    <row r="1" spans="1:42" ht="10.7" customHeight="1" x14ac:dyDescent="0.2">
      <c r="A1" s="86" t="s">
        <v>450</v>
      </c>
      <c r="B1" s="150"/>
      <c r="C1" s="150"/>
      <c r="D1" s="150"/>
      <c r="E1" s="150"/>
      <c r="F1" s="150"/>
      <c r="G1" s="284" t="s">
        <v>451</v>
      </c>
      <c r="H1" s="284"/>
      <c r="I1" s="284"/>
      <c r="J1" s="284"/>
      <c r="K1" s="284"/>
      <c r="L1" s="284"/>
      <c r="M1" s="284"/>
      <c r="N1" s="284"/>
      <c r="O1" s="150"/>
      <c r="P1" s="150"/>
      <c r="Q1" s="150"/>
      <c r="R1" s="150"/>
      <c r="S1" s="150"/>
      <c r="T1" s="32"/>
    </row>
    <row r="2" spans="1:42" ht="10.7" customHeight="1" x14ac:dyDescent="0.2">
      <c r="A2" s="86" t="s">
        <v>452</v>
      </c>
      <c r="B2" s="150"/>
      <c r="C2" s="150"/>
      <c r="D2" s="150"/>
      <c r="E2" s="150"/>
      <c r="F2" s="150"/>
      <c r="G2" s="284"/>
      <c r="H2" s="284"/>
      <c r="I2" s="284"/>
      <c r="J2" s="284"/>
      <c r="K2" s="284"/>
      <c r="L2" s="284"/>
      <c r="M2" s="284"/>
      <c r="N2" s="284"/>
      <c r="O2" s="150"/>
      <c r="P2" s="150"/>
      <c r="Q2" s="150"/>
      <c r="R2" s="150"/>
      <c r="S2" s="150"/>
      <c r="T2" s="32"/>
    </row>
    <row r="3" spans="1:42" x14ac:dyDescent="0.2">
      <c r="A3" s="86" t="s">
        <v>453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32"/>
    </row>
    <row r="4" spans="1:42" x14ac:dyDescent="0.2">
      <c r="A4" s="86" t="s">
        <v>454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32"/>
      <c r="X4" s="5" t="s">
        <v>500</v>
      </c>
    </row>
    <row r="5" spans="1:42" ht="10.7" customHeight="1" x14ac:dyDescent="0.2">
      <c r="A5" s="86" t="s">
        <v>455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32"/>
    </row>
    <row r="6" spans="1:42" ht="10.7" customHeight="1" x14ac:dyDescent="0.2">
      <c r="A6" s="150"/>
      <c r="B6" s="150"/>
      <c r="C6" s="150"/>
      <c r="D6" s="150"/>
      <c r="E6" s="150"/>
      <c r="F6" s="150"/>
      <c r="G6" s="285" t="s">
        <v>456</v>
      </c>
      <c r="H6" s="285"/>
      <c r="I6" s="285"/>
      <c r="J6" s="285"/>
      <c r="K6" s="285"/>
      <c r="L6" s="285"/>
      <c r="M6" s="285"/>
      <c r="N6" s="150"/>
      <c r="O6" s="150"/>
      <c r="P6" s="150"/>
      <c r="Q6" s="150"/>
      <c r="R6" s="150"/>
      <c r="S6" s="150"/>
      <c r="T6" s="32"/>
    </row>
    <row r="7" spans="1:42" ht="13.5" customHeight="1" x14ac:dyDescent="0.2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32"/>
      <c r="X7" s="263" t="s">
        <v>507</v>
      </c>
      <c r="Y7" s="263"/>
      <c r="Z7" s="263"/>
      <c r="AA7" s="263"/>
      <c r="AB7" s="263"/>
    </row>
    <row r="8" spans="1:42" ht="13.5" customHeight="1" x14ac:dyDescent="0.2">
      <c r="T8" s="32"/>
      <c r="X8" s="263"/>
      <c r="Y8" s="263"/>
      <c r="Z8" s="263"/>
      <c r="AA8" s="263"/>
      <c r="AB8" s="263"/>
    </row>
    <row r="9" spans="1:42" ht="13.5" customHeight="1" thickBot="1" x14ac:dyDescent="0.25">
      <c r="T9" s="32"/>
      <c r="X9" s="263"/>
      <c r="Y9" s="263"/>
      <c r="Z9" s="263"/>
      <c r="AA9" s="263"/>
      <c r="AB9" s="263"/>
    </row>
    <row r="10" spans="1:42" s="4" customFormat="1" ht="11.1" customHeight="1" thickBot="1" x14ac:dyDescent="0.25">
      <c r="A10" s="149" t="s">
        <v>16</v>
      </c>
      <c r="B10" s="149" t="s">
        <v>306</v>
      </c>
      <c r="C10" s="281" t="s">
        <v>457</v>
      </c>
      <c r="D10" s="282"/>
      <c r="E10" s="283" t="s">
        <v>288</v>
      </c>
      <c r="F10" s="283"/>
      <c r="G10" s="283" t="s">
        <v>20</v>
      </c>
      <c r="H10" s="283"/>
      <c r="I10" s="149" t="s">
        <v>458</v>
      </c>
      <c r="J10" s="150"/>
      <c r="K10" s="149" t="s">
        <v>16</v>
      </c>
      <c r="L10" s="149" t="s">
        <v>306</v>
      </c>
      <c r="M10" s="87" t="s">
        <v>457</v>
      </c>
      <c r="N10" s="149"/>
      <c r="O10" s="283" t="s">
        <v>288</v>
      </c>
      <c r="P10" s="283"/>
      <c r="Q10" s="283" t="s">
        <v>20</v>
      </c>
      <c r="R10" s="283"/>
      <c r="S10" s="149" t="s">
        <v>458</v>
      </c>
      <c r="T10" s="32"/>
      <c r="X10" s="263"/>
      <c r="Y10" s="263"/>
      <c r="Z10" s="263"/>
      <c r="AA10" s="263"/>
      <c r="AB10" s="263"/>
      <c r="AM10" s="158" t="s">
        <v>16</v>
      </c>
      <c r="AN10" s="159" t="s">
        <v>20</v>
      </c>
      <c r="AO10" s="160"/>
      <c r="AP10" s="160"/>
    </row>
    <row r="11" spans="1:42" ht="12" customHeight="1" thickBot="1" x14ac:dyDescent="0.25">
      <c r="A11" s="149" t="s">
        <v>140</v>
      </c>
      <c r="B11" s="149" t="s">
        <v>168</v>
      </c>
      <c r="C11" s="149" t="s">
        <v>26</v>
      </c>
      <c r="D11" s="149" t="s">
        <v>25</v>
      </c>
      <c r="E11" s="149" t="s">
        <v>26</v>
      </c>
      <c r="F11" s="149" t="s">
        <v>25</v>
      </c>
      <c r="G11" s="149" t="s">
        <v>26</v>
      </c>
      <c r="H11" s="149" t="s">
        <v>25</v>
      </c>
      <c r="I11" s="149" t="s">
        <v>27</v>
      </c>
      <c r="J11" s="150"/>
      <c r="K11" s="149" t="s">
        <v>140</v>
      </c>
      <c r="L11" s="149" t="s">
        <v>168</v>
      </c>
      <c r="M11" s="149" t="s">
        <v>26</v>
      </c>
      <c r="N11" s="149" t="s">
        <v>25</v>
      </c>
      <c r="O11" s="149" t="s">
        <v>26</v>
      </c>
      <c r="P11" s="149" t="s">
        <v>25</v>
      </c>
      <c r="Q11" s="149" t="s">
        <v>26</v>
      </c>
      <c r="R11" s="149" t="s">
        <v>25</v>
      </c>
      <c r="S11" s="149" t="s">
        <v>27</v>
      </c>
      <c r="T11" s="32"/>
      <c r="X11" s="263"/>
      <c r="Y11" s="263"/>
      <c r="Z11" s="263"/>
      <c r="AA11" s="263"/>
      <c r="AB11" s="263"/>
      <c r="AM11" s="6" t="s">
        <v>22</v>
      </c>
      <c r="AN11" s="6" t="s">
        <v>25</v>
      </c>
      <c r="AO11" s="6" t="s">
        <v>22</v>
      </c>
      <c r="AP11" s="6" t="s">
        <v>26</v>
      </c>
    </row>
    <row r="12" spans="1:42" x14ac:dyDescent="0.2">
      <c r="A12" s="88">
        <v>-50</v>
      </c>
      <c r="B12" s="61">
        <v>0.11</v>
      </c>
      <c r="C12" s="147">
        <v>2</v>
      </c>
      <c r="D12" s="59">
        <v>1.4159999999999999E-3</v>
      </c>
      <c r="E12" s="61">
        <v>0.5</v>
      </c>
      <c r="F12" s="89">
        <v>706</v>
      </c>
      <c r="G12" s="60">
        <v>179</v>
      </c>
      <c r="H12" s="60">
        <v>72</v>
      </c>
      <c r="I12" s="76">
        <v>107</v>
      </c>
      <c r="J12" s="82"/>
      <c r="K12" s="88">
        <v>0</v>
      </c>
      <c r="L12" s="61">
        <v>1.2</v>
      </c>
      <c r="M12" s="147">
        <v>0.36</v>
      </c>
      <c r="N12" s="59">
        <v>1.5479999999999999E-3</v>
      </c>
      <c r="O12" s="61">
        <v>2.75</v>
      </c>
      <c r="P12" s="89">
        <v>646</v>
      </c>
      <c r="Q12" s="60">
        <v>192</v>
      </c>
      <c r="R12" s="60">
        <v>94</v>
      </c>
      <c r="S12" s="76">
        <v>98</v>
      </c>
      <c r="T12" s="32"/>
      <c r="AM12" s="7">
        <v>-50</v>
      </c>
      <c r="AN12" s="60">
        <v>72</v>
      </c>
      <c r="AO12" s="7">
        <v>-50</v>
      </c>
      <c r="AP12" s="60">
        <v>179</v>
      </c>
    </row>
    <row r="13" spans="1:42" x14ac:dyDescent="0.2">
      <c r="A13" s="90">
        <v>-49</v>
      </c>
      <c r="B13" s="65">
        <v>0.12</v>
      </c>
      <c r="C13" s="144">
        <v>2</v>
      </c>
      <c r="D13" s="63">
        <v>1.418E-3</v>
      </c>
      <c r="E13" s="65">
        <v>0.5</v>
      </c>
      <c r="F13" s="91">
        <v>705</v>
      </c>
      <c r="G13" s="64">
        <v>179.2</v>
      </c>
      <c r="H13" s="64">
        <v>72.3</v>
      </c>
      <c r="I13" s="78">
        <v>106.9</v>
      </c>
      <c r="J13" s="82"/>
      <c r="K13" s="90">
        <v>1</v>
      </c>
      <c r="L13" s="65">
        <v>1.25</v>
      </c>
      <c r="M13" s="144">
        <v>0.35</v>
      </c>
      <c r="N13" s="63">
        <v>1.5499999999999999E-3</v>
      </c>
      <c r="O13" s="65">
        <v>2.8</v>
      </c>
      <c r="P13" s="91">
        <v>645</v>
      </c>
      <c r="Q13" s="64">
        <v>192.2</v>
      </c>
      <c r="R13" s="64">
        <v>94.5</v>
      </c>
      <c r="S13" s="78">
        <v>97.7</v>
      </c>
      <c r="T13" s="32"/>
      <c r="X13" s="124" t="s">
        <v>493</v>
      </c>
      <c r="Y13" s="125"/>
      <c r="Z13" s="125"/>
      <c r="AA13" s="125"/>
      <c r="AB13" s="125"/>
      <c r="AM13" s="13">
        <v>-49</v>
      </c>
      <c r="AN13" s="64">
        <v>72.3</v>
      </c>
      <c r="AO13" s="13">
        <v>-49</v>
      </c>
      <c r="AP13" s="64">
        <v>179.2</v>
      </c>
    </row>
    <row r="14" spans="1:42" ht="12.75" x14ac:dyDescent="0.2">
      <c r="A14" s="90">
        <v>-48</v>
      </c>
      <c r="B14" s="65">
        <v>0.13</v>
      </c>
      <c r="C14" s="144">
        <v>1.9</v>
      </c>
      <c r="D14" s="63">
        <v>1.42E-3</v>
      </c>
      <c r="E14" s="65">
        <v>0.5</v>
      </c>
      <c r="F14" s="91">
        <v>704</v>
      </c>
      <c r="G14" s="64">
        <v>179.5</v>
      </c>
      <c r="H14" s="64">
        <v>72.7</v>
      </c>
      <c r="I14" s="78">
        <v>106.8</v>
      </c>
      <c r="J14" s="82"/>
      <c r="K14" s="90">
        <v>2</v>
      </c>
      <c r="L14" s="65">
        <v>1.3</v>
      </c>
      <c r="M14" s="144">
        <v>0.34</v>
      </c>
      <c r="N14" s="63">
        <v>1.5529999999999999E-3</v>
      </c>
      <c r="O14" s="65">
        <v>2.9</v>
      </c>
      <c r="P14" s="91">
        <v>644</v>
      </c>
      <c r="Q14" s="64">
        <v>192.5</v>
      </c>
      <c r="R14" s="64">
        <v>95</v>
      </c>
      <c r="S14" s="78">
        <v>97.5</v>
      </c>
      <c r="T14" s="151"/>
      <c r="X14" s="126" t="s">
        <v>496</v>
      </c>
      <c r="Y14" s="127"/>
      <c r="Z14" s="265" t="e">
        <f>INDEX(AM12:AM112,MATCH(Z16,AM12:AM112,1)+1)</f>
        <v>#REF!</v>
      </c>
      <c r="AA14" s="261" t="e">
        <f>VLOOKUP(Z14,AM12:AN112,2)</f>
        <v>#REF!</v>
      </c>
      <c r="AB14" s="116"/>
      <c r="AD14" s="4" t="s">
        <v>501</v>
      </c>
      <c r="AE14" s="4"/>
      <c r="AM14" s="13">
        <v>-48</v>
      </c>
      <c r="AN14" s="64">
        <v>72.7</v>
      </c>
      <c r="AO14" s="13">
        <v>-48</v>
      </c>
      <c r="AP14" s="64">
        <v>179.5</v>
      </c>
    </row>
    <row r="15" spans="1:42" ht="12.75" x14ac:dyDescent="0.2">
      <c r="A15" s="90">
        <v>-47</v>
      </c>
      <c r="B15" s="65">
        <v>0.14000000000000001</v>
      </c>
      <c r="C15" s="144">
        <v>1.9</v>
      </c>
      <c r="D15" s="63">
        <v>1.4220000000000001E-3</v>
      </c>
      <c r="E15" s="65">
        <v>0.55000000000000004</v>
      </c>
      <c r="F15" s="91">
        <v>703</v>
      </c>
      <c r="G15" s="64">
        <v>179.7</v>
      </c>
      <c r="H15" s="64">
        <v>73</v>
      </c>
      <c r="I15" s="78">
        <v>106.7</v>
      </c>
      <c r="J15" s="82"/>
      <c r="K15" s="90">
        <v>3</v>
      </c>
      <c r="L15" s="65">
        <v>1.35</v>
      </c>
      <c r="M15" s="144">
        <v>0.33</v>
      </c>
      <c r="N15" s="63">
        <v>1.5560000000000001E-3</v>
      </c>
      <c r="O15" s="65">
        <v>3</v>
      </c>
      <c r="P15" s="91">
        <v>643</v>
      </c>
      <c r="Q15" s="64">
        <v>192.8</v>
      </c>
      <c r="R15" s="64">
        <v>95.5</v>
      </c>
      <c r="S15" s="78">
        <v>97.3</v>
      </c>
      <c r="T15" s="151"/>
      <c r="X15" s="128" t="s">
        <v>491</v>
      </c>
      <c r="Y15" s="129"/>
      <c r="Z15" s="266"/>
      <c r="AA15" s="262"/>
      <c r="AB15" s="116"/>
      <c r="AM15" s="13">
        <v>-47</v>
      </c>
      <c r="AN15" s="64">
        <v>73</v>
      </c>
      <c r="AO15" s="13">
        <v>-47</v>
      </c>
      <c r="AP15" s="64">
        <v>179.7</v>
      </c>
    </row>
    <row r="16" spans="1:42" ht="12.75" x14ac:dyDescent="0.2">
      <c r="A16" s="90">
        <v>-46</v>
      </c>
      <c r="B16" s="65">
        <v>0.15</v>
      </c>
      <c r="C16" s="144">
        <v>1.8</v>
      </c>
      <c r="D16" s="63">
        <v>1.4250000000000001E-3</v>
      </c>
      <c r="E16" s="65">
        <v>0.55000000000000004</v>
      </c>
      <c r="F16" s="91">
        <v>702</v>
      </c>
      <c r="G16" s="64">
        <v>180</v>
      </c>
      <c r="H16" s="64">
        <v>73.400000000000006</v>
      </c>
      <c r="I16" s="78">
        <v>106.6</v>
      </c>
      <c r="J16" s="82"/>
      <c r="K16" s="90">
        <v>4</v>
      </c>
      <c r="L16" s="65">
        <v>1.4</v>
      </c>
      <c r="M16" s="144">
        <v>0.32</v>
      </c>
      <c r="N16" s="63">
        <v>1.5590000000000001E-3</v>
      </c>
      <c r="O16" s="65">
        <v>3.1</v>
      </c>
      <c r="P16" s="91">
        <v>642</v>
      </c>
      <c r="Q16" s="64">
        <v>193.1</v>
      </c>
      <c r="R16" s="64">
        <v>96.1</v>
      </c>
      <c r="S16" s="78">
        <v>97</v>
      </c>
      <c r="T16" s="151"/>
      <c r="X16" s="128" t="s">
        <v>492</v>
      </c>
      <c r="Y16" s="129"/>
      <c r="Z16" s="130" t="e">
        <f>#REF!</f>
        <v>#REF!</v>
      </c>
      <c r="AA16" s="117" t="e">
        <f>(Z16-Z14)*(AA17-AA14)/(Z17-Z14)</f>
        <v>#REF!</v>
      </c>
      <c r="AB16" s="118" t="e">
        <f>IF(AND(AA17&gt;AA14,AA17&lt;AA14),(AA17-AA16),(AA14+AA16))</f>
        <v>#REF!</v>
      </c>
      <c r="AD16" s="4" t="s">
        <v>502</v>
      </c>
      <c r="AM16" s="13">
        <v>-46</v>
      </c>
      <c r="AN16" s="64">
        <v>73.400000000000006</v>
      </c>
      <c r="AO16" s="13">
        <v>-46</v>
      </c>
      <c r="AP16" s="64">
        <v>180</v>
      </c>
    </row>
    <row r="17" spans="1:42" ht="12.75" x14ac:dyDescent="0.2">
      <c r="A17" s="90">
        <v>-45</v>
      </c>
      <c r="B17" s="65">
        <v>0.16</v>
      </c>
      <c r="C17" s="144">
        <v>1.8</v>
      </c>
      <c r="D17" s="63">
        <v>1.428E-3</v>
      </c>
      <c r="E17" s="65">
        <v>0.55000000000000004</v>
      </c>
      <c r="F17" s="91">
        <v>700</v>
      </c>
      <c r="G17" s="64">
        <v>180.2</v>
      </c>
      <c r="H17" s="64">
        <v>73.7</v>
      </c>
      <c r="I17" s="78">
        <v>106.5</v>
      </c>
      <c r="J17" s="82"/>
      <c r="K17" s="90">
        <v>5</v>
      </c>
      <c r="L17" s="65">
        <v>1.45</v>
      </c>
      <c r="M17" s="144">
        <v>0.31</v>
      </c>
      <c r="N17" s="63">
        <v>1.562E-3</v>
      </c>
      <c r="O17" s="65">
        <v>3.2</v>
      </c>
      <c r="P17" s="91">
        <v>640</v>
      </c>
      <c r="Q17" s="64">
        <v>193.4</v>
      </c>
      <c r="R17" s="64">
        <v>96.6</v>
      </c>
      <c r="S17" s="78">
        <v>96.8</v>
      </c>
      <c r="T17" s="151"/>
      <c r="X17" s="131" t="s">
        <v>491</v>
      </c>
      <c r="Y17" s="132"/>
      <c r="Z17" s="137" t="e">
        <f>INDEX(AM12:AM112,MATCH(Z16,AM12:AM112,1))</f>
        <v>#REF!</v>
      </c>
      <c r="AA17" s="134" t="e">
        <f>VLOOKUP(Z17,AM12:AN112,2)</f>
        <v>#REF!</v>
      </c>
      <c r="AB17" s="116"/>
      <c r="AM17" s="13">
        <v>-45</v>
      </c>
      <c r="AN17" s="64">
        <v>73.7</v>
      </c>
      <c r="AO17" s="13">
        <v>-45</v>
      </c>
      <c r="AP17" s="64">
        <v>180.2</v>
      </c>
    </row>
    <row r="18" spans="1:42" ht="12.75" x14ac:dyDescent="0.2">
      <c r="A18" s="90">
        <v>-44</v>
      </c>
      <c r="B18" s="65">
        <v>0.16</v>
      </c>
      <c r="C18" s="144">
        <v>1.7</v>
      </c>
      <c r="D18" s="63">
        <v>1.4300000000000001E-3</v>
      </c>
      <c r="E18" s="65">
        <v>0.6</v>
      </c>
      <c r="F18" s="91">
        <v>699</v>
      </c>
      <c r="G18" s="64">
        <v>180.5</v>
      </c>
      <c r="H18" s="64">
        <v>74.099999999999994</v>
      </c>
      <c r="I18" s="78">
        <v>106.4</v>
      </c>
      <c r="J18" s="82"/>
      <c r="K18" s="90">
        <v>6</v>
      </c>
      <c r="L18" s="65">
        <v>1.5</v>
      </c>
      <c r="M18" s="144">
        <v>0.3</v>
      </c>
      <c r="N18" s="63">
        <v>1.565E-3</v>
      </c>
      <c r="O18" s="65">
        <v>3.3</v>
      </c>
      <c r="P18" s="91">
        <v>639</v>
      </c>
      <c r="Q18" s="64">
        <v>193.7</v>
      </c>
      <c r="R18" s="64">
        <v>97.1</v>
      </c>
      <c r="S18" s="78">
        <v>96.6</v>
      </c>
      <c r="T18" s="151"/>
      <c r="X18" s="126" t="s">
        <v>497</v>
      </c>
      <c r="Y18" s="127"/>
      <c r="Z18" s="265" t="e">
        <f>INDEX(AM16:AM116,MATCH(Z20,AM16:AM116,1)+1)</f>
        <v>#REF!</v>
      </c>
      <c r="AA18" s="261" t="e">
        <f>VLOOKUP(Z18,AM16:AN116,2)</f>
        <v>#REF!</v>
      </c>
      <c r="AB18" s="116"/>
      <c r="AM18" s="13">
        <v>-44</v>
      </c>
      <c r="AN18" s="64">
        <v>74.099999999999994</v>
      </c>
      <c r="AO18" s="13">
        <v>-44</v>
      </c>
      <c r="AP18" s="64">
        <v>180.5</v>
      </c>
    </row>
    <row r="19" spans="1:42" ht="12.75" x14ac:dyDescent="0.2">
      <c r="A19" s="90">
        <v>-43</v>
      </c>
      <c r="B19" s="65">
        <v>0.17</v>
      </c>
      <c r="C19" s="144">
        <v>1.7</v>
      </c>
      <c r="D19" s="63">
        <v>1.4319999999999999E-3</v>
      </c>
      <c r="E19" s="65">
        <v>0.6</v>
      </c>
      <c r="F19" s="91">
        <v>698</v>
      </c>
      <c r="G19" s="64">
        <v>180.7</v>
      </c>
      <c r="H19" s="64">
        <v>74.400000000000006</v>
      </c>
      <c r="I19" s="78">
        <v>106.3</v>
      </c>
      <c r="J19" s="82"/>
      <c r="K19" s="90">
        <v>7</v>
      </c>
      <c r="L19" s="65">
        <v>1.55</v>
      </c>
      <c r="M19" s="144">
        <v>0.28999999999999998</v>
      </c>
      <c r="N19" s="63">
        <v>1.5679999999999999E-3</v>
      </c>
      <c r="O19" s="65">
        <v>3.4</v>
      </c>
      <c r="P19" s="91">
        <v>638</v>
      </c>
      <c r="Q19" s="64">
        <v>194</v>
      </c>
      <c r="R19" s="64">
        <v>97.7</v>
      </c>
      <c r="S19" s="78">
        <v>96.3</v>
      </c>
      <c r="T19" s="151"/>
      <c r="X19" s="128" t="s">
        <v>491</v>
      </c>
      <c r="Y19" s="129"/>
      <c r="Z19" s="266"/>
      <c r="AA19" s="262"/>
      <c r="AB19" s="116"/>
      <c r="AM19" s="13">
        <v>-43</v>
      </c>
      <c r="AN19" s="64">
        <v>74.400000000000006</v>
      </c>
      <c r="AO19" s="13">
        <v>-43</v>
      </c>
      <c r="AP19" s="64">
        <v>180.7</v>
      </c>
    </row>
    <row r="20" spans="1:42" ht="12.75" x14ac:dyDescent="0.2">
      <c r="A20" s="90">
        <v>-42</v>
      </c>
      <c r="B20" s="65">
        <v>0.18</v>
      </c>
      <c r="C20" s="144">
        <v>1.6</v>
      </c>
      <c r="D20" s="63">
        <v>1.4350000000000001E-3</v>
      </c>
      <c r="E20" s="65">
        <v>0.6</v>
      </c>
      <c r="F20" s="91">
        <v>697</v>
      </c>
      <c r="G20" s="64">
        <v>181</v>
      </c>
      <c r="H20" s="64">
        <v>74.8</v>
      </c>
      <c r="I20" s="78">
        <v>106.2</v>
      </c>
      <c r="J20" s="82"/>
      <c r="K20" s="90">
        <v>8</v>
      </c>
      <c r="L20" s="65">
        <v>1.6</v>
      </c>
      <c r="M20" s="144">
        <v>0.28499999999999998</v>
      </c>
      <c r="N20" s="63">
        <v>1.5709999999999999E-3</v>
      </c>
      <c r="O20" s="65">
        <v>3.5</v>
      </c>
      <c r="P20" s="91">
        <v>637</v>
      </c>
      <c r="Q20" s="64">
        <v>194.3</v>
      </c>
      <c r="R20" s="64">
        <v>98.2</v>
      </c>
      <c r="S20" s="78">
        <v>96.1</v>
      </c>
      <c r="T20" s="151"/>
      <c r="X20" s="128" t="s">
        <v>492</v>
      </c>
      <c r="Y20" s="129"/>
      <c r="Z20" s="130" t="e">
        <f>#REF!</f>
        <v>#REF!</v>
      </c>
      <c r="AA20" s="117" t="e">
        <f>(Z20-Z18)*(AA21-AA18)/(Z21-Z18)</f>
        <v>#REF!</v>
      </c>
      <c r="AB20" s="118" t="e">
        <f>IF(AND(AA21&gt;AA18,AA21&lt;AA18),(AA21-AA20),(AA18+AA20))</f>
        <v>#REF!</v>
      </c>
      <c r="AM20" s="13">
        <v>-42</v>
      </c>
      <c r="AN20" s="64">
        <v>74.8</v>
      </c>
      <c r="AO20" s="13">
        <v>-42</v>
      </c>
      <c r="AP20" s="64">
        <v>181</v>
      </c>
    </row>
    <row r="21" spans="1:42" ht="12.75" x14ac:dyDescent="0.2">
      <c r="A21" s="90">
        <v>-41</v>
      </c>
      <c r="B21" s="65">
        <v>0.19</v>
      </c>
      <c r="C21" s="144">
        <v>1.6</v>
      </c>
      <c r="D21" s="63">
        <v>1.4369999999999999E-3</v>
      </c>
      <c r="E21" s="65">
        <v>0.65</v>
      </c>
      <c r="F21" s="91">
        <v>696</v>
      </c>
      <c r="G21" s="64">
        <v>181.2</v>
      </c>
      <c r="H21" s="64">
        <v>75.2</v>
      </c>
      <c r="I21" s="78">
        <v>106</v>
      </c>
      <c r="J21" s="82"/>
      <c r="K21" s="90">
        <v>9</v>
      </c>
      <c r="L21" s="65">
        <v>1.65</v>
      </c>
      <c r="M21" s="144">
        <v>0.28000000000000003</v>
      </c>
      <c r="N21" s="63">
        <v>1.5740000000000001E-3</v>
      </c>
      <c r="O21" s="65">
        <v>3.6</v>
      </c>
      <c r="P21" s="91">
        <v>636</v>
      </c>
      <c r="Q21" s="64">
        <v>194.6</v>
      </c>
      <c r="R21" s="64">
        <v>98.8</v>
      </c>
      <c r="S21" s="78">
        <v>95.8</v>
      </c>
      <c r="T21" s="151"/>
      <c r="X21" s="131" t="s">
        <v>491</v>
      </c>
      <c r="Y21" s="132"/>
      <c r="Z21" s="137" t="e">
        <f>INDEX(AM16:AM116,MATCH(Z20,AM16:AM116,1))</f>
        <v>#REF!</v>
      </c>
      <c r="AA21" s="134" t="e">
        <f>VLOOKUP(Z21,AM16:AN116,2)</f>
        <v>#REF!</v>
      </c>
      <c r="AB21" s="116"/>
      <c r="AM21" s="13">
        <v>-41</v>
      </c>
      <c r="AN21" s="64">
        <v>75.2</v>
      </c>
      <c r="AO21" s="13">
        <v>-41</v>
      </c>
      <c r="AP21" s="64">
        <v>181.2</v>
      </c>
    </row>
    <row r="22" spans="1:42" ht="12.75" x14ac:dyDescent="0.2">
      <c r="A22" s="90">
        <v>-40</v>
      </c>
      <c r="B22" s="65">
        <v>0.2</v>
      </c>
      <c r="C22" s="144">
        <v>1.5</v>
      </c>
      <c r="D22" s="63">
        <v>1.4400000000000001E-3</v>
      </c>
      <c r="E22" s="65">
        <v>0.65</v>
      </c>
      <c r="F22" s="91">
        <v>694</v>
      </c>
      <c r="G22" s="64">
        <v>181.5</v>
      </c>
      <c r="H22" s="64">
        <v>75.599999999999994</v>
      </c>
      <c r="I22" s="78">
        <v>105.9</v>
      </c>
      <c r="J22" s="82"/>
      <c r="K22" s="90">
        <v>10</v>
      </c>
      <c r="L22" s="65">
        <v>1.7</v>
      </c>
      <c r="M22" s="144">
        <v>0.27</v>
      </c>
      <c r="N22" s="63">
        <v>1.5770000000000001E-3</v>
      </c>
      <c r="O22" s="65">
        <v>3.8</v>
      </c>
      <c r="P22" s="91">
        <v>634</v>
      </c>
      <c r="Q22" s="64">
        <v>194.9</v>
      </c>
      <c r="R22" s="64">
        <v>99.4</v>
      </c>
      <c r="S22" s="78">
        <v>95.5</v>
      </c>
      <c r="T22" s="151"/>
      <c r="X22" s="126" t="s">
        <v>498</v>
      </c>
      <c r="Y22" s="127"/>
      <c r="Z22" s="265">
        <v>19</v>
      </c>
      <c r="AA22" s="261">
        <f>VLOOKUP(Z22,AO12:AP112,2)</f>
        <v>197.6</v>
      </c>
      <c r="AB22" s="116"/>
      <c r="AM22" s="13">
        <v>-40</v>
      </c>
      <c r="AN22" s="64">
        <v>75.599999999999994</v>
      </c>
      <c r="AO22" s="13">
        <v>-40</v>
      </c>
      <c r="AP22" s="64">
        <v>181.5</v>
      </c>
    </row>
    <row r="23" spans="1:42" ht="12.75" x14ac:dyDescent="0.2">
      <c r="A23" s="90">
        <v>-39</v>
      </c>
      <c r="B23" s="65">
        <v>0.21</v>
      </c>
      <c r="C23" s="144">
        <v>1.5</v>
      </c>
      <c r="D23" s="63">
        <v>1.4419999999999999E-3</v>
      </c>
      <c r="E23" s="65">
        <v>0.65</v>
      </c>
      <c r="F23" s="91">
        <v>693</v>
      </c>
      <c r="G23" s="64">
        <v>181.7</v>
      </c>
      <c r="H23" s="64">
        <v>76</v>
      </c>
      <c r="I23" s="78">
        <v>105.7</v>
      </c>
      <c r="J23" s="82"/>
      <c r="K23" s="90">
        <v>11</v>
      </c>
      <c r="L23" s="65">
        <v>1.76</v>
      </c>
      <c r="M23" s="144">
        <v>0.26</v>
      </c>
      <c r="N23" s="63">
        <v>1.58E-3</v>
      </c>
      <c r="O23" s="65">
        <v>3.9</v>
      </c>
      <c r="P23" s="91">
        <v>633</v>
      </c>
      <c r="Q23" s="64">
        <v>195.2</v>
      </c>
      <c r="R23" s="64">
        <v>99.9</v>
      </c>
      <c r="S23" s="78">
        <v>95.3</v>
      </c>
      <c r="T23" s="151"/>
      <c r="X23" s="128" t="s">
        <v>491</v>
      </c>
      <c r="Y23" s="129"/>
      <c r="Z23" s="266"/>
      <c r="AA23" s="262"/>
      <c r="AB23" s="116"/>
      <c r="AM23" s="13">
        <v>-39</v>
      </c>
      <c r="AN23" s="64">
        <v>76</v>
      </c>
      <c r="AO23" s="13">
        <v>-39</v>
      </c>
      <c r="AP23" s="64">
        <v>181.7</v>
      </c>
    </row>
    <row r="24" spans="1:42" ht="12.75" x14ac:dyDescent="0.2">
      <c r="A24" s="90">
        <v>-38</v>
      </c>
      <c r="B24" s="65">
        <v>0.22</v>
      </c>
      <c r="C24" s="144">
        <v>1.4</v>
      </c>
      <c r="D24" s="63">
        <v>1.444E-3</v>
      </c>
      <c r="E24" s="65">
        <v>0.7</v>
      </c>
      <c r="F24" s="91">
        <v>692</v>
      </c>
      <c r="G24" s="64">
        <v>182</v>
      </c>
      <c r="H24" s="64">
        <v>76.400000000000006</v>
      </c>
      <c r="I24" s="78">
        <v>105.6</v>
      </c>
      <c r="J24" s="82"/>
      <c r="K24" s="90">
        <v>12</v>
      </c>
      <c r="L24" s="65">
        <v>1.82</v>
      </c>
      <c r="M24" s="144">
        <v>0.25</v>
      </c>
      <c r="N24" s="63">
        <v>1.583E-3</v>
      </c>
      <c r="O24" s="65">
        <v>4</v>
      </c>
      <c r="P24" s="91">
        <v>632</v>
      </c>
      <c r="Q24" s="64">
        <v>195.5</v>
      </c>
      <c r="R24" s="64">
        <v>100.4</v>
      </c>
      <c r="S24" s="78">
        <v>95.1</v>
      </c>
      <c r="T24" s="151"/>
      <c r="X24" s="128" t="s">
        <v>494</v>
      </c>
      <c r="Y24" s="129"/>
      <c r="Z24" s="130" t="e">
        <f>#REF!</f>
        <v>#REF!</v>
      </c>
      <c r="AA24" s="117" t="e">
        <f t="shared" ref="AA24" si="0">(Z24-Z22)*(AA25-AA22)/(Z25-Z22)</f>
        <v>#REF!</v>
      </c>
      <c r="AB24" s="118" t="e">
        <f t="shared" ref="AB24" si="1">IF(AND(AA25&gt;AA22,AA25&lt;AA22),(AA25-AA24),(AA22+AA24))</f>
        <v>#REF!</v>
      </c>
      <c r="AM24" s="13">
        <v>-38</v>
      </c>
      <c r="AN24" s="64">
        <v>76.400000000000006</v>
      </c>
      <c r="AO24" s="13">
        <v>-38</v>
      </c>
      <c r="AP24" s="64">
        <v>182</v>
      </c>
    </row>
    <row r="25" spans="1:42" ht="12.75" customHeight="1" x14ac:dyDescent="0.2">
      <c r="A25" s="90">
        <v>-37</v>
      </c>
      <c r="B25" s="65">
        <v>0.23</v>
      </c>
      <c r="C25" s="144">
        <v>1.4</v>
      </c>
      <c r="D25" s="63">
        <v>1.446E-3</v>
      </c>
      <c r="E25" s="65">
        <v>0.7</v>
      </c>
      <c r="F25" s="91">
        <v>691</v>
      </c>
      <c r="G25" s="64">
        <v>182.2</v>
      </c>
      <c r="H25" s="64">
        <v>76.8</v>
      </c>
      <c r="I25" s="78">
        <v>105.4</v>
      </c>
      <c r="J25" s="82"/>
      <c r="K25" s="90">
        <v>13</v>
      </c>
      <c r="L25" s="65">
        <v>1.88</v>
      </c>
      <c r="M25" s="144">
        <v>0.245</v>
      </c>
      <c r="N25" s="63">
        <v>1.586E-3</v>
      </c>
      <c r="O25" s="65">
        <v>4.0999999999999996</v>
      </c>
      <c r="P25" s="91">
        <v>631</v>
      </c>
      <c r="Q25" s="64">
        <v>195.8</v>
      </c>
      <c r="R25" s="64">
        <v>101</v>
      </c>
      <c r="S25" s="78">
        <v>94.8</v>
      </c>
      <c r="T25" s="151"/>
      <c r="X25" s="131" t="s">
        <v>491</v>
      </c>
      <c r="Y25" s="132"/>
      <c r="Z25" s="137" t="e">
        <f>INDEX(AM20:AM120,MATCH(Z24,AM20:AM120,1))</f>
        <v>#REF!</v>
      </c>
      <c r="AA25" s="134" t="e">
        <f>VLOOKUP(Z25,AO12:AP112,2)</f>
        <v>#REF!</v>
      </c>
      <c r="AB25" s="116"/>
      <c r="AM25" s="13">
        <v>-37</v>
      </c>
      <c r="AN25" s="64">
        <v>76.8</v>
      </c>
      <c r="AO25" s="13">
        <v>-37</v>
      </c>
      <c r="AP25" s="64">
        <v>182.2</v>
      </c>
    </row>
    <row r="26" spans="1:42" ht="12.75" customHeight="1" x14ac:dyDescent="0.2">
      <c r="A26" s="90">
        <v>-36</v>
      </c>
      <c r="B26" s="65">
        <v>0.24</v>
      </c>
      <c r="C26" s="144">
        <v>1.3</v>
      </c>
      <c r="D26" s="63">
        <v>1.449E-3</v>
      </c>
      <c r="E26" s="65">
        <v>0.75</v>
      </c>
      <c r="F26" s="91">
        <v>690</v>
      </c>
      <c r="G26" s="64">
        <v>182.5</v>
      </c>
      <c r="H26" s="64">
        <v>77.3</v>
      </c>
      <c r="I26" s="78">
        <v>105.2</v>
      </c>
      <c r="J26" s="82"/>
      <c r="K26" s="90">
        <v>14</v>
      </c>
      <c r="L26" s="65">
        <v>1.95</v>
      </c>
      <c r="M26" s="144">
        <v>0.24</v>
      </c>
      <c r="N26" s="63">
        <v>1.5889999999999999E-3</v>
      </c>
      <c r="O26" s="65">
        <v>4.2</v>
      </c>
      <c r="P26" s="91">
        <v>630</v>
      </c>
      <c r="Q26" s="64">
        <v>196.1</v>
      </c>
      <c r="R26" s="64">
        <v>101.6</v>
      </c>
      <c r="S26" s="78">
        <v>94.5</v>
      </c>
      <c r="T26" s="151"/>
      <c r="X26" s="126" t="s">
        <v>499</v>
      </c>
      <c r="Y26" s="127"/>
      <c r="Z26" s="265" t="e">
        <f>INDEX(AM24:AM124,MATCH(Z28,AM24:AM124,1)+1)</f>
        <v>#REF!</v>
      </c>
      <c r="AA26" s="261" t="e">
        <f>VLOOKUP(Z26,AO12:AP112,2)</f>
        <v>#REF!</v>
      </c>
      <c r="AB26" s="116"/>
      <c r="AM26" s="13">
        <v>-36</v>
      </c>
      <c r="AN26" s="64">
        <v>77.3</v>
      </c>
      <c r="AO26" s="13">
        <v>-36</v>
      </c>
      <c r="AP26" s="64">
        <v>182.5</v>
      </c>
    </row>
    <row r="27" spans="1:42" ht="12.75" customHeight="1" x14ac:dyDescent="0.2">
      <c r="A27" s="90">
        <v>-35</v>
      </c>
      <c r="B27" s="65">
        <v>0.26</v>
      </c>
      <c r="C27" s="144">
        <v>1.3</v>
      </c>
      <c r="D27" s="63">
        <v>1.4519999999999999E-3</v>
      </c>
      <c r="E27" s="65">
        <v>0.8</v>
      </c>
      <c r="F27" s="91">
        <v>688</v>
      </c>
      <c r="G27" s="64">
        <v>182.8</v>
      </c>
      <c r="H27" s="64">
        <v>77.8</v>
      </c>
      <c r="I27" s="78">
        <v>105</v>
      </c>
      <c r="J27" s="82"/>
      <c r="K27" s="90">
        <v>15</v>
      </c>
      <c r="L27" s="65">
        <v>2.02</v>
      </c>
      <c r="M27" s="144">
        <v>0.23</v>
      </c>
      <c r="N27" s="63">
        <v>1.5920000000000001E-3</v>
      </c>
      <c r="O27" s="65">
        <v>4.4000000000000004</v>
      </c>
      <c r="P27" s="91">
        <v>628</v>
      </c>
      <c r="Q27" s="64">
        <v>196.4</v>
      </c>
      <c r="R27" s="64">
        <v>102.1</v>
      </c>
      <c r="S27" s="78">
        <v>94.3</v>
      </c>
      <c r="T27" s="151"/>
      <c r="X27" s="128" t="s">
        <v>491</v>
      </c>
      <c r="Y27" s="129"/>
      <c r="Z27" s="266"/>
      <c r="AA27" s="262"/>
      <c r="AB27" s="116"/>
      <c r="AM27" s="13">
        <v>-35</v>
      </c>
      <c r="AN27" s="64">
        <v>77.8</v>
      </c>
      <c r="AO27" s="13">
        <v>-35</v>
      </c>
      <c r="AP27" s="64">
        <v>182.8</v>
      </c>
    </row>
    <row r="28" spans="1:42" ht="12.75" customHeight="1" x14ac:dyDescent="0.2">
      <c r="A28" s="90">
        <v>-34</v>
      </c>
      <c r="B28" s="65">
        <v>0.27</v>
      </c>
      <c r="C28" s="144">
        <v>1.2</v>
      </c>
      <c r="D28" s="63">
        <v>1.454E-3</v>
      </c>
      <c r="E28" s="65">
        <v>0.8</v>
      </c>
      <c r="F28" s="91">
        <v>687</v>
      </c>
      <c r="G28" s="64">
        <v>183</v>
      </c>
      <c r="H28" s="64">
        <v>78.2</v>
      </c>
      <c r="I28" s="78">
        <v>104.8</v>
      </c>
      <c r="J28" s="82"/>
      <c r="K28" s="90">
        <v>16</v>
      </c>
      <c r="L28" s="65">
        <v>2.09</v>
      </c>
      <c r="M28" s="144">
        <v>0.22</v>
      </c>
      <c r="N28" s="63">
        <v>1.5950000000000001E-3</v>
      </c>
      <c r="O28" s="65">
        <v>4.5999999999999996</v>
      </c>
      <c r="P28" s="91">
        <v>627</v>
      </c>
      <c r="Q28" s="64">
        <v>196.7</v>
      </c>
      <c r="R28" s="64">
        <v>102.7</v>
      </c>
      <c r="S28" s="78">
        <v>94</v>
      </c>
      <c r="T28" s="151"/>
      <c r="X28" s="128" t="s">
        <v>494</v>
      </c>
      <c r="Y28" s="129"/>
      <c r="Z28" s="130" t="e">
        <f>#REF!</f>
        <v>#REF!</v>
      </c>
      <c r="AA28" s="117" t="e">
        <f t="shared" ref="AA28" si="2">(Z28-Z26)*(AA29-AA26)/(Z29-Z26)</f>
        <v>#REF!</v>
      </c>
      <c r="AB28" s="118" t="e">
        <f t="shared" ref="AB28" si="3">IF(AND(AA29&gt;AA26,AA29&lt;AA26),(AA29-AA28),(AA26+AA28))</f>
        <v>#REF!</v>
      </c>
      <c r="AM28" s="13">
        <v>-34</v>
      </c>
      <c r="AN28" s="64">
        <v>78.2</v>
      </c>
      <c r="AO28" s="13">
        <v>-34</v>
      </c>
      <c r="AP28" s="64">
        <v>183</v>
      </c>
    </row>
    <row r="29" spans="1:42" ht="12.75" customHeight="1" x14ac:dyDescent="0.2">
      <c r="A29" s="90">
        <v>-33</v>
      </c>
      <c r="B29" s="65">
        <v>0.28000000000000003</v>
      </c>
      <c r="C29" s="144">
        <v>1.2</v>
      </c>
      <c r="D29" s="63">
        <v>1.457E-3</v>
      </c>
      <c r="E29" s="65">
        <v>0.85</v>
      </c>
      <c r="F29" s="91">
        <v>686</v>
      </c>
      <c r="G29" s="64">
        <v>183.3</v>
      </c>
      <c r="H29" s="64">
        <v>78.7</v>
      </c>
      <c r="I29" s="78">
        <v>104.6</v>
      </c>
      <c r="J29" s="82"/>
      <c r="K29" s="90">
        <v>17</v>
      </c>
      <c r="L29" s="65">
        <v>2.17</v>
      </c>
      <c r="M29" s="144">
        <v>0.21</v>
      </c>
      <c r="N29" s="63">
        <v>1.598E-3</v>
      </c>
      <c r="O29" s="65">
        <v>4.7</v>
      </c>
      <c r="P29" s="91">
        <v>626</v>
      </c>
      <c r="Q29" s="64">
        <v>197</v>
      </c>
      <c r="R29" s="64">
        <v>103.2</v>
      </c>
      <c r="S29" s="78">
        <v>93.8</v>
      </c>
      <c r="T29" s="151"/>
      <c r="X29" s="131" t="s">
        <v>491</v>
      </c>
      <c r="Y29" s="132"/>
      <c r="Z29" s="137" t="e">
        <f>INDEX(AM24:AM124,MATCH(Z28,AM24:AM124,1))</f>
        <v>#REF!</v>
      </c>
      <c r="AA29" s="134" t="e">
        <f>VLOOKUP(Z29,AO17:AP112,2)</f>
        <v>#REF!</v>
      </c>
      <c r="AB29" s="116"/>
      <c r="AM29" s="13">
        <v>-33</v>
      </c>
      <c r="AN29" s="64">
        <v>78.7</v>
      </c>
      <c r="AO29" s="13">
        <v>-33</v>
      </c>
      <c r="AP29" s="64">
        <v>183.3</v>
      </c>
    </row>
    <row r="30" spans="1:42" ht="12.75" customHeight="1" x14ac:dyDescent="0.2">
      <c r="A30" s="90">
        <v>-32</v>
      </c>
      <c r="B30" s="65">
        <v>0.3</v>
      </c>
      <c r="C30" s="144">
        <v>1.1000000000000001</v>
      </c>
      <c r="D30" s="63">
        <v>1.459E-3</v>
      </c>
      <c r="E30" s="65">
        <v>0.85</v>
      </c>
      <c r="F30" s="91">
        <v>685</v>
      </c>
      <c r="G30" s="64">
        <v>183.5</v>
      </c>
      <c r="H30" s="64">
        <v>79.099999999999994</v>
      </c>
      <c r="I30" s="78">
        <v>104.4</v>
      </c>
      <c r="J30" s="82"/>
      <c r="K30" s="90">
        <v>18</v>
      </c>
      <c r="L30" s="65">
        <v>2.2400000000000002</v>
      </c>
      <c r="M30" s="144">
        <v>0.20499999999999999</v>
      </c>
      <c r="N30" s="63">
        <v>1.601E-3</v>
      </c>
      <c r="O30" s="65">
        <v>4.9000000000000004</v>
      </c>
      <c r="P30" s="91">
        <v>625</v>
      </c>
      <c r="Q30" s="64">
        <v>197.3</v>
      </c>
      <c r="R30" s="64">
        <v>103.8</v>
      </c>
      <c r="S30" s="78">
        <v>93.5</v>
      </c>
      <c r="T30" s="151"/>
      <c r="X30" s="133"/>
      <c r="Y30" s="133"/>
      <c r="Z30" s="135"/>
      <c r="AA30" s="133"/>
      <c r="AB30" s="133"/>
      <c r="AM30" s="13">
        <v>-32</v>
      </c>
      <c r="AN30" s="64">
        <v>79.099999999999994</v>
      </c>
      <c r="AO30" s="13">
        <v>-32</v>
      </c>
      <c r="AP30" s="64">
        <v>183.5</v>
      </c>
    </row>
    <row r="31" spans="1:42" ht="12.75" customHeight="1" x14ac:dyDescent="0.2">
      <c r="A31" s="90">
        <v>-31</v>
      </c>
      <c r="B31" s="65">
        <v>0.31</v>
      </c>
      <c r="C31" s="144">
        <v>1.1000000000000001</v>
      </c>
      <c r="D31" s="63">
        <v>1.4610000000000001E-3</v>
      </c>
      <c r="E31" s="65">
        <v>0.9</v>
      </c>
      <c r="F31" s="91">
        <v>684</v>
      </c>
      <c r="G31" s="64">
        <v>183.8</v>
      </c>
      <c r="H31" s="64">
        <v>79.599999999999994</v>
      </c>
      <c r="I31" s="78">
        <v>104.2</v>
      </c>
      <c r="J31" s="82"/>
      <c r="K31" s="90">
        <v>19</v>
      </c>
      <c r="L31" s="65">
        <v>2.3199999999999998</v>
      </c>
      <c r="M31" s="144">
        <v>0.2</v>
      </c>
      <c r="N31" s="63">
        <v>1.6050000000000001E-3</v>
      </c>
      <c r="O31" s="65">
        <v>5</v>
      </c>
      <c r="P31" s="91">
        <v>623</v>
      </c>
      <c r="Q31" s="64">
        <v>197.6</v>
      </c>
      <c r="R31" s="64">
        <v>104.3</v>
      </c>
      <c r="S31" s="78">
        <v>93.3</v>
      </c>
      <c r="T31" s="151"/>
      <c r="X31" s="124" t="s">
        <v>495</v>
      </c>
      <c r="Y31" s="125"/>
      <c r="Z31" s="136"/>
      <c r="AA31" s="125"/>
      <c r="AB31" s="125"/>
      <c r="AM31" s="13">
        <v>-31</v>
      </c>
      <c r="AN31" s="64">
        <v>79.599999999999994</v>
      </c>
      <c r="AO31" s="13">
        <v>-31</v>
      </c>
      <c r="AP31" s="64">
        <v>183.8</v>
      </c>
    </row>
    <row r="32" spans="1:42" ht="12.75" customHeight="1" x14ac:dyDescent="0.2">
      <c r="A32" s="90">
        <v>-30</v>
      </c>
      <c r="B32" s="65">
        <v>0.33</v>
      </c>
      <c r="C32" s="144">
        <v>1.1000000000000001</v>
      </c>
      <c r="D32" s="63">
        <v>1.464E-3</v>
      </c>
      <c r="E32" s="65">
        <v>0.95</v>
      </c>
      <c r="F32" s="91">
        <v>683</v>
      </c>
      <c r="G32" s="64">
        <v>184</v>
      </c>
      <c r="H32" s="64">
        <v>80</v>
      </c>
      <c r="I32" s="78">
        <v>104</v>
      </c>
      <c r="J32" s="82"/>
      <c r="K32" s="90">
        <v>20</v>
      </c>
      <c r="L32" s="65">
        <v>2.4</v>
      </c>
      <c r="M32" s="144">
        <v>0.19500000000000001</v>
      </c>
      <c r="N32" s="63">
        <v>1.6080000000000001E-3</v>
      </c>
      <c r="O32" s="65">
        <v>5.2</v>
      </c>
      <c r="P32" s="91">
        <v>622</v>
      </c>
      <c r="Q32" s="64">
        <v>198</v>
      </c>
      <c r="R32" s="64">
        <v>104.9</v>
      </c>
      <c r="S32" s="78">
        <v>93.1</v>
      </c>
      <c r="T32" s="151"/>
      <c r="X32" s="126" t="s">
        <v>496</v>
      </c>
      <c r="Y32" s="127"/>
      <c r="Z32" s="265" t="e">
        <f>INDEX(AM30:AM130,MATCH(Z34,AM30:AM130,1)+1)</f>
        <v>#REF!</v>
      </c>
      <c r="AA32" s="261" t="e">
        <f>VLOOKUP(Z32,AM30:AN130,2)</f>
        <v>#REF!</v>
      </c>
      <c r="AB32" s="116"/>
      <c r="AM32" s="13">
        <v>-30</v>
      </c>
      <c r="AN32" s="64">
        <v>80</v>
      </c>
      <c r="AO32" s="13">
        <v>-30</v>
      </c>
      <c r="AP32" s="64">
        <v>184</v>
      </c>
    </row>
    <row r="33" spans="1:42" ht="12.75" x14ac:dyDescent="0.2">
      <c r="A33" s="90">
        <v>-29</v>
      </c>
      <c r="B33" s="65">
        <v>0.34</v>
      </c>
      <c r="C33" s="144">
        <v>1</v>
      </c>
      <c r="D33" s="63">
        <v>1.467E-3</v>
      </c>
      <c r="E33" s="65">
        <v>0.95</v>
      </c>
      <c r="F33" s="91">
        <v>681</v>
      </c>
      <c r="G33" s="64">
        <v>184.3</v>
      </c>
      <c r="H33" s="64">
        <v>80.400000000000006</v>
      </c>
      <c r="I33" s="78">
        <v>103.9</v>
      </c>
      <c r="J33" s="82"/>
      <c r="K33" s="90">
        <v>21</v>
      </c>
      <c r="L33" s="65">
        <v>2.48</v>
      </c>
      <c r="M33" s="144">
        <v>0.19</v>
      </c>
      <c r="N33" s="63">
        <v>1.611E-3</v>
      </c>
      <c r="O33" s="65">
        <v>5.3</v>
      </c>
      <c r="P33" s="91">
        <v>621</v>
      </c>
      <c r="Q33" s="64">
        <v>198.3</v>
      </c>
      <c r="R33" s="64">
        <v>105.5</v>
      </c>
      <c r="S33" s="78">
        <v>92.8</v>
      </c>
      <c r="T33" s="151"/>
      <c r="X33" s="128" t="s">
        <v>491</v>
      </c>
      <c r="Y33" s="129"/>
      <c r="Z33" s="266"/>
      <c r="AA33" s="262"/>
      <c r="AB33" s="116"/>
      <c r="AM33" s="13">
        <v>-29</v>
      </c>
      <c r="AN33" s="64">
        <v>80.400000000000006</v>
      </c>
      <c r="AO33" s="13">
        <v>-29</v>
      </c>
      <c r="AP33" s="64">
        <v>184.3</v>
      </c>
    </row>
    <row r="34" spans="1:42" ht="12.75" x14ac:dyDescent="0.2">
      <c r="A34" s="90">
        <v>-28</v>
      </c>
      <c r="B34" s="65">
        <v>0.36</v>
      </c>
      <c r="C34" s="144">
        <v>1</v>
      </c>
      <c r="D34" s="63">
        <v>1.47E-3</v>
      </c>
      <c r="E34" s="65">
        <v>1</v>
      </c>
      <c r="F34" s="91">
        <v>680</v>
      </c>
      <c r="G34" s="64">
        <v>184.6</v>
      </c>
      <c r="H34" s="64">
        <v>80.900000000000006</v>
      </c>
      <c r="I34" s="78">
        <v>103.7</v>
      </c>
      <c r="J34" s="82"/>
      <c r="K34" s="90">
        <v>22</v>
      </c>
      <c r="L34" s="65">
        <v>2.56</v>
      </c>
      <c r="M34" s="144">
        <v>0.18</v>
      </c>
      <c r="N34" s="63">
        <v>1.614E-3</v>
      </c>
      <c r="O34" s="65">
        <v>5.5</v>
      </c>
      <c r="P34" s="91">
        <v>620</v>
      </c>
      <c r="Q34" s="64">
        <v>198.7</v>
      </c>
      <c r="R34" s="64">
        <v>106.1</v>
      </c>
      <c r="S34" s="78">
        <v>92.6</v>
      </c>
      <c r="T34" s="151"/>
      <c r="X34" s="128" t="s">
        <v>492</v>
      </c>
      <c r="Y34" s="129"/>
      <c r="Z34" s="130" t="e">
        <f>#REF!</f>
        <v>#REF!</v>
      </c>
      <c r="AA34" s="117" t="e">
        <f>(Z34-Z32)*(AA35-AA32)/(Z35-Z32)</f>
        <v>#REF!</v>
      </c>
      <c r="AB34" s="118" t="e">
        <f>IF(AND(AA35&gt;AA32,AA35&lt;AA32),(AA35-AA34),(AA32+AA34))</f>
        <v>#REF!</v>
      </c>
      <c r="AM34" s="13">
        <v>-28</v>
      </c>
      <c r="AN34" s="64">
        <v>80.900000000000006</v>
      </c>
      <c r="AO34" s="13">
        <v>-28</v>
      </c>
      <c r="AP34" s="64">
        <v>184.6</v>
      </c>
    </row>
    <row r="35" spans="1:42" ht="12.75" x14ac:dyDescent="0.2">
      <c r="A35" s="90">
        <v>-27</v>
      </c>
      <c r="B35" s="65">
        <v>0.38</v>
      </c>
      <c r="C35" s="144">
        <v>0.95</v>
      </c>
      <c r="D35" s="63">
        <v>1.472E-3</v>
      </c>
      <c r="E35" s="65">
        <v>1</v>
      </c>
      <c r="F35" s="91">
        <v>679</v>
      </c>
      <c r="G35" s="64">
        <v>184.8</v>
      </c>
      <c r="H35" s="64">
        <v>81.3</v>
      </c>
      <c r="I35" s="78">
        <v>103.5</v>
      </c>
      <c r="J35" s="82"/>
      <c r="K35" s="90">
        <v>23</v>
      </c>
      <c r="L35" s="65">
        <v>2.64</v>
      </c>
      <c r="M35" s="144">
        <v>0.17499999999999999</v>
      </c>
      <c r="N35" s="63">
        <v>1.6180000000000001E-3</v>
      </c>
      <c r="O35" s="65">
        <v>5.7</v>
      </c>
      <c r="P35" s="91">
        <v>618</v>
      </c>
      <c r="Q35" s="64">
        <v>199</v>
      </c>
      <c r="R35" s="64">
        <v>106.7</v>
      </c>
      <c r="S35" s="78">
        <v>92.3</v>
      </c>
      <c r="T35" s="151"/>
      <c r="X35" s="131" t="s">
        <v>491</v>
      </c>
      <c r="Y35" s="132"/>
      <c r="Z35" s="137" t="e">
        <f>INDEX(AM30:AM130,MATCH(Z34,AM30:AM130,1))</f>
        <v>#REF!</v>
      </c>
      <c r="AA35" s="134" t="e">
        <f>VLOOKUP(Z35,AM30:AN130,2)</f>
        <v>#REF!</v>
      </c>
      <c r="AB35" s="116"/>
      <c r="AM35" s="13">
        <v>-27</v>
      </c>
      <c r="AN35" s="64">
        <v>81.3</v>
      </c>
      <c r="AO35" s="13">
        <v>-27</v>
      </c>
      <c r="AP35" s="64">
        <v>184.8</v>
      </c>
    </row>
    <row r="36" spans="1:42" ht="12.75" x14ac:dyDescent="0.2">
      <c r="A36" s="90">
        <v>-26</v>
      </c>
      <c r="B36" s="65">
        <v>0.4</v>
      </c>
      <c r="C36" s="144">
        <v>0.95</v>
      </c>
      <c r="D36" s="63">
        <v>1.475E-3</v>
      </c>
      <c r="E36" s="65">
        <v>1.05</v>
      </c>
      <c r="F36" s="91">
        <v>678</v>
      </c>
      <c r="G36" s="64">
        <v>185.1</v>
      </c>
      <c r="H36" s="64">
        <v>81.8</v>
      </c>
      <c r="I36" s="78">
        <v>103.3</v>
      </c>
      <c r="J36" s="82"/>
      <c r="K36" s="90">
        <v>24</v>
      </c>
      <c r="L36" s="65">
        <v>2.73</v>
      </c>
      <c r="M36" s="144">
        <v>0.17</v>
      </c>
      <c r="N36" s="63">
        <v>1.621E-3</v>
      </c>
      <c r="O36" s="65">
        <v>5.9</v>
      </c>
      <c r="P36" s="91">
        <v>617</v>
      </c>
      <c r="Q36" s="64">
        <v>199.3</v>
      </c>
      <c r="R36" s="64">
        <v>107.3</v>
      </c>
      <c r="S36" s="78">
        <v>92</v>
      </c>
      <c r="T36" s="151"/>
      <c r="X36" s="126" t="s">
        <v>497</v>
      </c>
      <c r="Y36" s="127"/>
      <c r="Z36" s="265" t="e">
        <f>INDEX(AM34:AM134,MATCH(Z38,AM34:AM134,1)+1)</f>
        <v>#REF!</v>
      </c>
      <c r="AA36" s="261" t="e">
        <f>VLOOKUP(Z36,AM34:AN134,2)</f>
        <v>#REF!</v>
      </c>
      <c r="AB36" s="116"/>
      <c r="AM36" s="13">
        <v>-26</v>
      </c>
      <c r="AN36" s="64">
        <v>81.8</v>
      </c>
      <c r="AO36" s="13">
        <v>-26</v>
      </c>
      <c r="AP36" s="64">
        <v>185.1</v>
      </c>
    </row>
    <row r="37" spans="1:42" ht="12.75" x14ac:dyDescent="0.2">
      <c r="A37" s="90">
        <v>-25</v>
      </c>
      <c r="B37" s="65">
        <v>0.42</v>
      </c>
      <c r="C37" s="144">
        <v>0.9</v>
      </c>
      <c r="D37" s="63">
        <v>1.4779999999999999E-3</v>
      </c>
      <c r="E37" s="65">
        <v>1.1000000000000001</v>
      </c>
      <c r="F37" s="91">
        <v>677</v>
      </c>
      <c r="G37" s="64">
        <v>185.4</v>
      </c>
      <c r="H37" s="64">
        <v>82.2</v>
      </c>
      <c r="I37" s="78">
        <v>103.2</v>
      </c>
      <c r="J37" s="82"/>
      <c r="K37" s="90">
        <v>25</v>
      </c>
      <c r="L37" s="65">
        <v>2.82</v>
      </c>
      <c r="M37" s="144">
        <v>0.16500000000000001</v>
      </c>
      <c r="N37" s="63">
        <v>1.624E-3</v>
      </c>
      <c r="O37" s="65">
        <v>6</v>
      </c>
      <c r="P37" s="91">
        <v>616</v>
      </c>
      <c r="Q37" s="64">
        <v>199.7</v>
      </c>
      <c r="R37" s="64">
        <v>107.9</v>
      </c>
      <c r="S37" s="78">
        <v>91.8</v>
      </c>
      <c r="T37" s="151"/>
      <c r="X37" s="128" t="s">
        <v>491</v>
      </c>
      <c r="Y37" s="129"/>
      <c r="Z37" s="266"/>
      <c r="AA37" s="262"/>
      <c r="AB37" s="116"/>
      <c r="AM37" s="13">
        <v>-25</v>
      </c>
      <c r="AN37" s="64">
        <v>82.2</v>
      </c>
      <c r="AO37" s="13">
        <v>-25</v>
      </c>
      <c r="AP37" s="64">
        <v>185.4</v>
      </c>
    </row>
    <row r="38" spans="1:42" ht="12.75" x14ac:dyDescent="0.2">
      <c r="A38" s="90">
        <v>-24</v>
      </c>
      <c r="B38" s="65">
        <v>0.44</v>
      </c>
      <c r="C38" s="144">
        <v>0.9</v>
      </c>
      <c r="D38" s="63">
        <v>1.48E-3</v>
      </c>
      <c r="E38" s="65">
        <v>1.1499999999999999</v>
      </c>
      <c r="F38" s="91">
        <v>675</v>
      </c>
      <c r="G38" s="64">
        <v>185.6</v>
      </c>
      <c r="H38" s="64">
        <v>82.6</v>
      </c>
      <c r="I38" s="78">
        <v>103</v>
      </c>
      <c r="J38" s="82"/>
      <c r="K38" s="90">
        <v>26</v>
      </c>
      <c r="L38" s="65">
        <v>2.91</v>
      </c>
      <c r="M38" s="144">
        <v>0.16</v>
      </c>
      <c r="N38" s="63">
        <v>1.627E-3</v>
      </c>
      <c r="O38" s="65">
        <v>6.2</v>
      </c>
      <c r="P38" s="91">
        <v>615</v>
      </c>
      <c r="Q38" s="64">
        <v>200</v>
      </c>
      <c r="R38" s="64">
        <v>108.4</v>
      </c>
      <c r="S38" s="78">
        <v>91.6</v>
      </c>
      <c r="T38" s="151"/>
      <c r="X38" s="128" t="s">
        <v>492</v>
      </c>
      <c r="Y38" s="129"/>
      <c r="Z38" s="130" t="e">
        <f>#REF!</f>
        <v>#REF!</v>
      </c>
      <c r="AA38" s="117" t="e">
        <f>(Z38-Z36)*(AA39-AA36)/(Z39-Z36)</f>
        <v>#REF!</v>
      </c>
      <c r="AB38" s="118" t="e">
        <f>IF(AND(AA39&gt;AA36,AA39&lt;AA36),(AA39-AA38),(AA36+AA38))</f>
        <v>#REF!</v>
      </c>
      <c r="AM38" s="13">
        <v>-24</v>
      </c>
      <c r="AN38" s="64">
        <v>82.6</v>
      </c>
      <c r="AO38" s="13">
        <v>-24</v>
      </c>
      <c r="AP38" s="64">
        <v>185.6</v>
      </c>
    </row>
    <row r="39" spans="1:42" ht="12.75" x14ac:dyDescent="0.2">
      <c r="A39" s="90">
        <v>-23</v>
      </c>
      <c r="B39" s="65">
        <v>0.46</v>
      </c>
      <c r="C39" s="144">
        <v>0.85</v>
      </c>
      <c r="D39" s="63">
        <v>1.4829999999999999E-3</v>
      </c>
      <c r="E39" s="65">
        <v>1.2</v>
      </c>
      <c r="F39" s="91">
        <v>674</v>
      </c>
      <c r="G39" s="64">
        <v>185.9</v>
      </c>
      <c r="H39" s="64">
        <v>83.1</v>
      </c>
      <c r="I39" s="78">
        <v>102.8</v>
      </c>
      <c r="J39" s="82"/>
      <c r="K39" s="90">
        <v>27</v>
      </c>
      <c r="L39" s="65">
        <v>3.01</v>
      </c>
      <c r="M39" s="144">
        <v>0.155</v>
      </c>
      <c r="N39" s="63">
        <v>1.6310000000000001E-3</v>
      </c>
      <c r="O39" s="65">
        <v>6.4</v>
      </c>
      <c r="P39" s="91">
        <v>613</v>
      </c>
      <c r="Q39" s="64">
        <v>200.4</v>
      </c>
      <c r="R39" s="64">
        <v>109</v>
      </c>
      <c r="S39" s="78">
        <v>91.4</v>
      </c>
      <c r="T39" s="151"/>
      <c r="X39" s="131" t="s">
        <v>491</v>
      </c>
      <c r="Y39" s="132"/>
      <c r="Z39" s="137" t="e">
        <f>INDEX(AM34:AM134,MATCH(Z38,AM34:AM134,1))</f>
        <v>#REF!</v>
      </c>
      <c r="AA39" s="134" t="e">
        <f>VLOOKUP(Z39,AM34:AN134,2)</f>
        <v>#REF!</v>
      </c>
      <c r="AB39" s="116"/>
      <c r="AE39" s="4"/>
      <c r="AM39" s="13">
        <v>-23</v>
      </c>
      <c r="AN39" s="64">
        <v>83.1</v>
      </c>
      <c r="AO39" s="13">
        <v>-23</v>
      </c>
      <c r="AP39" s="64">
        <v>185.9</v>
      </c>
    </row>
    <row r="40" spans="1:42" ht="12.75" x14ac:dyDescent="0.2">
      <c r="A40" s="90">
        <v>-22</v>
      </c>
      <c r="B40" s="65">
        <v>0.48</v>
      </c>
      <c r="C40" s="144">
        <v>0.8</v>
      </c>
      <c r="D40" s="63">
        <v>1.4859999999999999E-3</v>
      </c>
      <c r="E40" s="65">
        <v>1.2</v>
      </c>
      <c r="F40" s="91">
        <v>673</v>
      </c>
      <c r="G40" s="64">
        <v>186.1</v>
      </c>
      <c r="H40" s="64">
        <v>83.5</v>
      </c>
      <c r="I40" s="78">
        <v>102.6</v>
      </c>
      <c r="J40" s="82"/>
      <c r="K40" s="90">
        <v>28</v>
      </c>
      <c r="L40" s="65">
        <v>3.1</v>
      </c>
      <c r="M40" s="144">
        <v>0.15</v>
      </c>
      <c r="N40" s="63">
        <v>1.634E-3</v>
      </c>
      <c r="O40" s="65">
        <v>6.6</v>
      </c>
      <c r="P40" s="91">
        <v>612</v>
      </c>
      <c r="Q40" s="64">
        <v>200.7</v>
      </c>
      <c r="R40" s="64">
        <v>109.6</v>
      </c>
      <c r="S40" s="78">
        <v>91.1</v>
      </c>
      <c r="T40" s="151"/>
      <c r="X40" s="126" t="s">
        <v>498</v>
      </c>
      <c r="Y40" s="127"/>
      <c r="Z40" s="265" t="e">
        <f>INDEX(AM38:AM138,MATCH(Z42,AM38:AM138,1)+1)</f>
        <v>#REF!</v>
      </c>
      <c r="AA40" s="261" t="e">
        <f>VLOOKUP(Z40,AO30:AP130,2)</f>
        <v>#REF!</v>
      </c>
      <c r="AB40" s="116"/>
      <c r="AM40" s="13">
        <v>-22</v>
      </c>
      <c r="AN40" s="64">
        <v>83.5</v>
      </c>
      <c r="AO40" s="13">
        <v>-22</v>
      </c>
      <c r="AP40" s="64">
        <v>186.1</v>
      </c>
    </row>
    <row r="41" spans="1:42" ht="12.75" x14ac:dyDescent="0.2">
      <c r="A41" s="90">
        <v>-21</v>
      </c>
      <c r="B41" s="65">
        <v>0.5</v>
      </c>
      <c r="C41" s="144">
        <v>0.8</v>
      </c>
      <c r="D41" s="63">
        <v>1.4890000000000001E-3</v>
      </c>
      <c r="E41" s="65">
        <v>1.25</v>
      </c>
      <c r="F41" s="91">
        <v>672</v>
      </c>
      <c r="G41" s="64">
        <v>186.4</v>
      </c>
      <c r="H41" s="64">
        <v>83.9</v>
      </c>
      <c r="I41" s="78">
        <v>102.5</v>
      </c>
      <c r="J41" s="82"/>
      <c r="K41" s="90">
        <v>29</v>
      </c>
      <c r="L41" s="65">
        <v>3.2</v>
      </c>
      <c r="M41" s="144">
        <v>0.14499999999999999</v>
      </c>
      <c r="N41" s="63">
        <v>1.6379999999999999E-3</v>
      </c>
      <c r="O41" s="65">
        <v>6.7</v>
      </c>
      <c r="P41" s="91">
        <v>611</v>
      </c>
      <c r="Q41" s="64">
        <v>201</v>
      </c>
      <c r="R41" s="64">
        <v>110.2</v>
      </c>
      <c r="S41" s="78">
        <v>90.8</v>
      </c>
      <c r="T41" s="151"/>
      <c r="X41" s="128" t="s">
        <v>491</v>
      </c>
      <c r="Y41" s="129"/>
      <c r="Z41" s="266"/>
      <c r="AA41" s="262"/>
      <c r="AB41" s="116"/>
      <c r="AE41" s="4"/>
      <c r="AM41" s="13">
        <v>-21</v>
      </c>
      <c r="AN41" s="64">
        <v>83.9</v>
      </c>
      <c r="AO41" s="13">
        <v>-21</v>
      </c>
      <c r="AP41" s="64">
        <v>186.4</v>
      </c>
    </row>
    <row r="42" spans="1:42" ht="12.75" x14ac:dyDescent="0.2">
      <c r="A42" s="90">
        <v>-20</v>
      </c>
      <c r="B42" s="65">
        <v>0.53</v>
      </c>
      <c r="C42" s="144">
        <v>0.77</v>
      </c>
      <c r="D42" s="63">
        <v>1.4909999999999999E-3</v>
      </c>
      <c r="E42" s="65">
        <v>1.3</v>
      </c>
      <c r="F42" s="91">
        <v>671</v>
      </c>
      <c r="G42" s="64">
        <v>186.6</v>
      </c>
      <c r="H42" s="64">
        <v>84.3</v>
      </c>
      <c r="I42" s="78">
        <v>102.3</v>
      </c>
      <c r="J42" s="82"/>
      <c r="K42" s="90">
        <v>30</v>
      </c>
      <c r="L42" s="65">
        <v>3.3</v>
      </c>
      <c r="M42" s="144">
        <v>0.14000000000000001</v>
      </c>
      <c r="N42" s="63">
        <v>1.6410000000000001E-3</v>
      </c>
      <c r="O42" s="65">
        <v>6.95</v>
      </c>
      <c r="P42" s="91">
        <v>609</v>
      </c>
      <c r="Q42" s="64">
        <v>201.3</v>
      </c>
      <c r="R42" s="64">
        <v>110.8</v>
      </c>
      <c r="S42" s="78">
        <v>90.5</v>
      </c>
      <c r="T42" s="151"/>
      <c r="X42" s="128" t="s">
        <v>494</v>
      </c>
      <c r="Y42" s="129"/>
      <c r="Z42" s="130" t="e">
        <f>#REF!</f>
        <v>#REF!</v>
      </c>
      <c r="AA42" s="117" t="e">
        <f t="shared" ref="AA42" si="4">(Z42-Z40)*(AA43-AA40)/(Z43-Z40)</f>
        <v>#REF!</v>
      </c>
      <c r="AB42" s="118" t="e">
        <f t="shared" ref="AB42" si="5">IF(AND(AA43&gt;AA40,AA43&lt;AA40),(AA43-AA42),(AA40+AA42))</f>
        <v>#REF!</v>
      </c>
      <c r="AM42" s="13">
        <v>-20</v>
      </c>
      <c r="AN42" s="64">
        <v>84.3</v>
      </c>
      <c r="AO42" s="13">
        <v>-20</v>
      </c>
      <c r="AP42" s="64">
        <v>186.6</v>
      </c>
    </row>
    <row r="43" spans="1:42" ht="12.75" x14ac:dyDescent="0.2">
      <c r="A43" s="90">
        <v>-19</v>
      </c>
      <c r="B43" s="65">
        <v>0.55000000000000004</v>
      </c>
      <c r="C43" s="144">
        <v>0.74</v>
      </c>
      <c r="D43" s="63">
        <v>1.4940000000000001E-3</v>
      </c>
      <c r="E43" s="65">
        <v>1.35</v>
      </c>
      <c r="F43" s="91">
        <v>669</v>
      </c>
      <c r="G43" s="64">
        <v>186.8</v>
      </c>
      <c r="H43" s="64">
        <v>84.7</v>
      </c>
      <c r="I43" s="78">
        <v>102.1</v>
      </c>
      <c r="J43" s="82"/>
      <c r="K43" s="90">
        <v>31</v>
      </c>
      <c r="L43" s="65">
        <v>3.4</v>
      </c>
      <c r="M43" s="144">
        <v>0.14000000000000001</v>
      </c>
      <c r="N43" s="63">
        <v>1.6440000000000001E-3</v>
      </c>
      <c r="O43" s="65">
        <v>7.2</v>
      </c>
      <c r="P43" s="91">
        <v>608</v>
      </c>
      <c r="Q43" s="64">
        <v>201.7</v>
      </c>
      <c r="R43" s="64">
        <v>111.4</v>
      </c>
      <c r="S43" s="78">
        <v>90.3</v>
      </c>
      <c r="T43" s="151"/>
      <c r="X43" s="131" t="s">
        <v>491</v>
      </c>
      <c r="Y43" s="132"/>
      <c r="Z43" s="137" t="e">
        <f>INDEX(AM38:AM138,MATCH(Z42,AM38:AM138,1))</f>
        <v>#REF!</v>
      </c>
      <c r="AA43" s="134" t="e">
        <f>VLOOKUP(Z43,AO30:AP130,2)</f>
        <v>#REF!</v>
      </c>
      <c r="AB43" s="116"/>
      <c r="AM43" s="13">
        <v>-19</v>
      </c>
      <c r="AN43" s="64">
        <v>84.7</v>
      </c>
      <c r="AO43" s="13">
        <v>-19</v>
      </c>
      <c r="AP43" s="64">
        <v>186.8</v>
      </c>
    </row>
    <row r="44" spans="1:42" ht="12.75" x14ac:dyDescent="0.2">
      <c r="A44" s="90">
        <v>-18</v>
      </c>
      <c r="B44" s="65">
        <v>0.57999999999999996</v>
      </c>
      <c r="C44" s="144">
        <v>0.71</v>
      </c>
      <c r="D44" s="63">
        <v>1.4970000000000001E-3</v>
      </c>
      <c r="E44" s="65">
        <v>1.4</v>
      </c>
      <c r="F44" s="91">
        <v>668</v>
      </c>
      <c r="G44" s="64">
        <v>187.1</v>
      </c>
      <c r="H44" s="64">
        <v>85.2</v>
      </c>
      <c r="I44" s="78">
        <v>101.9</v>
      </c>
      <c r="J44" s="82"/>
      <c r="K44" s="90">
        <v>32</v>
      </c>
      <c r="L44" s="65">
        <v>3.51</v>
      </c>
      <c r="M44" s="144">
        <v>0.13500000000000001</v>
      </c>
      <c r="N44" s="63">
        <v>1.6479999999999999E-3</v>
      </c>
      <c r="O44" s="65">
        <v>7.4</v>
      </c>
      <c r="P44" s="91">
        <v>607</v>
      </c>
      <c r="Q44" s="64">
        <v>202</v>
      </c>
      <c r="R44" s="64">
        <v>112</v>
      </c>
      <c r="S44" s="78">
        <v>90</v>
      </c>
      <c r="T44" s="151"/>
      <c r="X44" s="126" t="s">
        <v>499</v>
      </c>
      <c r="Y44" s="127"/>
      <c r="Z44" s="265" t="e">
        <f>INDEX(AM42:AM142,MATCH(Z46,AM42:AM142,1)+1)</f>
        <v>#REF!</v>
      </c>
      <c r="AA44" s="261" t="e">
        <f>VLOOKUP(Z44,AO30:AP130,2)</f>
        <v>#REF!</v>
      </c>
      <c r="AB44" s="116"/>
      <c r="AM44" s="13">
        <v>-18</v>
      </c>
      <c r="AN44" s="64">
        <v>85.2</v>
      </c>
      <c r="AO44" s="13">
        <v>-18</v>
      </c>
      <c r="AP44" s="64">
        <v>187.1</v>
      </c>
    </row>
    <row r="45" spans="1:42" ht="12.75" x14ac:dyDescent="0.2">
      <c r="A45" s="90">
        <v>-17</v>
      </c>
      <c r="B45" s="65">
        <v>0.6</v>
      </c>
      <c r="C45" s="144">
        <v>0.69</v>
      </c>
      <c r="D45" s="63">
        <v>1.5E-3</v>
      </c>
      <c r="E45" s="65">
        <v>1.45</v>
      </c>
      <c r="F45" s="91">
        <v>667</v>
      </c>
      <c r="G45" s="64">
        <v>187.3</v>
      </c>
      <c r="H45" s="64">
        <v>85.6</v>
      </c>
      <c r="I45" s="78">
        <v>101.7</v>
      </c>
      <c r="J45" s="82"/>
      <c r="K45" s="90">
        <v>33</v>
      </c>
      <c r="L45" s="65">
        <v>3.62</v>
      </c>
      <c r="M45" s="144">
        <v>0.13</v>
      </c>
      <c r="N45" s="63">
        <v>1.652E-3</v>
      </c>
      <c r="O45" s="65">
        <v>7.6</v>
      </c>
      <c r="P45" s="91">
        <v>605</v>
      </c>
      <c r="Q45" s="64">
        <v>202.4</v>
      </c>
      <c r="R45" s="64">
        <v>112.6</v>
      </c>
      <c r="S45" s="78">
        <v>89.8</v>
      </c>
      <c r="T45" s="151"/>
      <c r="X45" s="128" t="s">
        <v>491</v>
      </c>
      <c r="Y45" s="129"/>
      <c r="Z45" s="266"/>
      <c r="AA45" s="262"/>
      <c r="AB45" s="116"/>
      <c r="AM45" s="13">
        <v>-17</v>
      </c>
      <c r="AN45" s="64">
        <v>85.6</v>
      </c>
      <c r="AO45" s="13">
        <v>-17</v>
      </c>
      <c r="AP45" s="64">
        <v>187.3</v>
      </c>
    </row>
    <row r="46" spans="1:42" ht="12.75" x14ac:dyDescent="0.2">
      <c r="A46" s="90">
        <v>-16</v>
      </c>
      <c r="B46" s="65">
        <v>0.63</v>
      </c>
      <c r="C46" s="144">
        <v>0.67</v>
      </c>
      <c r="D46" s="63">
        <v>1.503E-3</v>
      </c>
      <c r="E46" s="65">
        <v>1.5</v>
      </c>
      <c r="F46" s="91">
        <v>666</v>
      </c>
      <c r="G46" s="64">
        <v>187.5</v>
      </c>
      <c r="H46" s="64">
        <v>86.1</v>
      </c>
      <c r="I46" s="78">
        <v>101.4</v>
      </c>
      <c r="J46" s="82"/>
      <c r="K46" s="90">
        <v>34</v>
      </c>
      <c r="L46" s="65">
        <v>3.72</v>
      </c>
      <c r="M46" s="144">
        <v>0.13</v>
      </c>
      <c r="N46" s="63">
        <v>1.655E-3</v>
      </c>
      <c r="O46" s="65">
        <v>7.8</v>
      </c>
      <c r="P46" s="91">
        <v>604</v>
      </c>
      <c r="Q46" s="64">
        <v>202.7</v>
      </c>
      <c r="R46" s="64">
        <v>113.2</v>
      </c>
      <c r="S46" s="78">
        <v>89.5</v>
      </c>
      <c r="T46" s="151"/>
      <c r="X46" s="128" t="s">
        <v>494</v>
      </c>
      <c r="Y46" s="129"/>
      <c r="Z46" s="130" t="e">
        <f>#REF!</f>
        <v>#REF!</v>
      </c>
      <c r="AA46" s="117" t="e">
        <f t="shared" ref="AA46" si="6">(Z46-Z44)*(AA47-AA44)/(Z47-Z44)</f>
        <v>#REF!</v>
      </c>
      <c r="AB46" s="118" t="e">
        <f t="shared" ref="AB46" si="7">IF(AND(AA47&gt;AA44,AA47&lt;AA44),(AA47-AA46),(AA44+AA46))</f>
        <v>#REF!</v>
      </c>
      <c r="AM46" s="13">
        <v>-16</v>
      </c>
      <c r="AN46" s="64">
        <v>86.1</v>
      </c>
      <c r="AO46" s="13">
        <v>-16</v>
      </c>
      <c r="AP46" s="64">
        <v>187.5</v>
      </c>
    </row>
    <row r="47" spans="1:42" ht="12.75" x14ac:dyDescent="0.2">
      <c r="A47" s="90">
        <v>-15</v>
      </c>
      <c r="B47" s="65">
        <v>0.66</v>
      </c>
      <c r="C47" s="144">
        <v>0.64</v>
      </c>
      <c r="D47" s="63">
        <v>1.506E-3</v>
      </c>
      <c r="E47" s="65">
        <v>1.55</v>
      </c>
      <c r="F47" s="91">
        <v>664</v>
      </c>
      <c r="G47" s="64">
        <v>187.8</v>
      </c>
      <c r="H47" s="64">
        <v>86.6</v>
      </c>
      <c r="I47" s="78">
        <v>101.2</v>
      </c>
      <c r="J47" s="82"/>
      <c r="K47" s="90">
        <v>35</v>
      </c>
      <c r="L47" s="65">
        <v>3.82</v>
      </c>
      <c r="M47" s="144">
        <v>0.125</v>
      </c>
      <c r="N47" s="63">
        <v>1.658E-3</v>
      </c>
      <c r="O47" s="65">
        <v>8</v>
      </c>
      <c r="P47" s="91">
        <v>603</v>
      </c>
      <c r="Q47" s="64">
        <v>203</v>
      </c>
      <c r="R47" s="64">
        <v>113.8</v>
      </c>
      <c r="S47" s="78">
        <v>89.2</v>
      </c>
      <c r="T47" s="151"/>
      <c r="X47" s="131" t="s">
        <v>491</v>
      </c>
      <c r="Y47" s="132"/>
      <c r="Z47" s="137" t="e">
        <f>INDEX(AM42:AM142,MATCH(Z46,AM42:AM142,1))</f>
        <v>#REF!</v>
      </c>
      <c r="AA47" s="134" t="e">
        <f>VLOOKUP(Z47,AO35:AP130,2)</f>
        <v>#REF!</v>
      </c>
      <c r="AB47" s="116"/>
      <c r="AM47" s="13">
        <v>-15</v>
      </c>
      <c r="AN47" s="64">
        <v>86.6</v>
      </c>
      <c r="AO47" s="13">
        <v>-15</v>
      </c>
      <c r="AP47" s="64">
        <v>187.8</v>
      </c>
    </row>
    <row r="48" spans="1:42" x14ac:dyDescent="0.2">
      <c r="A48" s="90">
        <v>-14</v>
      </c>
      <c r="B48" s="65">
        <v>0.68</v>
      </c>
      <c r="C48" s="144">
        <v>0.62</v>
      </c>
      <c r="D48" s="63">
        <v>1.508E-3</v>
      </c>
      <c r="E48" s="65">
        <v>1.6</v>
      </c>
      <c r="F48" s="91">
        <v>663</v>
      </c>
      <c r="G48" s="64">
        <v>188.1</v>
      </c>
      <c r="H48" s="64">
        <v>87.1</v>
      </c>
      <c r="I48" s="78">
        <v>101</v>
      </c>
      <c r="J48" s="82"/>
      <c r="K48" s="90">
        <v>36</v>
      </c>
      <c r="L48" s="65">
        <v>3.93</v>
      </c>
      <c r="M48" s="144">
        <v>0.12</v>
      </c>
      <c r="N48" s="63">
        <v>1.6609999999999999E-3</v>
      </c>
      <c r="O48" s="65">
        <v>8.1999999999999993</v>
      </c>
      <c r="P48" s="91">
        <v>602</v>
      </c>
      <c r="Q48" s="64">
        <v>203.3</v>
      </c>
      <c r="R48" s="64">
        <v>114.4</v>
      </c>
      <c r="S48" s="78">
        <v>88.9</v>
      </c>
      <c r="T48" s="151"/>
      <c r="AM48" s="13">
        <v>-14</v>
      </c>
      <c r="AN48" s="64">
        <v>87.1</v>
      </c>
      <c r="AO48" s="13">
        <v>-14</v>
      </c>
      <c r="AP48" s="64">
        <v>188.1</v>
      </c>
    </row>
    <row r="49" spans="1:42" x14ac:dyDescent="0.2">
      <c r="A49" s="90">
        <v>-13</v>
      </c>
      <c r="B49" s="65">
        <v>0.71</v>
      </c>
      <c r="C49" s="144">
        <v>0.59</v>
      </c>
      <c r="D49" s="63">
        <v>1.511E-3</v>
      </c>
      <c r="E49" s="65">
        <v>1.7</v>
      </c>
      <c r="F49" s="91">
        <v>662</v>
      </c>
      <c r="G49" s="64">
        <v>188.3</v>
      </c>
      <c r="H49" s="64">
        <v>87.5</v>
      </c>
      <c r="I49" s="78">
        <v>100.8</v>
      </c>
      <c r="J49" s="82"/>
      <c r="K49" s="90">
        <v>37</v>
      </c>
      <c r="L49" s="65">
        <v>4.04</v>
      </c>
      <c r="M49" s="144">
        <v>0.12</v>
      </c>
      <c r="N49" s="63">
        <v>1.665E-3</v>
      </c>
      <c r="O49" s="65">
        <v>8.4</v>
      </c>
      <c r="P49" s="91">
        <v>601</v>
      </c>
      <c r="Q49" s="64">
        <v>203.7</v>
      </c>
      <c r="R49" s="64">
        <v>115</v>
      </c>
      <c r="S49" s="78">
        <v>88.7</v>
      </c>
      <c r="T49" s="151"/>
      <c r="X49" s="4"/>
      <c r="AM49" s="13">
        <v>-13</v>
      </c>
      <c r="AN49" s="64">
        <v>87.5</v>
      </c>
      <c r="AO49" s="13">
        <v>-13</v>
      </c>
      <c r="AP49" s="64">
        <v>188.3</v>
      </c>
    </row>
    <row r="50" spans="1:42" ht="11.25" customHeight="1" x14ac:dyDescent="0.2">
      <c r="A50" s="90">
        <v>-12</v>
      </c>
      <c r="B50" s="65">
        <v>0.74</v>
      </c>
      <c r="C50" s="144">
        <v>0.56999999999999995</v>
      </c>
      <c r="D50" s="63">
        <v>1.5139999999999999E-3</v>
      </c>
      <c r="E50" s="65">
        <v>1.75</v>
      </c>
      <c r="F50" s="91">
        <v>661</v>
      </c>
      <c r="G50" s="64">
        <v>188.6</v>
      </c>
      <c r="H50" s="64">
        <v>87.9</v>
      </c>
      <c r="I50" s="78">
        <v>100.7</v>
      </c>
      <c r="J50" s="82"/>
      <c r="K50" s="90">
        <v>38</v>
      </c>
      <c r="L50" s="65">
        <v>4.1500000000000004</v>
      </c>
      <c r="M50" s="144">
        <v>0.115</v>
      </c>
      <c r="N50" s="63">
        <v>1.668E-3</v>
      </c>
      <c r="O50" s="65">
        <v>8.65</v>
      </c>
      <c r="P50" s="91">
        <v>599</v>
      </c>
      <c r="Q50" s="64">
        <v>204</v>
      </c>
      <c r="R50" s="64">
        <v>115.6</v>
      </c>
      <c r="S50" s="78">
        <v>88.4</v>
      </c>
      <c r="T50" s="151"/>
      <c r="AD50" s="119"/>
      <c r="AE50" s="119"/>
      <c r="AF50" s="119"/>
      <c r="AG50" s="119"/>
      <c r="AH50" s="119"/>
      <c r="AI50" s="119"/>
      <c r="AJ50" s="119"/>
      <c r="AM50" s="13">
        <v>-12</v>
      </c>
      <c r="AN50" s="64">
        <v>87.9</v>
      </c>
      <c r="AO50" s="13">
        <v>-12</v>
      </c>
      <c r="AP50" s="64">
        <v>188.6</v>
      </c>
    </row>
    <row r="51" spans="1:42" ht="11.25" customHeight="1" x14ac:dyDescent="0.2">
      <c r="A51" s="90">
        <v>-11</v>
      </c>
      <c r="B51" s="65">
        <v>0.78</v>
      </c>
      <c r="C51" s="144">
        <v>0.54</v>
      </c>
      <c r="D51" s="63">
        <v>1.5169999999999999E-3</v>
      </c>
      <c r="E51" s="65">
        <v>1.85</v>
      </c>
      <c r="F51" s="91">
        <v>659</v>
      </c>
      <c r="G51" s="64">
        <v>188.9</v>
      </c>
      <c r="H51" s="64">
        <v>88.4</v>
      </c>
      <c r="I51" s="78">
        <v>100.5</v>
      </c>
      <c r="J51" s="82"/>
      <c r="K51" s="90">
        <v>39</v>
      </c>
      <c r="L51" s="65">
        <v>4.2699999999999996</v>
      </c>
      <c r="M51" s="144">
        <v>0.11</v>
      </c>
      <c r="N51" s="63">
        <v>1.6720000000000001E-3</v>
      </c>
      <c r="O51" s="65">
        <v>8.9</v>
      </c>
      <c r="P51" s="91">
        <v>598</v>
      </c>
      <c r="Q51" s="64">
        <v>204.4</v>
      </c>
      <c r="R51" s="64">
        <v>116.3</v>
      </c>
      <c r="S51" s="78">
        <v>88.1</v>
      </c>
      <c r="T51" s="151"/>
      <c r="AD51" s="119"/>
      <c r="AE51" s="119"/>
      <c r="AF51" s="119"/>
      <c r="AG51" s="119"/>
      <c r="AH51" s="119"/>
      <c r="AI51" s="119"/>
      <c r="AJ51" s="119"/>
      <c r="AM51" s="13">
        <v>-11</v>
      </c>
      <c r="AN51" s="64">
        <v>88.4</v>
      </c>
      <c r="AO51" s="13">
        <v>-11</v>
      </c>
      <c r="AP51" s="64">
        <v>188.9</v>
      </c>
    </row>
    <row r="52" spans="1:42" x14ac:dyDescent="0.2">
      <c r="A52" s="90">
        <v>-10</v>
      </c>
      <c r="B52" s="65">
        <v>0.81</v>
      </c>
      <c r="C52" s="144">
        <v>0.52</v>
      </c>
      <c r="D52" s="63">
        <v>1.5200000000000001E-3</v>
      </c>
      <c r="E52" s="65">
        <v>1.9</v>
      </c>
      <c r="F52" s="91">
        <v>658</v>
      </c>
      <c r="G52" s="64">
        <v>189.2</v>
      </c>
      <c r="H52" s="64">
        <v>88.9</v>
      </c>
      <c r="I52" s="78">
        <v>100.3</v>
      </c>
      <c r="J52" s="82"/>
      <c r="K52" s="90">
        <v>40</v>
      </c>
      <c r="L52" s="65">
        <v>4.4000000000000004</v>
      </c>
      <c r="M52" s="144">
        <v>0.11</v>
      </c>
      <c r="N52" s="63">
        <v>1.676E-3</v>
      </c>
      <c r="O52" s="65">
        <v>9.1999999999999993</v>
      </c>
      <c r="P52" s="91">
        <v>597</v>
      </c>
      <c r="Q52" s="64">
        <v>204.8</v>
      </c>
      <c r="R52" s="64">
        <v>116.9</v>
      </c>
      <c r="S52" s="78">
        <v>87.9</v>
      </c>
      <c r="T52" s="151"/>
      <c r="AM52" s="13">
        <v>-10</v>
      </c>
      <c r="AN52" s="64">
        <v>88.9</v>
      </c>
      <c r="AO52" s="13">
        <v>-10</v>
      </c>
      <c r="AP52" s="64">
        <v>189.2</v>
      </c>
    </row>
    <row r="53" spans="1:42" x14ac:dyDescent="0.2">
      <c r="A53" s="90">
        <v>-9</v>
      </c>
      <c r="B53" s="65">
        <v>0.84</v>
      </c>
      <c r="C53" s="144">
        <v>0.5</v>
      </c>
      <c r="D53" s="63">
        <v>1.5219999999999999E-3</v>
      </c>
      <c r="E53" s="65">
        <v>2</v>
      </c>
      <c r="F53" s="91">
        <v>657</v>
      </c>
      <c r="G53" s="64">
        <v>189.4</v>
      </c>
      <c r="H53" s="64">
        <v>89.4</v>
      </c>
      <c r="I53" s="78">
        <v>100</v>
      </c>
      <c r="J53" s="82"/>
      <c r="K53" s="90">
        <v>41</v>
      </c>
      <c r="L53" s="65">
        <v>4.5199999999999996</v>
      </c>
      <c r="M53" s="144">
        <v>0.108</v>
      </c>
      <c r="N53" s="63">
        <v>1.6800000000000001E-3</v>
      </c>
      <c r="O53" s="65">
        <v>9.4</v>
      </c>
      <c r="P53" s="91">
        <v>595</v>
      </c>
      <c r="Q53" s="64">
        <v>205.1</v>
      </c>
      <c r="R53" s="64">
        <v>117.5</v>
      </c>
      <c r="S53" s="78">
        <v>87.6</v>
      </c>
      <c r="T53" s="151"/>
      <c r="X53" s="4"/>
      <c r="AD53" s="4"/>
      <c r="AM53" s="13">
        <v>-9</v>
      </c>
      <c r="AN53" s="64">
        <v>89.4</v>
      </c>
      <c r="AO53" s="13">
        <v>-9</v>
      </c>
      <c r="AP53" s="64">
        <v>189.4</v>
      </c>
    </row>
    <row r="54" spans="1:42" ht="11.25" customHeight="1" x14ac:dyDescent="0.2">
      <c r="A54" s="90">
        <v>-8</v>
      </c>
      <c r="B54" s="65">
        <v>0.88</v>
      </c>
      <c r="C54" s="144">
        <v>0.48</v>
      </c>
      <c r="D54" s="63">
        <v>1.5250000000000001E-3</v>
      </c>
      <c r="E54" s="65">
        <v>2.0499999999999998</v>
      </c>
      <c r="F54" s="91">
        <v>656</v>
      </c>
      <c r="G54" s="64">
        <v>189.7</v>
      </c>
      <c r="H54" s="64">
        <v>89.9</v>
      </c>
      <c r="I54" s="78">
        <v>99.8</v>
      </c>
      <c r="J54" s="82"/>
      <c r="K54" s="90">
        <v>42</v>
      </c>
      <c r="L54" s="65">
        <v>4.6399999999999997</v>
      </c>
      <c r="M54" s="144">
        <v>0.104</v>
      </c>
      <c r="N54" s="63">
        <v>1.683E-3</v>
      </c>
      <c r="O54" s="65">
        <v>9.6</v>
      </c>
      <c r="P54" s="91">
        <v>594</v>
      </c>
      <c r="Q54" s="64">
        <v>205.5</v>
      </c>
      <c r="R54" s="64">
        <v>118.1</v>
      </c>
      <c r="S54" s="78">
        <v>87.4</v>
      </c>
      <c r="T54" s="151"/>
      <c r="AD54" s="119"/>
      <c r="AE54" s="119"/>
      <c r="AF54" s="119"/>
      <c r="AG54" s="119"/>
      <c r="AH54" s="119"/>
      <c r="AI54" s="119"/>
      <c r="AJ54" s="119"/>
      <c r="AM54" s="13">
        <v>-8</v>
      </c>
      <c r="AN54" s="64">
        <v>89.9</v>
      </c>
      <c r="AO54" s="13">
        <v>-8</v>
      </c>
      <c r="AP54" s="64">
        <v>189.7</v>
      </c>
    </row>
    <row r="55" spans="1:42" ht="12" customHeight="1" x14ac:dyDescent="0.2">
      <c r="A55" s="90">
        <v>-7</v>
      </c>
      <c r="B55" s="65">
        <v>0.92</v>
      </c>
      <c r="C55" s="144">
        <v>0.47</v>
      </c>
      <c r="D55" s="63">
        <v>1.5280000000000001E-3</v>
      </c>
      <c r="E55" s="65">
        <v>2.15</v>
      </c>
      <c r="F55" s="91">
        <v>655</v>
      </c>
      <c r="G55" s="64">
        <v>190</v>
      </c>
      <c r="H55" s="64">
        <v>90.4</v>
      </c>
      <c r="I55" s="78">
        <v>99.6</v>
      </c>
      <c r="J55" s="82"/>
      <c r="K55" s="90">
        <v>43</v>
      </c>
      <c r="L55" s="65">
        <v>4.78</v>
      </c>
      <c r="M55" s="144">
        <v>0.10199999999999999</v>
      </c>
      <c r="N55" s="63">
        <v>1.6869999999999999E-3</v>
      </c>
      <c r="O55" s="65">
        <v>9.8000000000000007</v>
      </c>
      <c r="P55" s="91">
        <v>593</v>
      </c>
      <c r="Q55" s="64">
        <v>205.8</v>
      </c>
      <c r="R55" s="64">
        <v>118.7</v>
      </c>
      <c r="S55" s="78">
        <v>87.1</v>
      </c>
      <c r="T55" s="151"/>
      <c r="AD55" s="119"/>
      <c r="AE55" s="119"/>
      <c r="AF55" s="119"/>
      <c r="AG55" s="119"/>
      <c r="AH55" s="119"/>
      <c r="AI55" s="119"/>
      <c r="AJ55" s="119"/>
      <c r="AM55" s="13">
        <v>-7</v>
      </c>
      <c r="AN55" s="64">
        <v>90.4</v>
      </c>
      <c r="AO55" s="13">
        <v>-7</v>
      </c>
      <c r="AP55" s="64">
        <v>190</v>
      </c>
    </row>
    <row r="56" spans="1:42" x14ac:dyDescent="0.2">
      <c r="A56" s="90">
        <v>-6</v>
      </c>
      <c r="B56" s="65">
        <v>0.96</v>
      </c>
      <c r="C56" s="144">
        <v>0.45</v>
      </c>
      <c r="D56" s="63">
        <v>1.5299999999999999E-3</v>
      </c>
      <c r="E56" s="65">
        <v>2.2000000000000002</v>
      </c>
      <c r="F56" s="91">
        <v>654</v>
      </c>
      <c r="G56" s="64">
        <v>190.3</v>
      </c>
      <c r="H56" s="64">
        <v>90.9</v>
      </c>
      <c r="I56" s="78">
        <v>99.4</v>
      </c>
      <c r="J56" s="82"/>
      <c r="K56" s="90">
        <v>44</v>
      </c>
      <c r="L56" s="65">
        <v>4.92</v>
      </c>
      <c r="M56" s="144">
        <v>0.1</v>
      </c>
      <c r="N56" s="63">
        <v>1.691E-3</v>
      </c>
      <c r="O56" s="65">
        <v>10</v>
      </c>
      <c r="P56" s="91">
        <v>591</v>
      </c>
      <c r="Q56" s="64">
        <v>206.2</v>
      </c>
      <c r="R56" s="64">
        <v>119.3</v>
      </c>
      <c r="S56" s="78">
        <v>86.9</v>
      </c>
      <c r="T56" s="151"/>
      <c r="AM56" s="13">
        <v>-6</v>
      </c>
      <c r="AN56" s="64">
        <v>90.9</v>
      </c>
      <c r="AO56" s="13">
        <v>-6</v>
      </c>
      <c r="AP56" s="64">
        <v>190.3</v>
      </c>
    </row>
    <row r="57" spans="1:42" x14ac:dyDescent="0.2">
      <c r="A57" s="90">
        <v>-5</v>
      </c>
      <c r="B57" s="65">
        <v>1</v>
      </c>
      <c r="C57" s="144">
        <v>0.43</v>
      </c>
      <c r="D57" s="63">
        <v>1.5330000000000001E-3</v>
      </c>
      <c r="E57" s="65">
        <v>2.2999999999999998</v>
      </c>
      <c r="F57" s="91">
        <v>653</v>
      </c>
      <c r="G57" s="64">
        <v>190.6</v>
      </c>
      <c r="H57" s="64">
        <v>91.4</v>
      </c>
      <c r="I57" s="78">
        <v>99.2</v>
      </c>
      <c r="J57" s="82"/>
      <c r="K57" s="90">
        <v>45</v>
      </c>
      <c r="L57" s="65">
        <v>5.0599999999999996</v>
      </c>
      <c r="M57" s="144">
        <v>9.7000000000000003E-2</v>
      </c>
      <c r="N57" s="63">
        <v>1.6949999999999999E-3</v>
      </c>
      <c r="O57" s="65">
        <v>10.3</v>
      </c>
      <c r="P57" s="91">
        <v>590</v>
      </c>
      <c r="Q57" s="64">
        <v>206.6</v>
      </c>
      <c r="R57" s="64">
        <v>120</v>
      </c>
      <c r="S57" s="78">
        <v>86.6</v>
      </c>
      <c r="T57" s="151"/>
      <c r="AM57" s="13">
        <v>-5</v>
      </c>
      <c r="AN57" s="64">
        <v>91.4</v>
      </c>
      <c r="AO57" s="13">
        <v>-5</v>
      </c>
      <c r="AP57" s="64">
        <v>190.6</v>
      </c>
    </row>
    <row r="58" spans="1:42" x14ac:dyDescent="0.2">
      <c r="A58" s="90">
        <v>-4</v>
      </c>
      <c r="B58" s="65">
        <v>1.04</v>
      </c>
      <c r="C58" s="144">
        <v>0.42</v>
      </c>
      <c r="D58" s="63">
        <v>1.536E-3</v>
      </c>
      <c r="E58" s="65">
        <v>2.4</v>
      </c>
      <c r="F58" s="91">
        <v>651</v>
      </c>
      <c r="G58" s="64">
        <v>190.8</v>
      </c>
      <c r="H58" s="64">
        <v>91.9</v>
      </c>
      <c r="I58" s="78">
        <v>98.9</v>
      </c>
      <c r="J58" s="82"/>
      <c r="K58" s="90">
        <v>46</v>
      </c>
      <c r="L58" s="65">
        <v>5.2</v>
      </c>
      <c r="M58" s="144">
        <v>9.5000000000000001E-2</v>
      </c>
      <c r="N58" s="63">
        <v>1.699E-3</v>
      </c>
      <c r="O58" s="65">
        <v>10.5</v>
      </c>
      <c r="P58" s="91">
        <v>589</v>
      </c>
      <c r="Q58" s="64">
        <v>206.9</v>
      </c>
      <c r="R58" s="64">
        <v>120.6</v>
      </c>
      <c r="S58" s="78">
        <v>86.3</v>
      </c>
      <c r="T58" s="151"/>
      <c r="AM58" s="13">
        <v>-4</v>
      </c>
      <c r="AN58" s="64">
        <v>91.9</v>
      </c>
      <c r="AO58" s="13">
        <v>-4</v>
      </c>
      <c r="AP58" s="64">
        <v>190.8</v>
      </c>
    </row>
    <row r="59" spans="1:42" x14ac:dyDescent="0.2">
      <c r="A59" s="90">
        <v>-3</v>
      </c>
      <c r="B59" s="65">
        <v>1.08</v>
      </c>
      <c r="C59" s="144">
        <v>0.4</v>
      </c>
      <c r="D59" s="63">
        <v>1.539E-3</v>
      </c>
      <c r="E59" s="65">
        <v>2.5</v>
      </c>
      <c r="F59" s="91">
        <v>650</v>
      </c>
      <c r="G59" s="64">
        <v>191.1</v>
      </c>
      <c r="H59" s="64">
        <v>92.4</v>
      </c>
      <c r="I59" s="78">
        <v>98.7</v>
      </c>
      <c r="J59" s="82"/>
      <c r="K59" s="90">
        <v>47</v>
      </c>
      <c r="L59" s="65">
        <v>5.34</v>
      </c>
      <c r="M59" s="144">
        <v>9.2999999999999999E-2</v>
      </c>
      <c r="N59" s="63">
        <v>1.7030000000000001E-3</v>
      </c>
      <c r="O59" s="65">
        <v>10.8</v>
      </c>
      <c r="P59" s="91">
        <v>587</v>
      </c>
      <c r="Q59" s="64">
        <v>207.3</v>
      </c>
      <c r="R59" s="64">
        <v>121.2</v>
      </c>
      <c r="S59" s="78">
        <v>86.1</v>
      </c>
      <c r="T59" s="151"/>
      <c r="AM59" s="13">
        <v>-3</v>
      </c>
      <c r="AN59" s="64">
        <v>92.4</v>
      </c>
      <c r="AO59" s="13">
        <v>-3</v>
      </c>
      <c r="AP59" s="64">
        <v>191.1</v>
      </c>
    </row>
    <row r="60" spans="1:42" x14ac:dyDescent="0.2">
      <c r="A60" s="90">
        <v>-2</v>
      </c>
      <c r="B60" s="65">
        <v>1.1200000000000001</v>
      </c>
      <c r="C60" s="144">
        <v>0.39</v>
      </c>
      <c r="D60" s="63">
        <v>1.542E-3</v>
      </c>
      <c r="E60" s="65">
        <v>2.5499999999999998</v>
      </c>
      <c r="F60" s="91">
        <v>649</v>
      </c>
      <c r="G60" s="64">
        <v>191.4</v>
      </c>
      <c r="H60" s="64">
        <v>92.9</v>
      </c>
      <c r="I60" s="78">
        <v>98.5</v>
      </c>
      <c r="J60" s="82"/>
      <c r="K60" s="90">
        <v>48</v>
      </c>
      <c r="L60" s="65">
        <v>5.48</v>
      </c>
      <c r="M60" s="144">
        <v>9.0999999999999998E-2</v>
      </c>
      <c r="N60" s="63">
        <v>1.707E-3</v>
      </c>
      <c r="O60" s="65">
        <v>11</v>
      </c>
      <c r="P60" s="91">
        <v>586</v>
      </c>
      <c r="Q60" s="64">
        <v>207.7</v>
      </c>
      <c r="R60" s="64">
        <v>121.8</v>
      </c>
      <c r="S60" s="78">
        <v>85.9</v>
      </c>
      <c r="T60" s="151"/>
      <c r="AM60" s="13">
        <v>-2</v>
      </c>
      <c r="AN60" s="64">
        <v>92.9</v>
      </c>
      <c r="AO60" s="13">
        <v>-2</v>
      </c>
      <c r="AP60" s="64">
        <v>191.4</v>
      </c>
    </row>
    <row r="61" spans="1:42" x14ac:dyDescent="0.2">
      <c r="A61" s="90">
        <v>-1</v>
      </c>
      <c r="B61" s="65">
        <v>1.1599999999999999</v>
      </c>
      <c r="C61" s="144">
        <v>0.38</v>
      </c>
      <c r="D61" s="63">
        <v>1.5449999999999999E-3</v>
      </c>
      <c r="E61" s="65">
        <v>2.65</v>
      </c>
      <c r="F61" s="91">
        <v>648</v>
      </c>
      <c r="G61" s="64">
        <v>191.7</v>
      </c>
      <c r="H61" s="64">
        <v>93.4</v>
      </c>
      <c r="I61" s="78">
        <v>98.3</v>
      </c>
      <c r="J61" s="82"/>
      <c r="K61" s="90">
        <v>49</v>
      </c>
      <c r="L61" s="65">
        <v>5.62</v>
      </c>
      <c r="M61" s="144">
        <v>8.7999999999999995E-2</v>
      </c>
      <c r="N61" s="63">
        <v>1.7110000000000001E-3</v>
      </c>
      <c r="O61" s="65">
        <v>11.3</v>
      </c>
      <c r="P61" s="91">
        <v>585</v>
      </c>
      <c r="Q61" s="64">
        <v>208.1</v>
      </c>
      <c r="R61" s="64">
        <v>122.4</v>
      </c>
      <c r="S61" s="78">
        <v>85.7</v>
      </c>
      <c r="T61" s="151"/>
      <c r="AM61" s="13">
        <v>-1</v>
      </c>
      <c r="AN61" s="64">
        <v>93.4</v>
      </c>
      <c r="AO61" s="13">
        <v>-1</v>
      </c>
      <c r="AP61" s="64">
        <v>191.7</v>
      </c>
    </row>
    <row r="62" spans="1:42" ht="12" thickBot="1" x14ac:dyDescent="0.25">
      <c r="A62" s="92">
        <v>0</v>
      </c>
      <c r="B62" s="71">
        <v>1.2</v>
      </c>
      <c r="C62" s="145">
        <v>0.36</v>
      </c>
      <c r="D62" s="69">
        <v>1.5479999999999999E-3</v>
      </c>
      <c r="E62" s="71">
        <v>2.75</v>
      </c>
      <c r="F62" s="93">
        <v>646</v>
      </c>
      <c r="G62" s="70">
        <v>192</v>
      </c>
      <c r="H62" s="70">
        <v>94</v>
      </c>
      <c r="I62" s="81">
        <v>98</v>
      </c>
      <c r="J62" s="82"/>
      <c r="K62" s="92">
        <v>50</v>
      </c>
      <c r="L62" s="71">
        <v>5.76</v>
      </c>
      <c r="M62" s="145">
        <v>8.5999999999999993E-2</v>
      </c>
      <c r="N62" s="69">
        <v>1.7149999999999999E-3</v>
      </c>
      <c r="O62" s="71">
        <v>11.6</v>
      </c>
      <c r="P62" s="93">
        <v>583</v>
      </c>
      <c r="Q62" s="70">
        <v>208.5</v>
      </c>
      <c r="R62" s="70">
        <v>123.1</v>
      </c>
      <c r="S62" s="81">
        <v>85.4</v>
      </c>
      <c r="T62" s="151"/>
      <c r="AM62" s="19">
        <v>0</v>
      </c>
      <c r="AN62" s="70">
        <v>94</v>
      </c>
      <c r="AO62" s="19">
        <v>0</v>
      </c>
      <c r="AP62" s="70">
        <v>192</v>
      </c>
    </row>
    <row r="63" spans="1:42" x14ac:dyDescent="0.2">
      <c r="A63" s="150"/>
      <c r="B63" s="150"/>
      <c r="C63" s="150"/>
      <c r="D63" s="150"/>
      <c r="E63" s="150"/>
      <c r="F63" s="94"/>
      <c r="G63" s="82"/>
      <c r="H63" s="82"/>
      <c r="I63" s="82"/>
      <c r="J63" s="82"/>
      <c r="K63" s="150"/>
      <c r="L63" s="150"/>
      <c r="M63" s="150"/>
      <c r="N63" s="150"/>
      <c r="O63" s="150"/>
      <c r="P63" s="150"/>
      <c r="Q63" s="150"/>
      <c r="R63" s="150"/>
      <c r="S63" s="150"/>
      <c r="T63" s="151"/>
      <c r="AM63" s="13">
        <v>1</v>
      </c>
      <c r="AN63" s="64">
        <v>94.5</v>
      </c>
      <c r="AO63" s="13">
        <v>1</v>
      </c>
      <c r="AP63" s="64">
        <v>192.2</v>
      </c>
    </row>
    <row r="64" spans="1:42" x14ac:dyDescent="0.2">
      <c r="A64" s="86" t="s">
        <v>459</v>
      </c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1"/>
      <c r="AM64" s="13">
        <v>2</v>
      </c>
      <c r="AN64" s="64">
        <v>95</v>
      </c>
      <c r="AO64" s="13">
        <v>2</v>
      </c>
      <c r="AP64" s="64">
        <v>192.5</v>
      </c>
    </row>
    <row r="65" spans="1:42" ht="12.75" customHeight="1" x14ac:dyDescent="0.2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32"/>
      <c r="AM65" s="13">
        <v>3</v>
      </c>
      <c r="AN65" s="64">
        <v>95.5</v>
      </c>
      <c r="AO65" s="13">
        <v>3</v>
      </c>
      <c r="AP65" s="64">
        <v>192.8</v>
      </c>
    </row>
    <row r="66" spans="1:42" ht="11.25" customHeight="1" x14ac:dyDescent="0.2">
      <c r="A66" s="150"/>
      <c r="B66" s="150"/>
      <c r="C66" s="150"/>
      <c r="D66" s="150"/>
      <c r="E66" s="150" t="s">
        <v>460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32"/>
      <c r="AM66" s="13">
        <v>4</v>
      </c>
      <c r="AN66" s="64">
        <v>96.1</v>
      </c>
      <c r="AO66" s="13">
        <v>4</v>
      </c>
      <c r="AP66" s="64">
        <v>193.1</v>
      </c>
    </row>
    <row r="67" spans="1:42" ht="10.7" customHeight="1" x14ac:dyDescent="0.2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32"/>
      <c r="AM67" s="13">
        <v>5</v>
      </c>
      <c r="AN67" s="64">
        <v>96.6</v>
      </c>
      <c r="AO67" s="13">
        <v>5</v>
      </c>
      <c r="AP67" s="64">
        <v>193.4</v>
      </c>
    </row>
    <row r="68" spans="1:42" x14ac:dyDescent="0.2">
      <c r="A68" s="150"/>
      <c r="B68" s="86" t="s">
        <v>461</v>
      </c>
      <c r="C68" s="150"/>
      <c r="D68" s="150"/>
      <c r="E68" s="150"/>
      <c r="F68" s="150"/>
      <c r="G68" s="150"/>
      <c r="H68" s="150" t="s">
        <v>462</v>
      </c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32"/>
      <c r="AM68" s="13">
        <v>6</v>
      </c>
      <c r="AN68" s="64">
        <v>97.1</v>
      </c>
      <c r="AO68" s="13">
        <v>6</v>
      </c>
      <c r="AP68" s="64">
        <v>193.7</v>
      </c>
    </row>
    <row r="69" spans="1:42" ht="12" thickBot="1" x14ac:dyDescent="0.25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32"/>
      <c r="AM69" s="13">
        <v>7</v>
      </c>
      <c r="AN69" s="64">
        <v>97.7</v>
      </c>
      <c r="AO69" s="13">
        <v>7</v>
      </c>
      <c r="AP69" s="64">
        <v>194</v>
      </c>
    </row>
    <row r="70" spans="1:42" ht="12" thickBot="1" x14ac:dyDescent="0.25">
      <c r="A70" s="149" t="s">
        <v>16</v>
      </c>
      <c r="B70" s="149" t="s">
        <v>134</v>
      </c>
      <c r="C70" s="149"/>
      <c r="D70" s="149" t="s">
        <v>135</v>
      </c>
      <c r="E70" s="149"/>
      <c r="F70" s="149" t="s">
        <v>136</v>
      </c>
      <c r="G70" s="149"/>
      <c r="H70" s="149" t="s">
        <v>137</v>
      </c>
      <c r="I70" s="149"/>
      <c r="J70" s="149" t="s">
        <v>138</v>
      </c>
      <c r="K70" s="149"/>
      <c r="L70" s="149"/>
      <c r="M70" s="150"/>
      <c r="N70" s="150"/>
      <c r="O70" s="150"/>
      <c r="P70" s="150"/>
      <c r="Q70" s="150"/>
      <c r="R70" s="150"/>
      <c r="S70" s="150"/>
      <c r="T70" s="32"/>
      <c r="AM70" s="13">
        <v>8</v>
      </c>
      <c r="AN70" s="64">
        <v>98.2</v>
      </c>
      <c r="AO70" s="13">
        <v>8</v>
      </c>
      <c r="AP70" s="64">
        <v>194.3</v>
      </c>
    </row>
    <row r="71" spans="1:42" ht="12" thickBot="1" x14ac:dyDescent="0.25">
      <c r="A71" s="149" t="s">
        <v>140</v>
      </c>
      <c r="B71" s="149" t="s">
        <v>141</v>
      </c>
      <c r="C71" s="149" t="s">
        <v>142</v>
      </c>
      <c r="D71" s="149" t="s">
        <v>141</v>
      </c>
      <c r="E71" s="149" t="s">
        <v>142</v>
      </c>
      <c r="F71" s="149" t="s">
        <v>141</v>
      </c>
      <c r="G71" s="149" t="s">
        <v>142</v>
      </c>
      <c r="H71" s="149" t="s">
        <v>141</v>
      </c>
      <c r="I71" s="149" t="s">
        <v>142</v>
      </c>
      <c r="J71" s="149"/>
      <c r="K71" s="149" t="s">
        <v>141</v>
      </c>
      <c r="L71" s="149" t="s">
        <v>142</v>
      </c>
      <c r="M71" s="150"/>
      <c r="N71" s="150"/>
      <c r="O71" s="150"/>
      <c r="P71" s="150"/>
      <c r="Q71" s="150"/>
      <c r="R71" s="150"/>
      <c r="S71" s="150"/>
      <c r="T71" s="32"/>
      <c r="AM71" s="13">
        <v>9</v>
      </c>
      <c r="AN71" s="64">
        <v>98.8</v>
      </c>
      <c r="AO71" s="13">
        <v>9</v>
      </c>
      <c r="AP71" s="64">
        <v>194.6</v>
      </c>
    </row>
    <row r="72" spans="1:42" x14ac:dyDescent="0.2">
      <c r="A72" s="95" t="s">
        <v>29</v>
      </c>
      <c r="B72" s="147">
        <v>0.379</v>
      </c>
      <c r="C72" s="60">
        <v>192.9</v>
      </c>
      <c r="D72" s="147">
        <v>0</v>
      </c>
      <c r="E72" s="60">
        <v>0</v>
      </c>
      <c r="F72" s="147">
        <v>0</v>
      </c>
      <c r="G72" s="60">
        <v>0</v>
      </c>
      <c r="H72" s="147">
        <v>0</v>
      </c>
      <c r="I72" s="60">
        <v>0</v>
      </c>
      <c r="J72" s="147">
        <v>0</v>
      </c>
      <c r="K72" s="147"/>
      <c r="L72" s="76">
        <v>0</v>
      </c>
      <c r="M72" s="150"/>
      <c r="N72" s="150"/>
      <c r="O72" s="150"/>
      <c r="P72" s="150"/>
      <c r="Q72" s="150"/>
      <c r="R72" s="150"/>
      <c r="S72" s="150"/>
      <c r="T72" s="32"/>
      <c r="AM72" s="13">
        <v>10</v>
      </c>
      <c r="AN72" s="64">
        <v>99.4</v>
      </c>
      <c r="AO72" s="13">
        <v>10</v>
      </c>
      <c r="AP72" s="64">
        <v>194.9</v>
      </c>
    </row>
    <row r="73" spans="1:42" x14ac:dyDescent="0.2">
      <c r="A73" s="96" t="s">
        <v>49</v>
      </c>
      <c r="B73" s="144">
        <v>0.39300000000000002</v>
      </c>
      <c r="C73" s="64">
        <v>197.1</v>
      </c>
      <c r="D73" s="144">
        <v>0.35699999999999998</v>
      </c>
      <c r="E73" s="64">
        <v>196.6</v>
      </c>
      <c r="F73" s="144">
        <v>0.26400000000000001</v>
      </c>
      <c r="G73" s="64">
        <v>195.5</v>
      </c>
      <c r="H73" s="144">
        <v>0</v>
      </c>
      <c r="I73" s="64">
        <v>0</v>
      </c>
      <c r="J73" s="144">
        <v>0</v>
      </c>
      <c r="K73" s="144"/>
      <c r="L73" s="78">
        <v>0</v>
      </c>
      <c r="M73" s="150"/>
      <c r="N73" s="150"/>
      <c r="O73" s="150"/>
      <c r="P73" s="150"/>
      <c r="Q73" s="150"/>
      <c r="R73" s="150"/>
      <c r="S73" s="150"/>
      <c r="T73" s="32"/>
      <c r="AM73" s="13">
        <v>11</v>
      </c>
      <c r="AN73" s="64">
        <v>99.9</v>
      </c>
      <c r="AO73" s="13">
        <v>11</v>
      </c>
      <c r="AP73" s="64">
        <v>195.2</v>
      </c>
    </row>
    <row r="74" spans="1:42" x14ac:dyDescent="0.2">
      <c r="A74" s="96" t="s">
        <v>69</v>
      </c>
      <c r="B74" s="144">
        <v>0.40699999999999997</v>
      </c>
      <c r="C74" s="64">
        <v>201.4</v>
      </c>
      <c r="D74" s="144">
        <v>0.36899999999999999</v>
      </c>
      <c r="E74" s="64">
        <v>200.8</v>
      </c>
      <c r="F74" s="144">
        <v>0.27300000000000002</v>
      </c>
      <c r="G74" s="64">
        <v>199.7</v>
      </c>
      <c r="H74" s="144">
        <v>0.20499999999999999</v>
      </c>
      <c r="I74" s="64">
        <v>198.3</v>
      </c>
      <c r="J74" s="144">
        <v>0</v>
      </c>
      <c r="K74" s="144"/>
      <c r="L74" s="78">
        <v>0</v>
      </c>
      <c r="M74" s="150"/>
      <c r="N74" s="150"/>
      <c r="O74" s="150"/>
      <c r="P74" s="150"/>
      <c r="Q74" s="150"/>
      <c r="R74" s="150"/>
      <c r="S74" s="150"/>
      <c r="T74" s="32"/>
      <c r="AM74" s="13">
        <v>12</v>
      </c>
      <c r="AN74" s="64">
        <v>100.4</v>
      </c>
      <c r="AO74" s="13">
        <v>12</v>
      </c>
      <c r="AP74" s="64">
        <v>195.5</v>
      </c>
    </row>
    <row r="75" spans="1:42" x14ac:dyDescent="0.2">
      <c r="A75" s="96" t="s">
        <v>89</v>
      </c>
      <c r="B75" s="144">
        <v>0.42099999999999999</v>
      </c>
      <c r="C75" s="64">
        <v>205.6</v>
      </c>
      <c r="D75" s="144">
        <v>0.38200000000000001</v>
      </c>
      <c r="E75" s="64">
        <v>205.1</v>
      </c>
      <c r="F75" s="144">
        <v>0.28199999999999997</v>
      </c>
      <c r="G75" s="64">
        <v>204</v>
      </c>
      <c r="H75" s="144">
        <v>0.21099999999999999</v>
      </c>
      <c r="I75" s="64">
        <v>202.7</v>
      </c>
      <c r="J75" s="144">
        <v>0</v>
      </c>
      <c r="K75" s="144"/>
      <c r="L75" s="78">
        <v>0</v>
      </c>
      <c r="M75" s="150"/>
      <c r="N75" s="150"/>
      <c r="O75" s="150"/>
      <c r="P75" s="150"/>
      <c r="Q75" s="150"/>
      <c r="R75" s="150"/>
      <c r="S75" s="150"/>
      <c r="T75" s="32"/>
      <c r="AM75" s="13">
        <v>13</v>
      </c>
      <c r="AN75" s="64">
        <v>101</v>
      </c>
      <c r="AO75" s="13">
        <v>13</v>
      </c>
      <c r="AP75" s="64">
        <v>195.8</v>
      </c>
    </row>
    <row r="76" spans="1:42" x14ac:dyDescent="0.2">
      <c r="A76" s="96" t="s">
        <v>109</v>
      </c>
      <c r="B76" s="144">
        <v>0.435</v>
      </c>
      <c r="C76" s="64">
        <v>209.8</v>
      </c>
      <c r="D76" s="144">
        <v>0.39400000000000002</v>
      </c>
      <c r="E76" s="64">
        <v>209.6</v>
      </c>
      <c r="F76" s="144">
        <v>0.29199999999999998</v>
      </c>
      <c r="G76" s="64">
        <v>208.2</v>
      </c>
      <c r="H76" s="144">
        <v>0.219</v>
      </c>
      <c r="I76" s="64">
        <v>207</v>
      </c>
      <c r="J76" s="144">
        <v>0</v>
      </c>
      <c r="K76" s="144"/>
      <c r="L76" s="78">
        <v>0</v>
      </c>
      <c r="M76" s="150"/>
      <c r="N76" s="150"/>
      <c r="O76" s="150"/>
      <c r="P76" s="150"/>
      <c r="Q76" s="150"/>
      <c r="R76" s="150"/>
      <c r="S76" s="150"/>
      <c r="T76" s="32"/>
      <c r="AM76" s="13">
        <v>14</v>
      </c>
      <c r="AN76" s="64">
        <v>101.6</v>
      </c>
      <c r="AO76" s="13">
        <v>14</v>
      </c>
      <c r="AP76" s="64">
        <v>196.1</v>
      </c>
    </row>
    <row r="77" spans="1:42" x14ac:dyDescent="0.2">
      <c r="A77" s="96" t="s">
        <v>128</v>
      </c>
      <c r="B77" s="144">
        <v>0.44900000000000001</v>
      </c>
      <c r="C77" s="64">
        <v>214.1</v>
      </c>
      <c r="D77" s="144">
        <v>0.40699999999999997</v>
      </c>
      <c r="E77" s="64">
        <v>213.6</v>
      </c>
      <c r="F77" s="144">
        <v>0.30099999999999999</v>
      </c>
      <c r="G77" s="64">
        <v>212.5</v>
      </c>
      <c r="H77" s="144">
        <v>0.22500000000000001</v>
      </c>
      <c r="I77" s="64">
        <v>211.4</v>
      </c>
      <c r="J77" s="144">
        <v>9.5000000000000001E-2</v>
      </c>
      <c r="K77" s="144"/>
      <c r="L77" s="78">
        <v>208.7</v>
      </c>
      <c r="M77" s="150"/>
      <c r="N77" s="150"/>
      <c r="O77" s="150"/>
      <c r="P77" s="150"/>
      <c r="Q77" s="150"/>
      <c r="R77" s="150"/>
      <c r="S77" s="150"/>
      <c r="T77" s="32"/>
      <c r="AM77" s="13">
        <v>15</v>
      </c>
      <c r="AN77" s="64">
        <v>102.1</v>
      </c>
      <c r="AO77" s="13">
        <v>15</v>
      </c>
      <c r="AP77" s="64">
        <v>196.4</v>
      </c>
    </row>
    <row r="78" spans="1:42" x14ac:dyDescent="0.2">
      <c r="A78" s="96" t="s">
        <v>143</v>
      </c>
      <c r="B78" s="144">
        <v>0.46300000000000002</v>
      </c>
      <c r="C78" s="64">
        <v>218.3</v>
      </c>
      <c r="D78" s="144">
        <v>0.41899999999999998</v>
      </c>
      <c r="E78" s="64">
        <v>217.9</v>
      </c>
      <c r="F78" s="144">
        <v>0.311</v>
      </c>
      <c r="G78" s="64">
        <v>216.7</v>
      </c>
      <c r="H78" s="144">
        <v>0.23300000000000001</v>
      </c>
      <c r="I78" s="64">
        <v>215.8</v>
      </c>
      <c r="J78" s="144">
        <v>9.8000000000000004E-2</v>
      </c>
      <c r="K78" s="144"/>
      <c r="L78" s="78">
        <v>213</v>
      </c>
      <c r="M78" s="150"/>
      <c r="N78" s="150"/>
      <c r="O78" s="150"/>
      <c r="P78" s="150"/>
      <c r="Q78" s="150"/>
      <c r="R78" s="150"/>
      <c r="S78" s="150"/>
      <c r="T78" s="32"/>
      <c r="AM78" s="13">
        <v>16</v>
      </c>
      <c r="AN78" s="64">
        <v>102.7</v>
      </c>
      <c r="AO78" s="13">
        <v>16</v>
      </c>
      <c r="AP78" s="64">
        <v>196.7</v>
      </c>
    </row>
    <row r="79" spans="1:42" x14ac:dyDescent="0.2">
      <c r="A79" s="96" t="s">
        <v>144</v>
      </c>
      <c r="B79" s="144">
        <v>0.47699999999999998</v>
      </c>
      <c r="C79" s="64">
        <v>222.6</v>
      </c>
      <c r="D79" s="144">
        <v>0.432</v>
      </c>
      <c r="E79" s="64">
        <v>222.1</v>
      </c>
      <c r="F79" s="144">
        <v>0.32</v>
      </c>
      <c r="G79" s="64">
        <v>221</v>
      </c>
      <c r="H79" s="144">
        <v>0.24</v>
      </c>
      <c r="I79" s="64">
        <v>220.2</v>
      </c>
      <c r="J79" s="144">
        <v>0.10100000000000001</v>
      </c>
      <c r="K79" s="144"/>
      <c r="L79" s="78">
        <v>217.4</v>
      </c>
      <c r="M79" s="150"/>
      <c r="N79" s="150"/>
      <c r="O79" s="150"/>
      <c r="P79" s="150"/>
      <c r="Q79" s="150"/>
      <c r="R79" s="150"/>
      <c r="S79" s="150"/>
      <c r="T79" s="32"/>
      <c r="AM79" s="13">
        <v>17</v>
      </c>
      <c r="AN79" s="64">
        <v>103.2</v>
      </c>
      <c r="AO79" s="13">
        <v>17</v>
      </c>
      <c r="AP79" s="64">
        <v>197</v>
      </c>
    </row>
    <row r="80" spans="1:42" x14ac:dyDescent="0.2">
      <c r="A80" s="96" t="s">
        <v>145</v>
      </c>
      <c r="B80" s="144">
        <v>0.49099999999999999</v>
      </c>
      <c r="C80" s="64">
        <v>226.8</v>
      </c>
      <c r="D80" s="144">
        <v>0.44400000000000001</v>
      </c>
      <c r="E80" s="64">
        <v>226.4</v>
      </c>
      <c r="F80" s="144">
        <v>0.32900000000000001</v>
      </c>
      <c r="G80" s="64">
        <v>225.2</v>
      </c>
      <c r="H80" s="144">
        <v>0.247</v>
      </c>
      <c r="I80" s="64">
        <v>224.6</v>
      </c>
      <c r="J80" s="144">
        <v>0.106</v>
      </c>
      <c r="K80" s="144"/>
      <c r="L80" s="78">
        <v>221.7</v>
      </c>
      <c r="M80" s="150"/>
      <c r="N80" s="150"/>
      <c r="O80" s="150"/>
      <c r="P80" s="150"/>
      <c r="Q80" s="150"/>
      <c r="R80" s="150"/>
      <c r="S80" s="150"/>
      <c r="T80" s="32"/>
      <c r="AM80" s="13">
        <v>18</v>
      </c>
      <c r="AN80" s="64">
        <v>103.8</v>
      </c>
      <c r="AO80" s="13">
        <v>18</v>
      </c>
      <c r="AP80" s="64">
        <v>197.3</v>
      </c>
    </row>
    <row r="81" spans="1:42" x14ac:dyDescent="0.2">
      <c r="A81" s="96" t="s">
        <v>146</v>
      </c>
      <c r="B81" s="144">
        <v>0.505</v>
      </c>
      <c r="C81" s="64">
        <v>231.1</v>
      </c>
      <c r="D81" s="144">
        <v>0.45700000000000002</v>
      </c>
      <c r="E81" s="64">
        <v>230.6</v>
      </c>
      <c r="F81" s="144">
        <v>0.33900000000000002</v>
      </c>
      <c r="G81" s="64">
        <v>229.5</v>
      </c>
      <c r="H81" s="144">
        <v>0.253</v>
      </c>
      <c r="I81" s="64">
        <v>229</v>
      </c>
      <c r="J81" s="144">
        <v>0.107</v>
      </c>
      <c r="K81" s="144"/>
      <c r="L81" s="78">
        <v>226</v>
      </c>
      <c r="M81" s="150"/>
      <c r="N81" s="150"/>
      <c r="O81" s="150"/>
      <c r="P81" s="150"/>
      <c r="Q81" s="150"/>
      <c r="R81" s="150"/>
      <c r="S81" s="150"/>
      <c r="T81" s="32"/>
      <c r="AM81" s="13">
        <v>19</v>
      </c>
      <c r="AN81" s="64">
        <v>104.3</v>
      </c>
      <c r="AO81" s="13">
        <v>19</v>
      </c>
      <c r="AP81" s="64">
        <v>197.6</v>
      </c>
    </row>
    <row r="82" spans="1:42" x14ac:dyDescent="0.2">
      <c r="A82" s="96" t="s">
        <v>147</v>
      </c>
      <c r="B82" s="144">
        <v>0.51900000000000002</v>
      </c>
      <c r="C82" s="64">
        <v>235.3</v>
      </c>
      <c r="D82" s="144">
        <v>0.47099999999999997</v>
      </c>
      <c r="E82" s="64">
        <v>234.9</v>
      </c>
      <c r="F82" s="144">
        <v>0.34799999999999998</v>
      </c>
      <c r="G82" s="64">
        <v>233.7</v>
      </c>
      <c r="H82" s="144">
        <v>0.26100000000000001</v>
      </c>
      <c r="I82" s="64">
        <v>233.4</v>
      </c>
      <c r="J82" s="144">
        <v>0.11</v>
      </c>
      <c r="K82" s="144"/>
      <c r="L82" s="78">
        <v>230.4</v>
      </c>
      <c r="M82" s="150"/>
      <c r="N82" s="150"/>
      <c r="O82" s="150"/>
      <c r="P82" s="150"/>
      <c r="Q82" s="150"/>
      <c r="R82" s="150"/>
      <c r="S82" s="150"/>
      <c r="T82" s="32"/>
      <c r="AM82" s="13">
        <v>20</v>
      </c>
      <c r="AN82" s="64">
        <v>104.9</v>
      </c>
      <c r="AO82" s="13">
        <v>20</v>
      </c>
      <c r="AP82" s="64">
        <v>198</v>
      </c>
    </row>
    <row r="83" spans="1:42" x14ac:dyDescent="0.2">
      <c r="A83" s="96" t="s">
        <v>148</v>
      </c>
      <c r="B83" s="144">
        <v>0.53300000000000003</v>
      </c>
      <c r="C83" s="64">
        <v>239.6</v>
      </c>
      <c r="D83" s="144">
        <v>0.48099999999999998</v>
      </c>
      <c r="E83" s="64">
        <v>239.1</v>
      </c>
      <c r="F83" s="144">
        <v>0.35699999999999998</v>
      </c>
      <c r="G83" s="64">
        <v>238</v>
      </c>
      <c r="H83" s="144">
        <v>0.26700000000000002</v>
      </c>
      <c r="I83" s="64">
        <v>237.8</v>
      </c>
      <c r="J83" s="144">
        <v>0.113</v>
      </c>
      <c r="K83" s="144"/>
      <c r="L83" s="78">
        <v>234.7</v>
      </c>
      <c r="M83" s="150"/>
      <c r="N83" s="150"/>
      <c r="O83" s="150"/>
      <c r="P83" s="150"/>
      <c r="Q83" s="150"/>
      <c r="R83" s="150"/>
      <c r="S83" s="150"/>
      <c r="T83" s="32"/>
      <c r="AM83" s="13">
        <v>21</v>
      </c>
      <c r="AN83" s="64">
        <v>105.5</v>
      </c>
      <c r="AO83" s="13">
        <v>21</v>
      </c>
      <c r="AP83" s="64">
        <v>198.3</v>
      </c>
    </row>
    <row r="84" spans="1:42" x14ac:dyDescent="0.2">
      <c r="A84" s="96" t="s">
        <v>149</v>
      </c>
      <c r="B84" s="144">
        <v>0.54600000000000004</v>
      </c>
      <c r="C84" s="64">
        <v>243.8</v>
      </c>
      <c r="D84" s="144">
        <v>0.496</v>
      </c>
      <c r="E84" s="64">
        <v>243.4</v>
      </c>
      <c r="F84" s="144">
        <v>0.36699999999999999</v>
      </c>
      <c r="G84" s="64">
        <v>242.2</v>
      </c>
      <c r="H84" s="144">
        <v>0.27500000000000002</v>
      </c>
      <c r="I84" s="64">
        <v>242.2</v>
      </c>
      <c r="J84" s="144">
        <v>0.11600000000000001</v>
      </c>
      <c r="K84" s="144"/>
      <c r="L84" s="78">
        <v>239.1</v>
      </c>
      <c r="M84" s="150"/>
      <c r="N84" s="150"/>
      <c r="O84" s="150"/>
      <c r="P84" s="150"/>
      <c r="Q84" s="150"/>
      <c r="R84" s="150"/>
      <c r="S84" s="150"/>
      <c r="T84" s="32"/>
      <c r="AM84" s="13">
        <v>22</v>
      </c>
      <c r="AN84" s="64">
        <v>106.1</v>
      </c>
      <c r="AO84" s="13">
        <v>22</v>
      </c>
      <c r="AP84" s="64">
        <v>198.7</v>
      </c>
    </row>
    <row r="85" spans="1:42" x14ac:dyDescent="0.2">
      <c r="A85" s="96" t="s">
        <v>150</v>
      </c>
      <c r="B85" s="144">
        <v>0.56000000000000005</v>
      </c>
      <c r="C85" s="64">
        <v>248.1</v>
      </c>
      <c r="D85" s="144">
        <v>0.50800000000000001</v>
      </c>
      <c r="E85" s="64">
        <v>247.6</v>
      </c>
      <c r="F85" s="144">
        <v>0.376</v>
      </c>
      <c r="G85" s="64">
        <v>246.4</v>
      </c>
      <c r="H85" s="144">
        <v>0.28100000000000003</v>
      </c>
      <c r="I85" s="64">
        <v>246.6</v>
      </c>
      <c r="J85" s="144">
        <v>0.11899999999999999</v>
      </c>
      <c r="K85" s="144"/>
      <c r="L85" s="78">
        <v>243.4</v>
      </c>
      <c r="M85" s="150"/>
      <c r="N85" s="150"/>
      <c r="O85" s="150"/>
      <c r="P85" s="150"/>
      <c r="Q85" s="150"/>
      <c r="R85" s="150"/>
      <c r="S85" s="150"/>
      <c r="T85" s="32"/>
      <c r="AM85" s="13">
        <v>23</v>
      </c>
      <c r="AN85" s="64">
        <v>106.7</v>
      </c>
      <c r="AO85" s="13">
        <v>23</v>
      </c>
      <c r="AP85" s="64">
        <v>199</v>
      </c>
    </row>
    <row r="86" spans="1:42" x14ac:dyDescent="0.2">
      <c r="A86" s="96" t="s">
        <v>151</v>
      </c>
      <c r="B86" s="144">
        <v>0.57399999999999995</v>
      </c>
      <c r="C86" s="64">
        <v>252.3</v>
      </c>
      <c r="D86" s="144">
        <v>0.52100000000000002</v>
      </c>
      <c r="E86" s="64">
        <v>251.9</v>
      </c>
      <c r="F86" s="144">
        <v>0.38500000000000001</v>
      </c>
      <c r="G86" s="64">
        <v>250.7</v>
      </c>
      <c r="H86" s="144">
        <v>0.28899999999999998</v>
      </c>
      <c r="I86" s="64">
        <v>251</v>
      </c>
      <c r="J86" s="144">
        <v>0.122</v>
      </c>
      <c r="K86" s="144"/>
      <c r="L86" s="78">
        <v>247.7</v>
      </c>
      <c r="M86" s="150"/>
      <c r="N86" s="150"/>
      <c r="O86" s="150"/>
      <c r="P86" s="150"/>
      <c r="Q86" s="150"/>
      <c r="R86" s="150"/>
      <c r="S86" s="150"/>
      <c r="T86" s="32"/>
      <c r="AM86" s="13">
        <v>24</v>
      </c>
      <c r="AN86" s="64">
        <v>107.3</v>
      </c>
      <c r="AO86" s="13">
        <v>24</v>
      </c>
      <c r="AP86" s="64">
        <v>199.3</v>
      </c>
    </row>
    <row r="87" spans="1:42" x14ac:dyDescent="0.2">
      <c r="A87" s="96" t="s">
        <v>152</v>
      </c>
      <c r="B87" s="144">
        <v>0.58799999999999997</v>
      </c>
      <c r="C87" s="64">
        <v>256.5</v>
      </c>
      <c r="D87" s="144">
        <v>0.53300000000000003</v>
      </c>
      <c r="E87" s="64">
        <v>256.2</v>
      </c>
      <c r="F87" s="144">
        <v>0.39500000000000002</v>
      </c>
      <c r="G87" s="64">
        <v>254.9</v>
      </c>
      <c r="H87" s="144">
        <v>0.29599999999999999</v>
      </c>
      <c r="I87" s="64">
        <v>255.4</v>
      </c>
      <c r="J87" s="144">
        <v>0.125</v>
      </c>
      <c r="K87" s="144"/>
      <c r="L87" s="78">
        <v>252.1</v>
      </c>
      <c r="M87" s="150"/>
      <c r="N87" s="150"/>
      <c r="O87" s="150"/>
      <c r="P87" s="150"/>
      <c r="Q87" s="150"/>
      <c r="R87" s="150"/>
      <c r="S87" s="150"/>
      <c r="T87" s="32"/>
      <c r="AM87" s="13">
        <v>25</v>
      </c>
      <c r="AN87" s="64">
        <v>107.9</v>
      </c>
      <c r="AO87" s="13">
        <v>25</v>
      </c>
      <c r="AP87" s="64">
        <v>199.7</v>
      </c>
    </row>
    <row r="88" spans="1:42" x14ac:dyDescent="0.2">
      <c r="A88" s="96" t="s">
        <v>153</v>
      </c>
      <c r="B88" s="144">
        <v>0.60199999999999998</v>
      </c>
      <c r="C88" s="64">
        <v>260.8</v>
      </c>
      <c r="D88" s="144">
        <v>0.54600000000000004</v>
      </c>
      <c r="E88" s="64">
        <v>260.39999999999998</v>
      </c>
      <c r="F88" s="144">
        <v>0.40400000000000003</v>
      </c>
      <c r="G88" s="64">
        <v>259.2</v>
      </c>
      <c r="H88" s="144">
        <v>0.30299999999999999</v>
      </c>
      <c r="I88" s="64">
        <v>259.8</v>
      </c>
      <c r="J88" s="144">
        <v>0.127</v>
      </c>
      <c r="K88" s="144"/>
      <c r="L88" s="78">
        <v>256.39999999999998</v>
      </c>
      <c r="M88" s="150"/>
      <c r="N88" s="150"/>
      <c r="O88" s="150"/>
      <c r="P88" s="150"/>
      <c r="Q88" s="150"/>
      <c r="R88" s="150"/>
      <c r="S88" s="150"/>
      <c r="T88" s="32"/>
      <c r="AM88" s="13">
        <v>26</v>
      </c>
      <c r="AN88" s="64">
        <v>108.4</v>
      </c>
      <c r="AO88" s="13">
        <v>26</v>
      </c>
      <c r="AP88" s="64">
        <v>200</v>
      </c>
    </row>
    <row r="89" spans="1:42" ht="12" thickBot="1" x14ac:dyDescent="0.25">
      <c r="A89" s="97" t="s">
        <v>154</v>
      </c>
      <c r="B89" s="145">
        <v>0.61599999999999999</v>
      </c>
      <c r="C89" s="70">
        <v>265</v>
      </c>
      <c r="D89" s="145">
        <v>0.55800000000000005</v>
      </c>
      <c r="E89" s="70">
        <v>264.7</v>
      </c>
      <c r="F89" s="145">
        <v>0.41299999999999998</v>
      </c>
      <c r="G89" s="70">
        <v>263.39999999999998</v>
      </c>
      <c r="H89" s="145">
        <v>0.31</v>
      </c>
      <c r="I89" s="70">
        <v>264.2</v>
      </c>
      <c r="J89" s="145">
        <v>0.13</v>
      </c>
      <c r="K89" s="145"/>
      <c r="L89" s="81">
        <v>260.7</v>
      </c>
      <c r="M89" s="150"/>
      <c r="N89" s="150"/>
      <c r="O89" s="150"/>
      <c r="P89" s="150"/>
      <c r="Q89" s="150"/>
      <c r="R89" s="150"/>
      <c r="S89" s="150"/>
      <c r="T89" s="32"/>
      <c r="AM89" s="13">
        <v>27</v>
      </c>
      <c r="AN89" s="64">
        <v>109</v>
      </c>
      <c r="AO89" s="13">
        <v>27</v>
      </c>
      <c r="AP89" s="64">
        <v>200.4</v>
      </c>
    </row>
    <row r="90" spans="1:42" x14ac:dyDescent="0.2">
      <c r="A90" s="150"/>
      <c r="B90" s="83"/>
      <c r="C90" s="82"/>
      <c r="D90" s="83"/>
      <c r="E90" s="82"/>
      <c r="F90" s="83"/>
      <c r="G90" s="82"/>
      <c r="H90" s="83"/>
      <c r="I90" s="82"/>
      <c r="J90" s="82"/>
      <c r="K90" s="83"/>
      <c r="L90" s="82"/>
      <c r="M90" s="150"/>
      <c r="N90" s="150"/>
      <c r="O90" s="150"/>
      <c r="P90" s="150"/>
      <c r="Q90" s="150"/>
      <c r="R90" s="150"/>
      <c r="S90" s="150"/>
      <c r="T90" s="32"/>
      <c r="AM90" s="13">
        <v>28</v>
      </c>
      <c r="AN90" s="64">
        <v>109.6</v>
      </c>
      <c r="AO90" s="13">
        <v>28</v>
      </c>
      <c r="AP90" s="64">
        <v>200.7</v>
      </c>
    </row>
    <row r="91" spans="1:42" x14ac:dyDescent="0.2">
      <c r="A91" s="150"/>
      <c r="B91" s="83"/>
      <c r="C91" s="82"/>
      <c r="D91" s="83"/>
      <c r="E91" s="82"/>
      <c r="F91" s="83"/>
      <c r="G91" s="82"/>
      <c r="H91" s="83"/>
      <c r="I91" s="82"/>
      <c r="J91" s="82"/>
      <c r="K91" s="83"/>
      <c r="L91" s="82"/>
      <c r="M91" s="150"/>
      <c r="N91" s="150"/>
      <c r="O91" s="150"/>
      <c r="P91" s="150"/>
      <c r="Q91" s="150"/>
      <c r="R91" s="150"/>
      <c r="S91" s="150"/>
      <c r="T91" s="32"/>
      <c r="AM91" s="13">
        <v>29</v>
      </c>
      <c r="AN91" s="64">
        <v>110.2</v>
      </c>
      <c r="AO91" s="13">
        <v>29</v>
      </c>
      <c r="AP91" s="64">
        <v>201</v>
      </c>
    </row>
    <row r="92" spans="1:42" x14ac:dyDescent="0.2">
      <c r="A92" s="150"/>
      <c r="B92" s="83"/>
      <c r="C92" s="82"/>
      <c r="D92" s="83"/>
      <c r="E92" s="82"/>
      <c r="F92" s="83"/>
      <c r="G92" s="82"/>
      <c r="H92" s="83"/>
      <c r="I92" s="82"/>
      <c r="J92" s="82"/>
      <c r="K92" s="83"/>
      <c r="L92" s="82"/>
      <c r="M92" s="150"/>
      <c r="N92" s="150"/>
      <c r="O92" s="150"/>
      <c r="P92" s="150"/>
      <c r="Q92" s="150"/>
      <c r="R92" s="150"/>
      <c r="S92" s="150"/>
      <c r="T92" s="32"/>
      <c r="AM92" s="13">
        <v>30</v>
      </c>
      <c r="AN92" s="64">
        <v>110.8</v>
      </c>
      <c r="AO92" s="13">
        <v>30</v>
      </c>
      <c r="AP92" s="64">
        <v>201.3</v>
      </c>
    </row>
    <row r="93" spans="1:42" x14ac:dyDescent="0.2">
      <c r="A93" s="150"/>
      <c r="B93" s="150"/>
      <c r="C93" s="150"/>
      <c r="D93" s="150"/>
      <c r="E93" s="82"/>
      <c r="F93" s="83"/>
      <c r="G93" s="82"/>
      <c r="H93" s="83"/>
      <c r="I93" s="82"/>
      <c r="J93" s="82"/>
      <c r="K93" s="83"/>
      <c r="L93" s="82"/>
      <c r="M93" s="150"/>
      <c r="N93" s="150"/>
      <c r="O93" s="150"/>
      <c r="P93" s="150"/>
      <c r="Q93" s="150"/>
      <c r="R93" s="150"/>
      <c r="S93" s="150"/>
      <c r="T93" s="32"/>
      <c r="AM93" s="13">
        <v>31</v>
      </c>
      <c r="AN93" s="64">
        <v>111.4</v>
      </c>
      <c r="AO93" s="13">
        <v>31</v>
      </c>
      <c r="AP93" s="64">
        <v>201.7</v>
      </c>
    </row>
    <row r="94" spans="1:42" x14ac:dyDescent="0.2">
      <c r="A94" s="150"/>
      <c r="B94" s="150"/>
      <c r="C94" s="150"/>
      <c r="D94" s="150"/>
      <c r="E94" s="82"/>
      <c r="F94" s="83"/>
      <c r="G94" s="82"/>
      <c r="H94" s="83"/>
      <c r="I94" s="82"/>
      <c r="J94" s="82"/>
      <c r="K94" s="83"/>
      <c r="L94" s="82"/>
      <c r="M94" s="150"/>
      <c r="N94" s="150"/>
      <c r="O94" s="150"/>
      <c r="P94" s="150"/>
      <c r="Q94" s="150"/>
      <c r="R94" s="150"/>
      <c r="S94" s="150"/>
      <c r="T94" s="32"/>
      <c r="AM94" s="13">
        <v>32</v>
      </c>
      <c r="AN94" s="64">
        <v>112</v>
      </c>
      <c r="AO94" s="13">
        <v>32</v>
      </c>
      <c r="AP94" s="64">
        <v>202</v>
      </c>
    </row>
    <row r="95" spans="1:42" x14ac:dyDescent="0.2">
      <c r="A95" s="150"/>
      <c r="B95" s="150"/>
      <c r="C95" s="150"/>
      <c r="D95" s="150"/>
      <c r="E95" s="82"/>
      <c r="F95" s="83"/>
      <c r="G95" s="82"/>
      <c r="H95" s="83"/>
      <c r="I95" s="82"/>
      <c r="J95" s="82"/>
      <c r="K95" s="83"/>
      <c r="L95" s="82"/>
      <c r="M95" s="150"/>
      <c r="N95" s="150"/>
      <c r="O95" s="150"/>
      <c r="P95" s="150"/>
      <c r="Q95" s="150"/>
      <c r="R95" s="150"/>
      <c r="S95" s="150"/>
      <c r="AM95" s="13">
        <v>33</v>
      </c>
      <c r="AN95" s="64">
        <v>112.6</v>
      </c>
      <c r="AO95" s="13">
        <v>33</v>
      </c>
      <c r="AP95" s="64">
        <v>202.4</v>
      </c>
    </row>
    <row r="96" spans="1:42" x14ac:dyDescent="0.2">
      <c r="A96" s="150"/>
      <c r="B96" s="150"/>
      <c r="C96" s="150"/>
      <c r="D96" s="150"/>
      <c r="E96" s="82"/>
      <c r="F96" s="83"/>
      <c r="G96" s="82"/>
      <c r="H96" s="83"/>
      <c r="I96" s="82"/>
      <c r="J96" s="82"/>
      <c r="K96" s="83"/>
      <c r="L96" s="82"/>
      <c r="M96" s="150"/>
      <c r="N96" s="150"/>
      <c r="O96" s="150"/>
      <c r="P96" s="150"/>
      <c r="Q96" s="150"/>
      <c r="R96" s="150"/>
      <c r="S96" s="150"/>
      <c r="AM96" s="13">
        <v>34</v>
      </c>
      <c r="AN96" s="64">
        <v>113.2</v>
      </c>
      <c r="AO96" s="13">
        <v>34</v>
      </c>
      <c r="AP96" s="64">
        <v>202.7</v>
      </c>
    </row>
    <row r="97" spans="1:42" x14ac:dyDescent="0.2">
      <c r="A97" s="150"/>
      <c r="B97" s="150"/>
      <c r="C97" s="150"/>
      <c r="D97" s="150"/>
      <c r="E97" s="82"/>
      <c r="F97" s="83"/>
      <c r="G97" s="82"/>
      <c r="H97" s="83"/>
      <c r="I97" s="82"/>
      <c r="J97" s="82"/>
      <c r="K97" s="83"/>
      <c r="L97" s="82"/>
      <c r="M97" s="150"/>
      <c r="N97" s="150"/>
      <c r="O97" s="150"/>
      <c r="P97" s="150"/>
      <c r="Q97" s="150"/>
      <c r="R97" s="150"/>
      <c r="S97" s="150"/>
      <c r="AM97" s="13">
        <v>35</v>
      </c>
      <c r="AN97" s="64">
        <v>113.8</v>
      </c>
      <c r="AO97" s="13">
        <v>35</v>
      </c>
      <c r="AP97" s="64">
        <v>203</v>
      </c>
    </row>
    <row r="98" spans="1:42" x14ac:dyDescent="0.2">
      <c r="A98" s="150"/>
      <c r="B98" s="150"/>
      <c r="C98" s="150"/>
      <c r="D98" s="150"/>
      <c r="E98" s="82"/>
      <c r="F98" s="83"/>
      <c r="G98" s="82"/>
      <c r="H98" s="83"/>
      <c r="I98" s="82"/>
      <c r="J98" s="82"/>
      <c r="K98" s="83"/>
      <c r="L98" s="82"/>
      <c r="M98" s="150"/>
      <c r="N98" s="150"/>
      <c r="O98" s="150"/>
      <c r="P98" s="150"/>
      <c r="Q98" s="150"/>
      <c r="R98" s="150"/>
      <c r="S98" s="150"/>
      <c r="AM98" s="13">
        <v>36</v>
      </c>
      <c r="AN98" s="64">
        <v>114.4</v>
      </c>
      <c r="AO98" s="13">
        <v>36</v>
      </c>
      <c r="AP98" s="64">
        <v>203.3</v>
      </c>
    </row>
    <row r="99" spans="1:42" x14ac:dyDescent="0.2">
      <c r="A99" s="150"/>
      <c r="B99" s="150"/>
      <c r="C99" s="150"/>
      <c r="D99" s="150"/>
      <c r="E99" s="82"/>
      <c r="F99" s="83"/>
      <c r="G99" s="82"/>
      <c r="H99" s="83"/>
      <c r="I99" s="82"/>
      <c r="J99" s="82"/>
      <c r="K99" s="83"/>
      <c r="L99" s="82"/>
      <c r="M99" s="150"/>
      <c r="N99" s="150"/>
      <c r="O99" s="150"/>
      <c r="P99" s="150"/>
      <c r="Q99" s="150"/>
      <c r="R99" s="150"/>
      <c r="S99" s="150"/>
      <c r="AM99" s="13">
        <v>37</v>
      </c>
      <c r="AN99" s="64">
        <v>115</v>
      </c>
      <c r="AO99" s="13">
        <v>37</v>
      </c>
      <c r="AP99" s="64">
        <v>203.7</v>
      </c>
    </row>
    <row r="100" spans="1:42" x14ac:dyDescent="0.2">
      <c r="A100" s="150"/>
      <c r="B100" s="150"/>
      <c r="C100" s="150"/>
      <c r="D100" s="150"/>
      <c r="E100" s="82"/>
      <c r="F100" s="83"/>
      <c r="G100" s="82"/>
      <c r="H100" s="83"/>
      <c r="I100" s="82"/>
      <c r="J100" s="82"/>
      <c r="K100" s="83"/>
      <c r="L100" s="82"/>
      <c r="M100" s="150"/>
      <c r="N100" s="150"/>
      <c r="O100" s="150"/>
      <c r="P100" s="150"/>
      <c r="Q100" s="150"/>
      <c r="R100" s="150"/>
      <c r="S100" s="150"/>
      <c r="AM100" s="13">
        <v>38</v>
      </c>
      <c r="AN100" s="64">
        <v>115.6</v>
      </c>
      <c r="AO100" s="13">
        <v>38</v>
      </c>
      <c r="AP100" s="64">
        <v>204</v>
      </c>
    </row>
    <row r="101" spans="1:42" x14ac:dyDescent="0.2">
      <c r="A101" s="150"/>
      <c r="B101" s="150"/>
      <c r="C101" s="150"/>
      <c r="D101" s="150"/>
      <c r="E101" s="82"/>
      <c r="F101" s="83"/>
      <c r="G101" s="82"/>
      <c r="H101" s="83"/>
      <c r="I101" s="82"/>
      <c r="J101" s="82"/>
      <c r="K101" s="83"/>
      <c r="L101" s="82"/>
      <c r="M101" s="150"/>
      <c r="N101" s="150"/>
      <c r="O101" s="150"/>
      <c r="P101" s="150"/>
      <c r="Q101" s="150"/>
      <c r="R101" s="150"/>
      <c r="S101" s="150"/>
      <c r="AM101" s="13">
        <v>39</v>
      </c>
      <c r="AN101" s="64">
        <v>116.3</v>
      </c>
      <c r="AO101" s="13">
        <v>39</v>
      </c>
      <c r="AP101" s="64">
        <v>204.4</v>
      </c>
    </row>
    <row r="102" spans="1:42" x14ac:dyDescent="0.2">
      <c r="A102" s="150"/>
      <c r="B102" s="150"/>
      <c r="C102" s="150"/>
      <c r="D102" s="150"/>
      <c r="E102" s="82"/>
      <c r="F102" s="83"/>
      <c r="G102" s="82"/>
      <c r="H102" s="83"/>
      <c r="I102" s="82"/>
      <c r="J102" s="82"/>
      <c r="K102" s="83"/>
      <c r="L102" s="82"/>
      <c r="M102" s="150"/>
      <c r="N102" s="150"/>
      <c r="O102" s="150"/>
      <c r="P102" s="150"/>
      <c r="Q102" s="150"/>
      <c r="R102" s="150"/>
      <c r="S102" s="150"/>
      <c r="AM102" s="13">
        <v>40</v>
      </c>
      <c r="AN102" s="64">
        <v>116.9</v>
      </c>
      <c r="AO102" s="13">
        <v>40</v>
      </c>
      <c r="AP102" s="64">
        <v>204.8</v>
      </c>
    </row>
    <row r="103" spans="1:42" x14ac:dyDescent="0.2">
      <c r="A103" s="150"/>
      <c r="B103" s="150"/>
      <c r="C103" s="150"/>
      <c r="D103" s="150"/>
      <c r="E103" s="82"/>
      <c r="F103" s="83"/>
      <c r="G103" s="82"/>
      <c r="H103" s="83"/>
      <c r="I103" s="82"/>
      <c r="J103" s="82"/>
      <c r="K103" s="83"/>
      <c r="L103" s="82"/>
      <c r="M103" s="150"/>
      <c r="N103" s="150"/>
      <c r="O103" s="150"/>
      <c r="P103" s="150"/>
      <c r="Q103" s="150"/>
      <c r="R103" s="150"/>
      <c r="S103" s="150"/>
      <c r="AM103" s="13">
        <v>41</v>
      </c>
      <c r="AN103" s="64">
        <v>117.5</v>
      </c>
      <c r="AO103" s="13">
        <v>41</v>
      </c>
      <c r="AP103" s="64">
        <v>205.1</v>
      </c>
    </row>
    <row r="104" spans="1:42" x14ac:dyDescent="0.2">
      <c r="A104" s="150"/>
      <c r="B104" s="150"/>
      <c r="C104" s="150"/>
      <c r="D104" s="150"/>
      <c r="E104" s="82"/>
      <c r="F104" s="83"/>
      <c r="G104" s="82"/>
      <c r="H104" s="83"/>
      <c r="I104" s="82"/>
      <c r="J104" s="82"/>
      <c r="K104" s="83"/>
      <c r="L104" s="82"/>
      <c r="M104" s="150"/>
      <c r="N104" s="150"/>
      <c r="O104" s="150"/>
      <c r="P104" s="150"/>
      <c r="Q104" s="150"/>
      <c r="R104" s="150"/>
      <c r="S104" s="150"/>
      <c r="AM104" s="13">
        <v>42</v>
      </c>
      <c r="AN104" s="64">
        <v>118.1</v>
      </c>
      <c r="AO104" s="13">
        <v>42</v>
      </c>
      <c r="AP104" s="64">
        <v>205.5</v>
      </c>
    </row>
    <row r="105" spans="1:42" x14ac:dyDescent="0.2">
      <c r="A105" s="150"/>
      <c r="B105" s="150"/>
      <c r="C105" s="150"/>
      <c r="D105" s="150"/>
      <c r="E105" s="82"/>
      <c r="F105" s="83"/>
      <c r="G105" s="82"/>
      <c r="H105" s="83"/>
      <c r="I105" s="82"/>
      <c r="J105" s="82"/>
      <c r="K105" s="83"/>
      <c r="L105" s="82"/>
      <c r="M105" s="150"/>
      <c r="N105" s="150"/>
      <c r="O105" s="150"/>
      <c r="P105" s="150"/>
      <c r="Q105" s="150"/>
      <c r="R105" s="150"/>
      <c r="S105" s="150"/>
      <c r="AM105" s="13">
        <v>43</v>
      </c>
      <c r="AN105" s="64">
        <v>118.7</v>
      </c>
      <c r="AO105" s="13">
        <v>43</v>
      </c>
      <c r="AP105" s="64">
        <v>205.8</v>
      </c>
    </row>
    <row r="106" spans="1:42" x14ac:dyDescent="0.2">
      <c r="A106" s="150"/>
      <c r="B106" s="150"/>
      <c r="C106" s="150"/>
      <c r="D106" s="150"/>
      <c r="E106" s="82"/>
      <c r="F106" s="83"/>
      <c r="G106" s="82"/>
      <c r="H106" s="83"/>
      <c r="I106" s="82"/>
      <c r="J106" s="82"/>
      <c r="K106" s="83"/>
      <c r="L106" s="82"/>
      <c r="M106" s="150"/>
      <c r="N106" s="150"/>
      <c r="O106" s="150"/>
      <c r="P106" s="150"/>
      <c r="Q106" s="150"/>
      <c r="R106" s="150"/>
      <c r="S106" s="150"/>
      <c r="AM106" s="13">
        <v>44</v>
      </c>
      <c r="AN106" s="64">
        <v>119.3</v>
      </c>
      <c r="AO106" s="13">
        <v>44</v>
      </c>
      <c r="AP106" s="64">
        <v>206.2</v>
      </c>
    </row>
    <row r="107" spans="1:42" x14ac:dyDescent="0.2">
      <c r="A107" s="150"/>
      <c r="B107" s="150"/>
      <c r="C107" s="150"/>
      <c r="D107" s="150"/>
      <c r="E107" s="82"/>
      <c r="F107" s="83"/>
      <c r="G107" s="82"/>
      <c r="H107" s="83"/>
      <c r="I107" s="82"/>
      <c r="J107" s="82"/>
      <c r="K107" s="83"/>
      <c r="L107" s="82"/>
      <c r="M107" s="150"/>
      <c r="N107" s="150"/>
      <c r="O107" s="150"/>
      <c r="P107" s="150"/>
      <c r="Q107" s="150"/>
      <c r="R107" s="150"/>
      <c r="S107" s="150"/>
      <c r="AM107" s="13">
        <v>45</v>
      </c>
      <c r="AN107" s="64">
        <v>120</v>
      </c>
      <c r="AO107" s="13">
        <v>45</v>
      </c>
      <c r="AP107" s="64">
        <v>206.6</v>
      </c>
    </row>
    <row r="108" spans="1:42" x14ac:dyDescent="0.2">
      <c r="A108" s="150"/>
      <c r="B108" s="150"/>
      <c r="C108" s="150"/>
      <c r="D108" s="150"/>
      <c r="E108" s="82"/>
      <c r="F108" s="83"/>
      <c r="G108" s="82"/>
      <c r="H108" s="83"/>
      <c r="I108" s="82"/>
      <c r="J108" s="82"/>
      <c r="K108" s="83"/>
      <c r="L108" s="82"/>
      <c r="M108" s="150"/>
      <c r="N108" s="150"/>
      <c r="O108" s="150"/>
      <c r="P108" s="150"/>
      <c r="Q108" s="150"/>
      <c r="R108" s="150"/>
      <c r="S108" s="150"/>
      <c r="AM108" s="13">
        <v>46</v>
      </c>
      <c r="AN108" s="64">
        <v>120.6</v>
      </c>
      <c r="AO108" s="13">
        <v>46</v>
      </c>
      <c r="AP108" s="64">
        <v>206.9</v>
      </c>
    </row>
    <row r="109" spans="1:42" x14ac:dyDescent="0.2">
      <c r="A109" s="150"/>
      <c r="B109" s="150"/>
      <c r="C109" s="150"/>
      <c r="D109" s="150"/>
      <c r="E109" s="82"/>
      <c r="F109" s="83"/>
      <c r="G109" s="82"/>
      <c r="H109" s="83"/>
      <c r="I109" s="82"/>
      <c r="J109" s="82"/>
      <c r="K109" s="83"/>
      <c r="L109" s="82"/>
      <c r="M109" s="150"/>
      <c r="N109" s="150"/>
      <c r="O109" s="150"/>
      <c r="P109" s="150"/>
      <c r="Q109" s="150"/>
      <c r="R109" s="150"/>
      <c r="S109" s="150"/>
      <c r="AM109" s="13">
        <v>47</v>
      </c>
      <c r="AN109" s="64">
        <v>121.2</v>
      </c>
      <c r="AO109" s="13">
        <v>47</v>
      </c>
      <c r="AP109" s="64">
        <v>207.3</v>
      </c>
    </row>
    <row r="110" spans="1:42" x14ac:dyDescent="0.2">
      <c r="A110" s="150"/>
      <c r="B110" s="150"/>
      <c r="C110" s="150"/>
      <c r="D110" s="150"/>
      <c r="E110" s="82"/>
      <c r="F110" s="83"/>
      <c r="G110" s="82"/>
      <c r="H110" s="83"/>
      <c r="I110" s="82"/>
      <c r="J110" s="82"/>
      <c r="K110" s="83"/>
      <c r="L110" s="82"/>
      <c r="M110" s="150"/>
      <c r="N110" s="150"/>
      <c r="O110" s="150"/>
      <c r="P110" s="150"/>
      <c r="Q110" s="150"/>
      <c r="R110" s="150"/>
      <c r="S110" s="150"/>
      <c r="AM110" s="13">
        <v>48</v>
      </c>
      <c r="AN110" s="64">
        <v>121.8</v>
      </c>
      <c r="AO110" s="13">
        <v>48</v>
      </c>
      <c r="AP110" s="64">
        <v>207.7</v>
      </c>
    </row>
    <row r="111" spans="1:42" x14ac:dyDescent="0.2">
      <c r="A111" s="150"/>
      <c r="B111" s="150"/>
      <c r="C111" s="150"/>
      <c r="D111" s="150"/>
      <c r="E111" s="82"/>
      <c r="F111" s="83"/>
      <c r="G111" s="82"/>
      <c r="H111" s="83"/>
      <c r="I111" s="82"/>
      <c r="J111" s="82"/>
      <c r="K111" s="83"/>
      <c r="L111" s="82"/>
      <c r="M111" s="150"/>
      <c r="N111" s="150"/>
      <c r="O111" s="150"/>
      <c r="P111" s="150"/>
      <c r="Q111" s="150"/>
      <c r="R111" s="150"/>
      <c r="S111" s="150"/>
      <c r="AM111" s="13">
        <v>49</v>
      </c>
      <c r="AN111" s="64">
        <v>122.4</v>
      </c>
      <c r="AO111" s="13">
        <v>49</v>
      </c>
      <c r="AP111" s="64">
        <v>208.1</v>
      </c>
    </row>
    <row r="112" spans="1:42" ht="12" thickBot="1" x14ac:dyDescent="0.25">
      <c r="A112" s="150"/>
      <c r="B112" s="150"/>
      <c r="C112" s="150"/>
      <c r="D112" s="150"/>
      <c r="E112" s="82"/>
      <c r="F112" s="83"/>
      <c r="G112" s="82"/>
      <c r="H112" s="83"/>
      <c r="I112" s="82"/>
      <c r="J112" s="82"/>
      <c r="K112" s="83"/>
      <c r="L112" s="82"/>
      <c r="M112" s="150"/>
      <c r="N112" s="150"/>
      <c r="O112" s="150"/>
      <c r="P112" s="150"/>
      <c r="Q112" s="150"/>
      <c r="R112" s="150"/>
      <c r="S112" s="150"/>
      <c r="AM112" s="120" t="s">
        <v>128</v>
      </c>
      <c r="AN112" s="70">
        <v>123.1</v>
      </c>
      <c r="AO112" s="120" t="s">
        <v>128</v>
      </c>
      <c r="AP112" s="70">
        <v>208.5</v>
      </c>
    </row>
    <row r="113" spans="1:41" ht="12" thickBot="1" x14ac:dyDescent="0.25">
      <c r="A113" s="150"/>
      <c r="B113" s="150"/>
      <c r="C113" s="150"/>
      <c r="D113" s="150"/>
      <c r="E113" s="82"/>
      <c r="F113" s="83"/>
      <c r="G113" s="82"/>
      <c r="H113" s="83"/>
      <c r="I113" s="82"/>
      <c r="J113" s="82"/>
      <c r="K113" s="83"/>
      <c r="L113" s="82"/>
      <c r="M113" s="150"/>
      <c r="N113" s="150"/>
      <c r="O113" s="150"/>
      <c r="P113" s="150"/>
      <c r="Q113" s="150"/>
      <c r="R113" s="150"/>
      <c r="S113" s="150"/>
      <c r="AM113" s="19"/>
      <c r="AN113" s="23"/>
      <c r="AO113" s="23"/>
    </row>
    <row r="114" spans="1:41" x14ac:dyDescent="0.2">
      <c r="A114" s="150"/>
      <c r="B114" s="150"/>
      <c r="C114" s="150"/>
      <c r="D114" s="150"/>
      <c r="E114" s="82"/>
      <c r="F114" s="83"/>
      <c r="G114" s="82"/>
      <c r="H114" s="83"/>
      <c r="I114" s="82"/>
      <c r="J114" s="82"/>
      <c r="K114" s="83"/>
      <c r="L114" s="82"/>
      <c r="M114" s="150"/>
      <c r="N114" s="150"/>
      <c r="O114" s="150"/>
      <c r="P114" s="150"/>
      <c r="Q114" s="150"/>
      <c r="R114" s="150"/>
      <c r="S114" s="150"/>
    </row>
    <row r="115" spans="1:41" x14ac:dyDescent="0.2">
      <c r="A115" s="150"/>
      <c r="B115" s="150"/>
      <c r="C115" s="150"/>
      <c r="D115" s="150"/>
      <c r="E115" s="82"/>
      <c r="F115" s="83"/>
      <c r="G115" s="82"/>
      <c r="H115" s="83"/>
      <c r="I115" s="82"/>
      <c r="J115" s="82"/>
      <c r="K115" s="83"/>
      <c r="L115" s="82"/>
      <c r="M115" s="150"/>
      <c r="N115" s="150"/>
      <c r="O115" s="150"/>
      <c r="P115" s="150"/>
      <c r="Q115" s="150"/>
      <c r="R115" s="150"/>
      <c r="S115" s="150"/>
    </row>
    <row r="116" spans="1:41" x14ac:dyDescent="0.2">
      <c r="A116" s="150"/>
      <c r="B116" s="150"/>
      <c r="C116" s="150"/>
      <c r="D116" s="150"/>
      <c r="E116" s="82"/>
      <c r="F116" s="83"/>
      <c r="G116" s="82"/>
      <c r="H116" s="83"/>
      <c r="I116" s="82"/>
      <c r="J116" s="82"/>
      <c r="K116" s="83"/>
      <c r="L116" s="82"/>
      <c r="M116" s="150"/>
      <c r="N116" s="150"/>
      <c r="O116" s="150"/>
      <c r="P116" s="150"/>
      <c r="Q116" s="150"/>
      <c r="R116" s="150"/>
      <c r="S116" s="150"/>
    </row>
    <row r="117" spans="1:41" x14ac:dyDescent="0.2">
      <c r="A117" s="150"/>
      <c r="B117" s="150"/>
      <c r="C117" s="150"/>
      <c r="D117" s="150"/>
      <c r="E117" s="82"/>
      <c r="F117" s="83"/>
      <c r="G117" s="82"/>
      <c r="H117" s="83"/>
      <c r="I117" s="82"/>
      <c r="J117" s="82"/>
      <c r="K117" s="83"/>
      <c r="L117" s="82"/>
      <c r="M117" s="150"/>
      <c r="N117" s="150"/>
      <c r="O117" s="150"/>
      <c r="P117" s="150"/>
      <c r="Q117" s="150"/>
      <c r="R117" s="150"/>
      <c r="S117" s="150"/>
    </row>
    <row r="118" spans="1:41" x14ac:dyDescent="0.2">
      <c r="A118" s="150"/>
      <c r="B118" s="150"/>
      <c r="C118" s="150"/>
      <c r="D118" s="150"/>
      <c r="E118" s="82"/>
      <c r="F118" s="83"/>
      <c r="G118" s="82"/>
      <c r="H118" s="83"/>
      <c r="I118" s="82"/>
      <c r="J118" s="82"/>
      <c r="K118" s="83"/>
      <c r="L118" s="82"/>
      <c r="M118" s="150"/>
      <c r="N118" s="150"/>
      <c r="O118" s="150"/>
      <c r="P118" s="150"/>
      <c r="Q118" s="150"/>
      <c r="R118" s="150"/>
      <c r="S118" s="150"/>
    </row>
    <row r="119" spans="1:41" x14ac:dyDescent="0.2">
      <c r="A119" s="150"/>
      <c r="B119" s="150"/>
      <c r="C119" s="150"/>
      <c r="D119" s="150"/>
      <c r="E119" s="82"/>
      <c r="F119" s="83"/>
      <c r="G119" s="82"/>
      <c r="H119" s="83"/>
      <c r="I119" s="82"/>
      <c r="J119" s="82"/>
      <c r="K119" s="83"/>
      <c r="L119" s="82"/>
      <c r="M119" s="150"/>
      <c r="N119" s="150"/>
      <c r="O119" s="150"/>
      <c r="P119" s="150"/>
      <c r="Q119" s="150"/>
      <c r="R119" s="150"/>
      <c r="S119" s="150"/>
    </row>
    <row r="120" spans="1:41" x14ac:dyDescent="0.2">
      <c r="A120" s="150"/>
      <c r="B120" s="150"/>
      <c r="C120" s="150"/>
      <c r="D120" s="150"/>
      <c r="E120" s="82"/>
      <c r="F120" s="83"/>
      <c r="G120" s="82"/>
      <c r="H120" s="83"/>
      <c r="I120" s="82"/>
      <c r="J120" s="82"/>
      <c r="K120" s="83"/>
      <c r="L120" s="82"/>
      <c r="M120" s="150"/>
      <c r="N120" s="150"/>
      <c r="O120" s="150"/>
      <c r="P120" s="150"/>
      <c r="Q120" s="150"/>
      <c r="R120" s="150"/>
      <c r="S120" s="150"/>
    </row>
    <row r="121" spans="1:41" x14ac:dyDescent="0.2">
      <c r="A121" s="150"/>
      <c r="B121" s="150"/>
      <c r="C121" s="150"/>
      <c r="D121" s="150"/>
      <c r="E121" s="82"/>
      <c r="F121" s="83"/>
      <c r="G121" s="82"/>
      <c r="H121" s="83"/>
      <c r="I121" s="82"/>
      <c r="J121" s="82"/>
      <c r="K121" s="83"/>
      <c r="L121" s="82"/>
      <c r="M121" s="150"/>
      <c r="N121" s="150"/>
      <c r="O121" s="150"/>
      <c r="P121" s="150"/>
      <c r="Q121" s="150"/>
      <c r="R121" s="150"/>
      <c r="S121" s="150"/>
    </row>
    <row r="122" spans="1:41" x14ac:dyDescent="0.2">
      <c r="A122" s="150"/>
      <c r="B122" s="150"/>
      <c r="C122" s="150"/>
      <c r="D122" s="150"/>
      <c r="E122" s="82"/>
      <c r="F122" s="83"/>
      <c r="G122" s="82"/>
      <c r="H122" s="83"/>
      <c r="I122" s="82"/>
      <c r="J122" s="82"/>
      <c r="K122" s="83"/>
      <c r="L122" s="82"/>
      <c r="M122" s="150"/>
      <c r="N122" s="150"/>
      <c r="O122" s="150"/>
      <c r="P122" s="150"/>
      <c r="Q122" s="150"/>
      <c r="R122" s="150"/>
      <c r="S122" s="150"/>
    </row>
    <row r="123" spans="1:41" x14ac:dyDescent="0.2">
      <c r="A123" s="150"/>
      <c r="B123" s="150"/>
      <c r="C123" s="150"/>
      <c r="D123" s="150"/>
      <c r="E123" s="82"/>
      <c r="F123" s="83"/>
      <c r="G123" s="82"/>
      <c r="H123" s="83"/>
      <c r="I123" s="82"/>
      <c r="J123" s="82"/>
      <c r="K123" s="83"/>
      <c r="L123" s="82"/>
      <c r="M123" s="150"/>
      <c r="N123" s="150"/>
      <c r="O123" s="150"/>
      <c r="P123" s="150"/>
      <c r="Q123" s="150"/>
      <c r="R123" s="150"/>
      <c r="S123" s="150"/>
    </row>
    <row r="124" spans="1:41" x14ac:dyDescent="0.2">
      <c r="A124" s="150"/>
      <c r="B124" s="150"/>
      <c r="C124" s="150"/>
      <c r="D124" s="150"/>
      <c r="E124" s="82"/>
      <c r="F124" s="83"/>
      <c r="G124" s="82"/>
      <c r="H124" s="83"/>
      <c r="I124" s="82"/>
      <c r="J124" s="82"/>
      <c r="K124" s="83"/>
      <c r="L124" s="82"/>
      <c r="M124" s="150"/>
      <c r="N124" s="150"/>
      <c r="O124" s="150"/>
      <c r="P124" s="150"/>
      <c r="Q124" s="150"/>
      <c r="R124" s="150"/>
      <c r="S124" s="150"/>
    </row>
    <row r="125" spans="1:41" x14ac:dyDescent="0.2">
      <c r="A125" s="150"/>
      <c r="B125" s="150"/>
      <c r="C125" s="150"/>
      <c r="D125" s="150"/>
      <c r="E125" s="82"/>
      <c r="F125" s="83"/>
      <c r="G125" s="82"/>
      <c r="H125" s="83"/>
      <c r="I125" s="82"/>
      <c r="J125" s="82"/>
      <c r="K125" s="83"/>
      <c r="L125" s="82"/>
      <c r="M125" s="150"/>
      <c r="N125" s="150"/>
      <c r="O125" s="150"/>
      <c r="P125" s="150"/>
      <c r="Q125" s="150"/>
      <c r="R125" s="150"/>
      <c r="S125" s="150"/>
    </row>
    <row r="126" spans="1:41" x14ac:dyDescent="0.2">
      <c r="A126" s="150"/>
      <c r="B126" s="150"/>
      <c r="C126" s="150"/>
      <c r="D126" s="150"/>
      <c r="E126" s="82"/>
      <c r="F126" s="83"/>
      <c r="G126" s="82"/>
      <c r="H126" s="83"/>
      <c r="I126" s="82"/>
      <c r="J126" s="82"/>
      <c r="K126" s="83"/>
      <c r="L126" s="82"/>
      <c r="M126" s="150"/>
      <c r="N126" s="150"/>
      <c r="O126" s="150"/>
      <c r="P126" s="150"/>
      <c r="Q126" s="150"/>
      <c r="R126" s="150"/>
      <c r="S126" s="150"/>
    </row>
    <row r="127" spans="1:41" x14ac:dyDescent="0.2">
      <c r="A127" s="150"/>
      <c r="B127" s="150"/>
      <c r="C127" s="150"/>
      <c r="D127" s="150"/>
      <c r="E127" s="82"/>
      <c r="F127" s="83"/>
      <c r="G127" s="82"/>
      <c r="H127" s="83"/>
      <c r="I127" s="82"/>
      <c r="J127" s="82"/>
      <c r="K127" s="83"/>
      <c r="L127" s="82"/>
      <c r="M127" s="150"/>
      <c r="N127" s="150"/>
      <c r="O127" s="150"/>
      <c r="P127" s="150"/>
      <c r="Q127" s="150"/>
      <c r="R127" s="150"/>
      <c r="S127" s="150"/>
    </row>
    <row r="128" spans="1:41" x14ac:dyDescent="0.2">
      <c r="A128" s="150"/>
      <c r="B128" s="150"/>
      <c r="C128" s="150"/>
      <c r="D128" s="150"/>
      <c r="E128" s="82"/>
      <c r="F128" s="83"/>
      <c r="G128" s="82"/>
      <c r="H128" s="83"/>
      <c r="I128" s="82"/>
      <c r="J128" s="82"/>
      <c r="K128" s="83"/>
      <c r="L128" s="82"/>
      <c r="M128" s="150"/>
      <c r="N128" s="150"/>
      <c r="O128" s="150"/>
      <c r="P128" s="150"/>
      <c r="Q128" s="150"/>
      <c r="R128" s="150"/>
      <c r="S128" s="150"/>
    </row>
    <row r="129" spans="1:19" x14ac:dyDescent="0.2">
      <c r="A129" s="150"/>
      <c r="B129" s="150"/>
      <c r="C129" s="150"/>
      <c r="D129" s="150"/>
      <c r="E129" s="82"/>
      <c r="F129" s="83"/>
      <c r="G129" s="82"/>
      <c r="H129" s="83"/>
      <c r="I129" s="82"/>
      <c r="J129" s="82"/>
      <c r="K129" s="83"/>
      <c r="L129" s="82"/>
      <c r="M129" s="150"/>
      <c r="N129" s="150"/>
      <c r="O129" s="150"/>
      <c r="P129" s="150"/>
      <c r="Q129" s="150"/>
      <c r="R129" s="150"/>
      <c r="S129" s="150"/>
    </row>
    <row r="130" spans="1:19" x14ac:dyDescent="0.2">
      <c r="A130" s="150"/>
      <c r="B130" s="150"/>
      <c r="C130" s="150"/>
      <c r="D130" s="150"/>
      <c r="E130" s="82"/>
      <c r="F130" s="83"/>
      <c r="G130" s="82"/>
      <c r="H130" s="150"/>
      <c r="I130" s="82"/>
      <c r="J130" s="82"/>
      <c r="K130" s="83"/>
      <c r="L130" s="82"/>
      <c r="M130" s="150"/>
      <c r="N130" s="150"/>
      <c r="O130" s="150"/>
      <c r="P130" s="150"/>
      <c r="Q130" s="150"/>
      <c r="R130" s="150"/>
      <c r="S130" s="150"/>
    </row>
    <row r="131" spans="1:19" x14ac:dyDescent="0.2">
      <c r="A131" s="150"/>
      <c r="B131" s="150"/>
      <c r="C131" s="150"/>
      <c r="D131" s="150"/>
      <c r="E131" s="82"/>
      <c r="F131" s="83"/>
      <c r="G131" s="82"/>
      <c r="H131" s="150"/>
      <c r="I131" s="82"/>
      <c r="J131" s="82"/>
      <c r="K131" s="83"/>
      <c r="L131" s="82"/>
      <c r="M131" s="150"/>
      <c r="N131" s="150"/>
      <c r="O131" s="150"/>
      <c r="P131" s="150"/>
      <c r="Q131" s="150"/>
      <c r="R131" s="150"/>
      <c r="S131" s="150"/>
    </row>
    <row r="132" spans="1:19" x14ac:dyDescent="0.2">
      <c r="A132" s="150"/>
      <c r="B132" s="150"/>
      <c r="C132" s="150"/>
      <c r="D132" s="150"/>
      <c r="E132" s="82"/>
      <c r="F132" s="83"/>
      <c r="G132" s="82"/>
      <c r="H132" s="150"/>
      <c r="I132" s="82"/>
      <c r="J132" s="82"/>
      <c r="K132" s="83"/>
      <c r="L132" s="82"/>
      <c r="M132" s="150"/>
      <c r="N132" s="150"/>
      <c r="O132" s="150"/>
      <c r="P132" s="150"/>
      <c r="Q132" s="150"/>
      <c r="R132" s="150"/>
      <c r="S132" s="150"/>
    </row>
    <row r="133" spans="1:19" x14ac:dyDescent="0.2">
      <c r="A133" s="150"/>
      <c r="B133" s="150"/>
      <c r="C133" s="150"/>
      <c r="D133" s="150"/>
      <c r="E133" s="82"/>
      <c r="F133" s="83"/>
      <c r="G133" s="82"/>
      <c r="H133" s="150"/>
      <c r="I133" s="82"/>
      <c r="J133" s="82"/>
      <c r="K133" s="83"/>
      <c r="L133" s="82"/>
      <c r="M133" s="150"/>
      <c r="N133" s="150"/>
      <c r="O133" s="150"/>
      <c r="P133" s="150"/>
      <c r="Q133" s="150"/>
      <c r="R133" s="150"/>
      <c r="S133" s="150"/>
    </row>
    <row r="134" spans="1:19" x14ac:dyDescent="0.2">
      <c r="A134" s="150"/>
      <c r="B134" s="150"/>
      <c r="C134" s="150"/>
      <c r="D134" s="150"/>
      <c r="E134" s="82"/>
      <c r="F134" s="83"/>
      <c r="G134" s="82"/>
      <c r="H134" s="150"/>
      <c r="I134" s="82"/>
      <c r="J134" s="82"/>
      <c r="K134" s="83"/>
      <c r="L134" s="82"/>
      <c r="M134" s="150"/>
      <c r="N134" s="150"/>
      <c r="O134" s="150"/>
      <c r="P134" s="150"/>
      <c r="Q134" s="150"/>
      <c r="R134" s="150"/>
      <c r="S134" s="150"/>
    </row>
    <row r="135" spans="1:19" x14ac:dyDescent="0.2">
      <c r="A135" s="150"/>
      <c r="B135" s="150"/>
      <c r="C135" s="150"/>
      <c r="D135" s="150"/>
      <c r="E135" s="82"/>
      <c r="F135" s="83"/>
      <c r="G135" s="82"/>
      <c r="H135" s="150"/>
      <c r="I135" s="82"/>
      <c r="J135" s="82"/>
      <c r="K135" s="83"/>
      <c r="L135" s="82"/>
      <c r="M135" s="150"/>
      <c r="N135" s="150"/>
      <c r="O135" s="150"/>
      <c r="P135" s="150"/>
      <c r="Q135" s="150"/>
      <c r="R135" s="150"/>
      <c r="S135" s="150"/>
    </row>
    <row r="136" spans="1:19" x14ac:dyDescent="0.2">
      <c r="A136" s="150"/>
      <c r="B136" s="150"/>
      <c r="C136" s="150"/>
      <c r="D136" s="150"/>
      <c r="E136" s="82"/>
      <c r="F136" s="83"/>
      <c r="G136" s="150"/>
      <c r="H136" s="150"/>
      <c r="I136" s="82"/>
      <c r="J136" s="82"/>
      <c r="K136" s="83"/>
      <c r="L136" s="82"/>
      <c r="M136" s="150"/>
      <c r="N136" s="150"/>
      <c r="O136" s="150"/>
      <c r="P136" s="150"/>
      <c r="Q136" s="150"/>
      <c r="R136" s="150"/>
      <c r="S136" s="150"/>
    </row>
    <row r="137" spans="1:19" x14ac:dyDescent="0.2">
      <c r="A137" s="150"/>
      <c r="B137" s="150"/>
      <c r="C137" s="150"/>
      <c r="D137" s="150"/>
      <c r="E137" s="82"/>
      <c r="F137" s="83"/>
      <c r="G137" s="150"/>
      <c r="H137" s="150"/>
      <c r="I137" s="150"/>
      <c r="J137" s="150"/>
      <c r="K137" s="150"/>
      <c r="L137" s="82"/>
      <c r="M137" s="150"/>
      <c r="N137" s="150"/>
      <c r="O137" s="150"/>
      <c r="P137" s="150"/>
      <c r="Q137" s="150"/>
      <c r="R137" s="150"/>
      <c r="S137" s="150"/>
    </row>
    <row r="138" spans="1:19" x14ac:dyDescent="0.2">
      <c r="A138" s="150"/>
      <c r="B138" s="150"/>
      <c r="C138" s="150"/>
      <c r="D138" s="150"/>
      <c r="E138" s="82"/>
      <c r="F138" s="83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</row>
    <row r="139" spans="1:19" x14ac:dyDescent="0.2">
      <c r="A139" s="150"/>
      <c r="B139" s="150"/>
      <c r="C139" s="150"/>
      <c r="D139" s="150"/>
      <c r="E139" s="82"/>
      <c r="F139" s="83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</row>
    <row r="140" spans="1:19" x14ac:dyDescent="0.2">
      <c r="A140" s="150"/>
      <c r="B140" s="150"/>
      <c r="C140" s="150"/>
      <c r="D140" s="150"/>
      <c r="E140" s="82"/>
      <c r="F140" s="83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</row>
  </sheetData>
  <mergeCells count="24">
    <mergeCell ref="G1:N2"/>
    <mergeCell ref="G6:M6"/>
    <mergeCell ref="G10:H10"/>
    <mergeCell ref="O10:P10"/>
    <mergeCell ref="Q10:R10"/>
    <mergeCell ref="Z22:Z23"/>
    <mergeCell ref="AA22:AA23"/>
    <mergeCell ref="Z40:Z41"/>
    <mergeCell ref="AA40:AA41"/>
    <mergeCell ref="Z44:Z45"/>
    <mergeCell ref="AA44:AA45"/>
    <mergeCell ref="Z26:Z27"/>
    <mergeCell ref="AA26:AA27"/>
    <mergeCell ref="Z32:Z33"/>
    <mergeCell ref="AA32:AA33"/>
    <mergeCell ref="Z36:Z37"/>
    <mergeCell ref="AA36:AA37"/>
    <mergeCell ref="X7:AB11"/>
    <mergeCell ref="C10:D10"/>
    <mergeCell ref="E10:F10"/>
    <mergeCell ref="AA14:AA15"/>
    <mergeCell ref="Z18:Z19"/>
    <mergeCell ref="AA18:AA19"/>
    <mergeCell ref="Z14:Z15"/>
  </mergeCells>
  <pageMargins left="0.74803149606299213" right="0.64" top="0.98425196850393704" bottom="0.98425196850393704" header="0.51181102362204722" footer="0.51181102362204722"/>
  <pageSetup paperSize="9" scale="70" orientation="portrait" horizontalDpi="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TANK-01</vt:lpstr>
      <vt:lpstr>TANK-02</vt:lpstr>
      <vt:lpstr>DATOS</vt:lpstr>
      <vt:lpstr>VCM</vt:lpstr>
      <vt:lpstr>PROPANE</vt:lpstr>
      <vt:lpstr>N-BUTANE</vt:lpstr>
      <vt:lpstr>AMMONIA</vt:lpstr>
      <vt:lpstr>PROPYLENE</vt:lpstr>
      <vt:lpstr>BUTADIENE</vt:lpstr>
      <vt:lpstr>ETHANE</vt:lpstr>
      <vt:lpstr>ETHYLENE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 Officers</dc:creator>
  <cp:lastModifiedBy>FLOTA TRANSGAS</cp:lastModifiedBy>
  <cp:lastPrinted>2024-12-04T23:06:31Z</cp:lastPrinted>
  <dcterms:created xsi:type="dcterms:W3CDTF">2020-04-22T19:18:22Z</dcterms:created>
  <dcterms:modified xsi:type="dcterms:W3CDTF">2024-12-10T17:36:36Z</dcterms:modified>
</cp:coreProperties>
</file>