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Step_1" sheetId="2" r:id="rId5"/>
    <sheet state="visible" name="Step_1.1" sheetId="3" r:id="rId6"/>
    <sheet state="visible" name="Step_2" sheetId="4" r:id="rId7"/>
    <sheet state="visible" name="Step_2.1" sheetId="5" r:id="rId8"/>
    <sheet state="visible" name="Step_2.2" sheetId="6" r:id="rId9"/>
    <sheet state="visible" name="FinalProducers" sheetId="7" r:id="rId10"/>
    <sheet state="visible" name="FinalConsumers" sheetId="8" r:id="rId11"/>
  </sheets>
  <definedNames>
    <definedName hidden="1" localSheetId="1" name="_xlnm._FilterDatabase">Step_1!$A$1:$D$84</definedName>
    <definedName hidden="1" localSheetId="5" name="_xlnm._FilterDatabase">Step_2.2!$C$1:$C$300</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6">
      <text>
        <t xml:space="preserve">questo è ridondante rispetto a quello sotto
</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68">
      <text>
        <t xml:space="preserve">questo è ridondante rispetto a quello sotto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42">
      <text>
        <t xml:space="preserve">there is no "."</t>
      </text>
    </comment>
    <comment authorId="0" ref="C143">
      <text>
        <t xml:space="preserve">there is no "."</t>
      </text>
    </comment>
    <comment authorId="0" ref="C290">
      <text>
        <t xml:space="preserve">questo è ridondante rispetto a quello sotto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33">
      <text>
        <t xml:space="preserve">there is no "."</t>
      </text>
    </comment>
    <comment authorId="0" ref="B153">
      <text>
        <t xml:space="preserve">there is no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B64">
      <text>
        <t xml:space="preserve">there is no "."</t>
      </text>
    </comment>
  </commentList>
</comments>
</file>

<file path=xl/sharedStrings.xml><?xml version="1.0" encoding="utf-8"?>
<sst xmlns="http://schemas.openxmlformats.org/spreadsheetml/2006/main" count="5534" uniqueCount="748">
  <si>
    <t># Step</t>
  </si>
  <si>
    <t>#Libraries</t>
  </si>
  <si>
    <t>#Keyword_Producer</t>
  </si>
  <si>
    <t>#Keyword_Consumer</t>
  </si>
  <si>
    <t>#TotalKeyword</t>
  </si>
  <si>
    <t>Cohen' Kappa score</t>
  </si>
  <si>
    <t>Step_1</t>
  </si>
  <si>
    <t>Step_1.1</t>
  </si>
  <si>
    <t>Step_2</t>
  </si>
  <si>
    <t>Step_2.1</t>
  </si>
  <si>
    <t>Step_2.2</t>
  </si>
  <si>
    <t>Library</t>
  </si>
  <si>
    <t>Keyword</t>
  </si>
  <si>
    <t>ML_Category</t>
  </si>
  <si>
    <t>Link</t>
  </si>
  <si>
    <t>Rating</t>
  </si>
  <si>
    <t>Author_2</t>
  </si>
  <si>
    <t>Author_3</t>
  </si>
  <si>
    <t>Sum</t>
  </si>
  <si>
    <t>Accepted?</t>
  </si>
  <si>
    <t>Note 1 author</t>
  </si>
  <si>
    <t>Note 2 author</t>
  </si>
  <si>
    <t>Note 3 author</t>
  </si>
  <si>
    <t>Final Decision</t>
  </si>
  <si>
    <t>TensorFlow</t>
  </si>
  <si>
    <t>.fit(</t>
  </si>
  <si>
    <t>Producer</t>
  </si>
  <si>
    <t>https://www.tensorflow.org/guide/keras/customizing_what_happens_in_fit</t>
  </si>
  <si>
    <t>0 - Disagree</t>
  </si>
  <si>
    <t>fit(</t>
  </si>
  <si>
    <t>0,5 - Further Discussion</t>
  </si>
  <si>
    <t>def train_step(</t>
  </si>
  <si>
    <t>1 - Agree</t>
  </si>
  <si>
    <t>train_step(</t>
  </si>
  <si>
    <t>Green - Accepted</t>
  </si>
  <si>
    <t>training=True</t>
  </si>
  <si>
    <t>https://www.tensorflow.org/guide/keras/writing_a_training_loop_from_scratch</t>
  </si>
  <si>
    <t>Yellow - To be discuss</t>
  </si>
  <si>
    <t>.train.</t>
  </si>
  <si>
    <t>https://www.tensorflow.org/api_docs/python/tf/train</t>
  </si>
  <si>
    <t>Red - Deleted</t>
  </si>
  <si>
    <t>.evaluate(</t>
  </si>
  <si>
    <t>Consumer</t>
  </si>
  <si>
    <t>The evaluate() method in TensorFlow is primarily used to assess the performance of a model on a given dataset. It does not perform inference in the sense of making predictions on new, unseen data.</t>
  </si>
  <si>
    <t>Keras</t>
  </si>
  <si>
    <t>https://keras.io/api/models/model_training_apis/</t>
  </si>
  <si>
    <t>.predict(</t>
  </si>
  <si>
    <t>.train_on_batch</t>
  </si>
  <si>
    <t>.test_on_batch</t>
  </si>
  <si>
    <t>.predict_on_batch</t>
  </si>
  <si>
    <t>.fit_generator</t>
  </si>
  <si>
    <t>https://pyimagesearch.com/2018/12/24/how-to-use-keras-fit-and-fit_generator-a-hands-on-tutorial/</t>
  </si>
  <si>
    <t>Pytorch</t>
  </si>
  <si>
    <t>def train_one_epoch(</t>
  </si>
  <si>
    <t>https://pytorch.org/tutorials/beginner/introyt/trainingyt.html</t>
  </si>
  <si>
    <t>train_one_epoch(</t>
  </si>
  <si>
    <t>.train(</t>
  </si>
  <si>
    <t>forward(</t>
  </si>
  <si>
    <t>https://pytorch.org/tutorials/beginner/introyt/modelsyt_tutorial.html</t>
  </si>
  <si>
    <t>.eval(</t>
  </si>
  <si>
    <t>https://pytorch.org/tutorials/beginner/basics/saveloadrun_tutorial.html</t>
  </si>
  <si>
    <r>
      <rPr/>
      <t xml:space="preserve">eval() evaluates the tensor in a Session, is a preliminary step to make prediction: </t>
    </r>
    <r>
      <rPr>
        <color rgb="FF1155CC"/>
        <u/>
      </rPr>
      <t>https://www.tensorflow.org/api_docs/python/tf/Tensor</t>
    </r>
  </si>
  <si>
    <t>it not make inference</t>
  </si>
  <si>
    <t>def forward(</t>
  </si>
  <si>
    <t>https://pytorch.org/tutorials/beginner/basics/autogradqs_tutorial.html#</t>
  </si>
  <si>
    <t>.backward(</t>
  </si>
  <si>
    <t xml:space="preserve">Scikit-learn </t>
  </si>
  <si>
    <t>https://scikit-learn.org/stable/modules/linear_model.html</t>
  </si>
  <si>
    <t>the .fit( method is used for each ML models</t>
  </si>
  <si>
    <t>the .predict( method is used for each ML models</t>
  </si>
  <si>
    <t>.fit_transform(</t>
  </si>
  <si>
    <t>https://scikit-learn.org/stable/modules/generated/sklearn.cluster.Birch.html#sklearn.cluster.Birch.fit_predict</t>
  </si>
  <si>
    <t>.fit_predict(</t>
  </si>
  <si>
    <t>.partial_fit(</t>
  </si>
  <si>
    <t>.set_fit_request(</t>
  </si>
  <si>
    <t>https://scikit-learn.org/stable/modules/generated/sklearn.ensemble.StackingRegressor.html#sklearn.ensemble.StackingRegressor.set_fit_request</t>
  </si>
  <si>
    <t>.set_predict_request(</t>
  </si>
  <si>
    <t>.predict_proba(</t>
  </si>
  <si>
    <t>https://scikit-learn.org/stable/modules/generated/sklearn.calibration.CalibratedClassifierCV.html#sklearn.calibration.CalibratedClassifierCV.predict_proba</t>
  </si>
  <si>
    <t>predict_proba(</t>
  </si>
  <si>
    <t>LightGBM</t>
  </si>
  <si>
    <t>https://lightgbm.readthedocs.io/en/latest/Python-API.html#scikit-learn-api</t>
  </si>
  <si>
    <t>.cv(</t>
  </si>
  <si>
    <t>https://lightgbm.readthedocs.io/en/latest/Python-Intro.html</t>
  </si>
  <si>
    <t>predict(</t>
  </si>
  <si>
    <t>https://lightgbm.readthedocs.io/en/latest/R/reference/predict.lgb.Booster.html?highlight=predict</t>
  </si>
  <si>
    <t>XGBoost</t>
  </si>
  <si>
    <t>train(</t>
  </si>
  <si>
    <t>https://xgboost.readthedocs.io/en/stable/tutorials/rf.html</t>
  </si>
  <si>
    <t>https://xgboost.readthedocs.io/en/stable/prediction.html</t>
  </si>
  <si>
    <t>.inplace_predict(</t>
  </si>
  <si>
    <t>Fastai</t>
  </si>
  <si>
    <t>SkipToEpoch(</t>
  </si>
  <si>
    <t>https://docs.fast.ai/learner.html</t>
  </si>
  <si>
    <t>The official documentation stated "Skip training up to epoch", the method do not train the model directly but skip to another epoch. In this way we know the code is doing a training method</t>
  </si>
  <si>
    <t>passed</t>
  </si>
  <si>
    <t>.one_batch(</t>
  </si>
  <si>
    <t>This is an internal method called by Learner.fit</t>
  </si>
  <si>
    <t>Train or evaluate self.model on batch (xb,yb)</t>
  </si>
  <si>
    <t>This can be both consumer and producer</t>
  </si>
  <si>
    <t>.all_batches(</t>
  </si>
  <si>
    <t>Train or evaluate self.model on all the batches of self.dl</t>
  </si>
  <si>
    <t>.accumulate(</t>
  </si>
  <si>
    <t xml:space="preserve">Is wrapped in the Training API documentation, for this reason i suppose this method could be used as a consumer </t>
  </si>
  <si>
    <t>The official documentation does not provide the necessary information in my view to understand if this method build o use of a ML</t>
  </si>
  <si>
    <t>.validate(</t>
  </si>
  <si>
    <r>
      <rPr/>
      <t xml:space="preserve">On the fastai forum we found that the .validate() method Return the model output: </t>
    </r>
    <r>
      <rPr>
        <color rgb="FF1155CC"/>
        <u/>
      </rPr>
      <t>https://forums.fast.ai/t/learner-validate-what-is-it-for/85048</t>
    </r>
  </si>
  <si>
    <t>.synth_learner(</t>
  </si>
  <si>
    <t>.get_preds(</t>
  </si>
  <si>
    <t>.plot_top_losses(</t>
  </si>
  <si>
    <t>https://docs.fast.ai/interpret.html</t>
  </si>
  <si>
    <t>.fit_one_cycle(</t>
  </si>
  <si>
    <t>https://docs.fast.ai/callback.schedule.html</t>
  </si>
  <si>
    <t>.before_fit(</t>
  </si>
  <si>
    <t>.after_fit(</t>
  </si>
  <si>
    <t>.fit_flat_cos(</t>
  </si>
  <si>
    <t>.fit_sgdr(</t>
  </si>
  <si>
    <t>test_close(</t>
  </si>
  <si>
    <r>
      <rPr/>
      <t xml:space="preserve">I found here, the documentation stated "test_close (a, b, eps=1e-05)  test that a is within eps of b": </t>
    </r>
    <r>
      <rPr>
        <color rgb="FF1155CC"/>
        <u/>
      </rPr>
      <t>https://fastcore.fast.ai/test.html</t>
    </r>
    <r>
      <rPr/>
      <t xml:space="preserve"> </t>
    </r>
  </si>
  <si>
    <t>There are no information about the method</t>
  </si>
  <si>
    <t>The method do not make inference</t>
  </si>
  <si>
    <t>.fine_tune(</t>
  </si>
  <si>
    <t>.show_results(</t>
  </si>
  <si>
    <t>https://docs.fast.ai/learner.html#metric</t>
  </si>
  <si>
    <r>
      <rPr/>
      <t xml:space="preserve">I found this documentation, for each sample it show the prediction: </t>
    </r>
    <r>
      <rPr>
        <color rgb="FF1155CC"/>
        <u/>
      </rPr>
      <t>https://fastai1.fast.ai/tutorial.data.html</t>
    </r>
  </si>
  <si>
    <t>the problem is that it is a generic keyword and can invalidate the rest, because in other libraries it can mean something else. Moreover, it is not explicitly explained in the library that it makes predictions.</t>
  </si>
  <si>
    <t>MXNet</t>
  </si>
  <si>
    <t>https://mxnet.apache.org/versions/1.7/api/python/docs/tutorials/getting-started/crash-course/2-nn.html</t>
  </si>
  <si>
    <t>.record(</t>
  </si>
  <si>
    <t>https://mxnet.apache.org/versions/1.7/api/python/docs/tutorials/getting-started/crash-course/3-autograd.html</t>
  </si>
  <si>
    <t xml:space="preserve">We didn't find any specific documentation of .record() method, we deleted </t>
  </si>
  <si>
    <t>.Trainer(</t>
  </si>
  <si>
    <t>https://mxnet.apache.org/versions/1.7/api/python/docs/tutorials/getting-started/crash-course/4-train.html</t>
  </si>
  <si>
    <t>pretrained=True</t>
  </si>
  <si>
    <t>https://mxnet.apache.org/versions/1.7/api/python/docs/tutorials/getting-started/crash-course/5-predict.html</t>
  </si>
  <si>
    <t>Check the spaces!</t>
  </si>
  <si>
    <t>.step(</t>
  </si>
  <si>
    <t>https://mxnet.apache.org/versions/1.7/api/python/docs/api/gluon/trainer.html</t>
  </si>
  <si>
    <t>.update(</t>
  </si>
  <si>
    <t>.predict_mode(</t>
  </si>
  <si>
    <t>https://mxnet.apache.org/versions/1.7/api/python/docs/api/autograd/index.html</t>
  </si>
  <si>
    <t>.set_training(</t>
  </si>
  <si>
    <t>.train_mode(</t>
  </si>
  <si>
    <t>Chainer</t>
  </si>
  <si>
    <t>https://docs.chainer.org/en/stable/guides/models.html</t>
  </si>
  <si>
    <t>https://docs.chainer.org/en/stable/guides/type_checks.html</t>
  </si>
  <si>
    <t>do not make prediction but type checking</t>
  </si>
  <si>
    <t>.get_optimizer(</t>
  </si>
  <si>
    <t>https://docs.chainer.org/en/stable/guides/extensions.html</t>
  </si>
  <si>
    <t>Both .get_optimizer() and .extend() are integral parts of managing and orchestrating the training process in Chainer, providing flexibility and control over how training is conducted, monitored, and adjusted.</t>
  </si>
  <si>
    <t>.extend(</t>
  </si>
  <si>
    <t>.Evaluator(</t>
  </si>
  <si>
    <t>https://docs.chainer.org/en/stable/reference/generated/chainer.training.extensions.Evaluator.html#chainer.training.extensions.Evaluator</t>
  </si>
  <si>
    <t>.addgrads(</t>
  </si>
  <si>
    <t>https://docs.chainer.org/en/stable/guides/gpu.html</t>
  </si>
  <si>
    <t>https://docs.chainer.org/en/stable/reference/training.html#trainer</t>
  </si>
  <si>
    <t>.StandardUpdater(</t>
  </si>
  <si>
    <t>.ParallelUpdater(</t>
  </si>
  <si>
    <t>.MultiprocessParallelUpdater(</t>
  </si>
  <si>
    <t>.make_extension(</t>
  </si>
  <si>
    <r>
      <rPr/>
      <t>The right documentation is here and stated "Decorator to make given functions into trainer extensions.: "</t>
    </r>
    <r>
      <rPr>
        <color rgb="FF1155CC"/>
        <u/>
      </rPr>
      <t>https://docs.chainer.org/en/stable/reference/generated/chainer.training.make_extension.html#chainer.training.make_extension</t>
    </r>
  </si>
  <si>
    <t>H20</t>
  </si>
  <si>
    <t>https://docs.h2o.ai/h2o/latest-stable/h2o-docs/training-models.html#classification-and-regression</t>
  </si>
  <si>
    <t>https://docs.h2o.ai/h2o/latest-stable/h2o-docs/performance-and-prediction.html#in-memory-prediction</t>
  </si>
  <si>
    <t>.train_segments(</t>
  </si>
  <si>
    <t>.predict_leaf_node_assignment(</t>
  </si>
  <si>
    <t>.get_model(</t>
  </si>
  <si>
    <t>https://docs.h2o.ai/h2o/latest-stable/h2o-py/docs/h2o.html</t>
  </si>
  <si>
    <t>Rating 0</t>
  </si>
  <si>
    <t>Rating 0,5</t>
  </si>
  <si>
    <t>Rating 1</t>
  </si>
  <si>
    <t>proportion of observed agreement among authors (P_o)</t>
  </si>
  <si>
    <t>proportion of expected agreement among authors (P_e)</t>
  </si>
  <si>
    <t>Cohen' Kappa coefficient (Kappa):</t>
  </si>
  <si>
    <t>Additional notes</t>
  </si>
  <si>
    <t>chainer</t>
  </si>
  <si>
    <t>torch</t>
  </si>
  <si>
    <t>.forward(</t>
  </si>
  <si>
    <t>h2o</t>
  </si>
  <si>
    <t>fastai</t>
  </si>
  <si>
    <t>xgboost</t>
  </si>
  <si>
    <t>.no_grad(</t>
  </si>
  <si>
    <t>https://pytorch.org/docs/stable/generated/torch.no_grad.html#torch.no_grad</t>
  </si>
  <si>
    <t>mxnet</t>
  </si>
  <si>
    <t>keras</t>
  </si>
  <si>
    <t>sklearn</t>
  </si>
  <si>
    <t>lightgbm</t>
  </si>
  <si>
    <t>tensorFlow</t>
  </si>
  <si>
    <t>Is_ai?</t>
  </si>
  <si>
    <t>Agreement?</t>
  </si>
  <si>
    <t>Final Decision After Discussion</t>
  </si>
  <si>
    <t>accelerate</t>
  </si>
  <si>
    <t>idk</t>
  </si>
  <si>
    <t>https://huggingface.co/docs/accelerate/basic_tutorials/migration</t>
  </si>
  <si>
    <t>Accepted</t>
  </si>
  <si>
    <t>Accelerate allow to create an Accelerator object. From Accelerator.prepare I can get the model object that I can use for training. With Accelerator I can do also backward pass. The keyword could be the construction of an Accelerator(</t>
  </si>
  <si>
    <t>caffe</t>
  </si>
  <si>
    <t>https://caffe.berkeleyvision.org/tutorial/forward_backward.html</t>
  </si>
  <si>
    <r>
      <rPr/>
      <t xml:space="preserve">It contains the Net class with the method forward( for doing forward pass. Given </t>
    </r>
    <r>
      <rPr>
        <color rgb="FF1155CC"/>
        <u/>
      </rPr>
      <t>https://github.com/BVLC/caffe/blob/master/examples/01-learning-lenet.ipynb</t>
    </r>
    <r>
      <rPr/>
      <t xml:space="preserve"> it performs training after creation of LeNet</t>
    </r>
  </si>
  <si>
    <t>According to their github repository: Caffe is a deep learning framework made with expression, speed, and modularity in mind. It is developed by Berkeley AI Research (BAIR)/The Berkeley Vision and Learning Center (BVLC) and community contributors.</t>
  </si>
  <si>
    <t>calamari_ocr</t>
  </si>
  <si>
    <t>https://calamari-ocr.readthedocs.io/en/latest/doc.command-line-usage.html#calamari-train</t>
  </si>
  <si>
    <t>Deleted</t>
  </si>
  <si>
    <t>Regarding Python API, it allows to load a single model or a multimodel, but I cannot find APIs for training</t>
  </si>
  <si>
    <t>There is a pre-processor directive "--train", but i not sure that is serve to build a model</t>
  </si>
  <si>
    <t>crypten</t>
  </si>
  <si>
    <t>https://crypten.readthedocs.io/en/latest/nn.html</t>
  </si>
  <si>
    <t>It allow to create neural network (at least with Sequential Layers) Keyword : -forward(, and train(</t>
  </si>
  <si>
    <t>darklight</t>
  </si>
  <si>
    <t>https://github.com/dataplayer12/darklight</t>
  </si>
  <si>
    <t>It allow to train student models from Knowledge Distillation: Keyword .train(</t>
  </si>
  <si>
    <t>trainer.train(epochs=50, save='dltest_{}.pth')</t>
  </si>
  <si>
    <t>deepchem</t>
  </si>
  <si>
    <t>https://deepchem.readthedocs.io/en/latest/index.html</t>
  </si>
  <si>
    <t>It is a wrapper for Keras and Pytorch, so it provides the same methods to train models. (.fit( or .train( )</t>
  </si>
  <si>
    <t>DL library</t>
  </si>
  <si>
    <t>dictlearn</t>
  </si>
  <si>
    <t>https://dictlearn.readthedocs.io/en/latest/optimize.html</t>
  </si>
  <si>
    <t>Only optimization algorithms</t>
  </si>
  <si>
    <t>diffxpy</t>
  </si>
  <si>
    <t>https://diffxpy.readthedocs.io/en/latest/api/index.html#fit-model-to-gene-expression-fit</t>
  </si>
  <si>
    <t>It train Generalized Linear Model</t>
  </si>
  <si>
    <t>Statistic library (t-test and so on)</t>
  </si>
  <si>
    <t>dowel</t>
  </si>
  <si>
    <t>https://dowel.readthedocs.io/en/latest/</t>
  </si>
  <si>
    <t>it allow to create histograms</t>
  </si>
  <si>
    <t>Methods:  	    dowel.csv_output	
	    dowel.histogram	
	    dowel.logger	
	    dowel.simple_outputs	
	    dowel.tabular_input	
	    dowel.tensor_board_output	
	    dowel.utils</t>
  </si>
  <si>
    <t>espnet2</t>
  </si>
  <si>
    <t>https://espnet.github.io/espnet/_gen/espnet2.train.html</t>
  </si>
  <si>
    <r>
      <rPr/>
      <t xml:space="preserve">it used pytorch training method and doesen't have inference method: </t>
    </r>
    <r>
      <rPr>
        <color rgb="FF1155CC"/>
        <u/>
      </rPr>
      <t>https://github.com/espnet/espnet/blob/master/espnet2/train/trainer.py</t>
    </r>
  </si>
  <si>
    <t>the train methods in the library wrap impicitly pytorch training methods.</t>
  </si>
  <si>
    <t>DL library. There are methods such as "get_epochs" and similars</t>
  </si>
  <si>
    <t>fairseq</t>
  </si>
  <si>
    <r>
      <rPr/>
      <t xml:space="preserve">it used torch, it doesn't have training method: </t>
    </r>
    <r>
      <rPr>
        <color rgb="FF1155CC"/>
        <u/>
      </rPr>
      <t>https://fairseq.readthedocs.io/en/latest/tutorial_simple_lstm.html</t>
    </r>
  </si>
  <si>
    <t>It allow to use their encoder to train models, but the models and training are performed through pytorch.</t>
  </si>
  <si>
    <t>Seems to be a sort of wrapping library</t>
  </si>
  <si>
    <t>gluon</t>
  </si>
  <si>
    <r>
      <rPr/>
      <t xml:space="preserve">is mxnet: </t>
    </r>
    <r>
      <rPr>
        <color rgb="FF1155CC"/>
        <u/>
      </rPr>
      <t>https://cv.gluon.ai/build/examples_classification/dive_deep_cifar10.html</t>
    </r>
  </si>
  <si>
    <t>has no inference methods</t>
  </si>
  <si>
    <t>Gluon allow to define the Trainer object for training models</t>
  </si>
  <si>
    <t>Now, you may be wandering: how exactly was the model trained? In this tutorial, we will focus on answering this question.</t>
  </si>
  <si>
    <t>gridworld</t>
  </si>
  <si>
    <t>https://abmarl.readthedocs.io/en/latest/overview.html#training-with-an-experiment-configuration</t>
  </si>
  <si>
    <t>the library is abmarl, gridworld is a framework of abmarl</t>
  </si>
  <si>
    <t>from abmarl.train import train, train( allow to train RL agents</t>
  </si>
  <si>
    <t>The Trainer contains policies that map agents’ observations to actions. Policies are one-to-many with agents, meaning that there can be multiple agents using the same policy. Policies may be heuristic (i.e. coded by the researcher) or trainable by the RL algorithm.</t>
  </si>
  <si>
    <t>habitat_baselines</t>
  </si>
  <si>
    <t>https://github.com/facebookresearch/habitat-lab</t>
  </si>
  <si>
    <t>from habitat_baselines.common.baseline_registry import baseline_registry this object allow to train RL agents with get_trainer and .train( method
habitat baselines is a sub package of habitat that allow to train method</t>
  </si>
  <si>
    <t>It is designed to train agents to perform a wide variety of embodied AI tasks in indoor environments, as well as develop agents that can interact with humans in performing these tasks.</t>
  </si>
  <si>
    <t>haiku</t>
  </si>
  <si>
    <t>https://dm-haiku.readthedocs.io/en/latest/api.html</t>
  </si>
  <si>
    <t xml:space="preserve">It allows to create model architecture and forward pass </t>
  </si>
  <si>
    <t>I'm not sure because I not found any reference to some model</t>
  </si>
  <si>
    <t>imageai</t>
  </si>
  <si>
    <t>https://imageai.readthedocs.io/en/latest/custom/index.html</t>
  </si>
  <si>
    <t>model_trainer.trainModel(num_experiments=100, batch_size=32)</t>
  </si>
  <si>
    <t>use classes to train state-of-the-art deep learning algorithms like SqueezeNet , ResNet , InceptionV3 and DenseNet</t>
  </si>
  <si>
    <t>lasagne</t>
  </si>
  <si>
    <t>https://lasagne.readthedocs.io/en/latest/modules/updates.html#update-functions</t>
  </si>
  <si>
    <t>It allows to create and define layers, but the train seems to be done through Theano</t>
  </si>
  <si>
    <t>Functions to generate Theano update dictionaries for training.</t>
  </si>
  <si>
    <t>mmcv</t>
  </si>
  <si>
    <t>https://mmaction2.readthedocs.io/en/latest/user_guides/train_test.html#training</t>
  </si>
  <si>
    <t>According to CHATGPT, this is an AI library, but I not found any symptom about this</t>
  </si>
  <si>
    <t>mmengine</t>
  </si>
  <si>
    <t>https://mmengine.readthedocs.io/en/latest/examples/train_a_gan.html</t>
  </si>
  <si>
    <t>from mmengine.runner import Runner
# start training
runner.train()</t>
  </si>
  <si>
    <t>not is the same link?</t>
  </si>
  <si>
    <t>monai</t>
  </si>
  <si>
    <t>https://docs.monai.io/en/stable/auto3dseg.html</t>
  </si>
  <si>
    <t>it has the train method, but I cannot see the modelzoo, train and forward</t>
  </si>
  <si>
    <t>mt_dnn</t>
  </si>
  <si>
    <t>https://github.com/microsoft/MT-DNN?tab=readme-ov-file</t>
  </si>
  <si>
    <t xml:space="preserve">.fit( </t>
  </si>
  <si>
    <t>Not sure, because I not found any fit method</t>
  </si>
  <si>
    <t>mujoco_agent</t>
  </si>
  <si>
    <t>https://gymnasium.farama.org/main/environments/mujoco/</t>
  </si>
  <si>
    <t>It creates agents, but gym is the library that allow to train models</t>
  </si>
  <si>
    <t>nemo</t>
  </si>
  <si>
    <t>https://docs.nvidia.com/nemo-framework/user-guide/latest/modelalignment/sft.html#step-2-sft-training</t>
  </si>
  <si>
    <t>train_dataloader(</t>
  </si>
  <si>
    <t>Seem to be a fine tuning library</t>
  </si>
  <si>
    <t>nevergrad</t>
  </si>
  <si>
    <t>https://facebookresearch.github.io/nevergrad/getting_started.html#basic-optimization-example</t>
  </si>
  <si>
    <t>It allows only optimization</t>
  </si>
  <si>
    <t>optimization library</t>
  </si>
  <si>
    <t>openai</t>
  </si>
  <si>
    <t>https://platform.openai.com/docs/guides/fine-tuning/preparing-your-dataset</t>
  </si>
  <si>
    <t xml:space="preserve"> Since it allows finetuning pretrained models, it allow to create AI models. from openai import OpenAI
client = OpenAI()
client.fine_tuning.jobs.create(
  training_file="file-abc123", 
  model="gpt-3.5-turbo"
)</t>
  </si>
  <si>
    <t>Fine-tuning</t>
  </si>
  <si>
    <t>opennmt</t>
  </si>
  <si>
    <t>https://opennmt.net/</t>
  </si>
  <si>
    <t>It seems to be a tool and not a library</t>
  </si>
  <si>
    <t>tool</t>
  </si>
  <si>
    <t>pwnagotchi</t>
  </si>
  <si>
    <t>https://pwnagotchi.ai/usage/#ai</t>
  </si>
  <si>
    <t>While it is a library to train a RL model, it doesn't allow to create it for different projects and usable in different contexts, but only for the device of pwnagotchi</t>
  </si>
  <si>
    <t>special purpose library</t>
  </si>
  <si>
    <t>pyro</t>
  </si>
  <si>
    <t>https://docs.pyro.ai/en/stable/index.html</t>
  </si>
  <si>
    <t>The train seems to be performed through pytorch</t>
  </si>
  <si>
    <t xml:space="preserve">use pytorch </t>
  </si>
  <si>
    <t>pyrobolearn</t>
  </si>
  <si>
    <t>https://github.com/robotlearn/pyrobolearn</t>
  </si>
  <si>
    <r>
      <rPr/>
      <t xml:space="preserve">It uses gym as an internal library that is wrapped, </t>
    </r>
    <r>
      <rPr>
        <color rgb="FF1155CC"/>
        <u/>
      </rPr>
      <t>https://github.com/robotlearn/pyrobolearn/blob/master/examples/reinforcement/gym/cartpole/linear_cem.py</t>
    </r>
  </si>
  <si>
    <t>This repository contains the code for the PyRoboLearn (PRL) framework: a Python framework for Robot Learning.</t>
  </si>
  <si>
    <t>pyuplift</t>
  </si>
  <si>
    <t>https://pylift.readthedocs.io/en/latest/usage.html#fit-and-hyperparameter-tunings-passing-custom-parameters</t>
  </si>
  <si>
    <t>it is not an AI library</t>
  </si>
  <si>
    <t>sparknlp</t>
  </si>
  <si>
    <t>https://sparknlp.org/api/python/user_guide/custom_pipelines.html</t>
  </si>
  <si>
    <t>Pipeline.fit(</t>
  </si>
  <si>
    <t>contains the method fit</t>
  </si>
  <si>
    <t>texcla</t>
  </si>
  <si>
    <t>https://jfilter.github.io/text-classification-keras/texcla.models.token_model/</t>
  </si>
  <si>
    <t>from texcla import experiment
experiment.train(</t>
  </si>
  <si>
    <t>https://github.com/jfilter/text-classification-keras/</t>
  </si>
  <si>
    <t>yacs</t>
  </si>
  <si>
    <t>https://github.com/rbgirshick/yacs</t>
  </si>
  <si>
    <t>only configures experiments</t>
  </si>
  <si>
    <t>anago</t>
  </si>
  <si>
    <t>yes</t>
  </si>
  <si>
    <t>https://github.com/Hironsan/anago/blob/master/docs/docs/usage.md</t>
  </si>
  <si>
    <t>fit</t>
  </si>
  <si>
    <t>ampligraph</t>
  </si>
  <si>
    <t>https://docs.ampligraph.org/en/latest/ampligraph.latent_features.html</t>
  </si>
  <si>
    <t>autogluon</t>
  </si>
  <si>
    <t>https://auto.gluon.ai/stable/tutorials/tabular/tabular-essentials.html</t>
  </si>
  <si>
    <t>Via a simple fit() call,</t>
  </si>
  <si>
    <t>autosklearn</t>
  </si>
  <si>
    <t>https://automl.github.io/auto-sklearn/master/</t>
  </si>
  <si>
    <t>cls.fit(X_train, y_train)</t>
  </si>
  <si>
    <t>caffe2</t>
  </si>
  <si>
    <t>https://caffe2.ai/docs/intro-tutorial.html</t>
  </si>
  <si>
    <t>workspace.RunNetOnce(m.param_init_net)</t>
  </si>
  <si>
    <t>I'm not sure</t>
  </si>
  <si>
    <t>catboost</t>
  </si>
  <si>
    <t>https://catboost.ai/en/docs/features/training</t>
  </si>
  <si>
    <t>method fit</t>
  </si>
  <si>
    <t>chatterbot</t>
  </si>
  <si>
    <t>https://chatterbot.readthedocs.io/en/stable/training.html</t>
  </si>
  <si>
    <t>training</t>
  </si>
  <si>
    <t>chefboost</t>
  </si>
  <si>
    <t>https://pypi.org/project/chefboost/</t>
  </si>
  <si>
    <t>model = chef.fit(df, config = config, target_label = 'Decision')</t>
  </si>
  <si>
    <t>classy_vision</t>
  </si>
  <si>
    <t>https://classyvision.ai/tutorials/getting_started</t>
  </si>
  <si>
    <t>cogdl</t>
  </si>
  <si>
    <t>https://docs.cogdl.ai/en/latest/tutorial/training.html</t>
  </si>
  <si>
    <t>cpprb</t>
  </si>
  <si>
    <t>https://ymd_h.gitlab.io/cpprb/api/api/cpprb.train.html</t>
  </si>
  <si>
    <t>cpprb.train</t>
  </si>
  <si>
    <t>cuml</t>
  </si>
  <si>
    <t>https://docs.rapids.ai/api/cuml/stable/api/</t>
  </si>
  <si>
    <t>deeppavlov</t>
  </si>
  <si>
    <t>https://docs.deeppavlov.ai/en/master/intro/configuration.html#Train-config</t>
  </si>
  <si>
    <r>
      <rPr/>
      <t xml:space="preserve">I cannot find training python API train( </t>
    </r>
    <r>
      <rPr>
        <color rgb="FF1155CC"/>
        <u/>
      </rPr>
      <t>https://docs.deeppavlov.ai/en/master/apiref/core/trainers.html</t>
    </r>
  </si>
  <si>
    <t>fit() method has to be implemented for each Estimator</t>
  </si>
  <si>
    <t>deepspeed</t>
  </si>
  <si>
    <t>https://deepspeed.readthedocs.io/en/latest/initialize.html</t>
  </si>
  <si>
    <t>fastNLP</t>
  </si>
  <si>
    <t>https://zyfeng-fastnlp.readthedocs.io/en/latest/tutorials/fastnlp_1_minute_tutorial.html</t>
  </si>
  <si>
    <r>
      <rPr>
        <color rgb="FF1155CC"/>
        <u/>
      </rPr>
      <t>https://zyfeng-fastnlp.readthedocs.io/en/latest/tutorials/fastnlp_1_minute_tutorial.html</t>
    </r>
    <r>
      <rPr/>
      <t xml:space="preserve">
trainer.train(</t>
    </r>
  </si>
  <si>
    <t>trainer.train()</t>
  </si>
  <si>
    <t>flambe</t>
  </si>
  <si>
    <t>https://flambe.ai/en/latest/autoapi/flambe/learn/index.html</t>
  </si>
  <si>
    <r>
      <rPr>
        <color rgb="FF1155CC"/>
        <u/>
      </rPr>
      <t>https://flambe.ai/en/latest/autoapi/flambe/learn/train/index.html</t>
    </r>
    <r>
      <rPr/>
      <t xml:space="preserve"> .train(</t>
    </r>
  </si>
  <si>
    <t>flax</t>
  </si>
  <si>
    <t>https://flax.readthedocs.io/en/latest/guides/training_techniques/batch_norm.html</t>
  </si>
  <si>
    <t>i cannot find training python API</t>
  </si>
  <si>
    <t>not sure</t>
  </si>
  <si>
    <t>gensim</t>
  </si>
  <si>
    <t>https://radimrehurek.com/gensim/auto_examples/core/run_core_concepts.html</t>
  </si>
  <si>
    <t>It uses the constructor method of the model to perform automatically training. Example: from gensim.models import LdaModel
&gt;&gt;&gt;
model = LdaModel(https://radimrehurek.com/gensim/models/ldamulticore.html</t>
  </si>
  <si>
    <t>A corpus is a collection of Document objects.</t>
  </si>
  <si>
    <t>gunpowder</t>
  </si>
  <si>
    <t>https://funkelab.github.io/gunpowder/tutorial_simple_pipeline.html#training-a-network</t>
  </si>
  <si>
    <t>train = gp.torch.Train(</t>
  </si>
  <si>
    <t>gp.torch.Train(</t>
  </si>
  <si>
    <t>gym</t>
  </si>
  <si>
    <t>https://gymnasium.farama.org/tutorials/training_agents/blackjack_tutorial/</t>
  </si>
  <si>
    <t># update the agent
        agent.update(</t>
  </si>
  <si>
    <t>nitialize a Reinforcement Learning agent</t>
  </si>
  <si>
    <t>hmmlearn</t>
  </si>
  <si>
    <t>https://hmmlearn.readthedocs.io/en/latest/tutorial.html#training-hmm-parameters-and-inferring-the-hidden-states</t>
  </si>
  <si>
    <t>remodel.fit(</t>
  </si>
  <si>
    <t>fit()</t>
  </si>
  <si>
    <t>hyperpose</t>
  </si>
  <si>
    <t>https://hyperpose.readthedocs.io/en/latest/markdown/quick_start/training.html</t>
  </si>
  <si>
    <t>Model.get_train(config)(</t>
  </si>
  <si>
    <t>Model.get_train(config)(model, dataset)</t>
  </si>
  <si>
    <t>libsvm</t>
  </si>
  <si>
    <t>https://github.com/ocampor/libsvm</t>
  </si>
  <si>
    <t>lightning</t>
  </si>
  <si>
    <t>https://lightning.ai/docs/pytorch/stable/api/lightning.pytorch.trainer.trainer.Trainer.html#lightning.pytorch.trainer.trainer.Trainer</t>
  </si>
  <si>
    <t>mlagents</t>
  </si>
  <si>
    <t>https://unity-technologies.github.io/ml-agents/Python-On-Off-Policy-Trainer-Documentation/#mlagents.trainers.trainer.rl_trainer</t>
  </si>
  <si>
    <t>train</t>
  </si>
  <si>
    <t>nlpaug</t>
  </si>
  <si>
    <t>https://github.com/makcedward/nlpaug/blob/master/example/tfidf-train_model.ipynb</t>
  </si>
  <si>
    <t>nnabla</t>
  </si>
  <si>
    <t>https://nnabla.readthedocs.io/en/latest/python/tutorial/by_examples.html</t>
  </si>
  <si>
    <t>o train a neural network by using a simple hand digits classification task.</t>
  </si>
  <si>
    <t>nussl</t>
  </si>
  <si>
    <t>https://nussl.github.io/docs/tutorials/training.html</t>
  </si>
  <si>
    <t>def __call__(self, engine, data):
        self.model.train(</t>
  </si>
  <si>
    <t>openrec</t>
  </si>
  <si>
    <t>https://openrec.readthedocs.io/en/latest/openrec.legacy.implicit_model_trainer.html</t>
  </si>
  <si>
    <t>train_dataset (Dataset) – Dataset for model training.</t>
  </si>
  <si>
    <t>optax</t>
  </si>
  <si>
    <t>https://optax.readthedocs.io/en/latest/api/optimizers.html</t>
  </si>
  <si>
    <r>
      <rPr/>
      <t xml:space="preserve">IT is jax that allow the training:jax.grad(
</t>
    </r>
    <r>
      <rPr>
        <color rgb="FF1155CC"/>
        <u/>
      </rPr>
      <t>https://optax.readthedocs.io/en/latest/_collections/examples/adversarial_training.html#</t>
    </r>
  </si>
  <si>
    <t>(train_loader, test_loader), info = tfds.load(
    "fashion_mnist", split=["train", "test"], as_supervised=True, with_info=True
)</t>
  </si>
  <si>
    <t>parl</t>
  </si>
  <si>
    <t>https://parl.readthedocs.io/en/latest/tutorial/getting_started.html</t>
  </si>
  <si>
    <r>
      <rPr/>
      <t xml:space="preserve">reinforcerment step:agent.learn(
</t>
    </r>
    <r>
      <rPr>
        <color rgb="FF1155CC"/>
        <u/>
      </rPr>
      <t>https://parl.readthedocs.io/en/latest/tutorial/getting_started.html</t>
    </r>
  </si>
  <si>
    <t>Model that is a Forward Neural Network</t>
  </si>
  <si>
    <t>parlai</t>
  </si>
  <si>
    <t>https://parl.ai/docs/tutorial_basic.html</t>
  </si>
  <si>
    <r>
      <rPr/>
      <t xml:space="preserve">The training step is applied through command line. </t>
    </r>
    <r>
      <rPr>
        <color rgb="FF1155CC"/>
        <u/>
      </rPr>
      <t>https://parl.ai/docs/tutorial_torch_generator_agent.html#example-models</t>
    </r>
  </si>
  <si>
    <t>prophet</t>
  </si>
  <si>
    <t>https://facebook.github.io/prophet/docs/quick_start.html</t>
  </si>
  <si>
    <t>fit and predict</t>
  </si>
  <si>
    <t>pykeen</t>
  </si>
  <si>
    <t>https://pykeen.readthedocs.io/en/stable/tutorial/first_steps.html#training-a-model</t>
  </si>
  <si>
    <t>Alternatively, the model can be trained under the local closed world assumption (LCWA; pykeen.training.LCWATrainingLoop) by giving 'LCWA'.</t>
  </si>
  <si>
    <t>train and evaluate the pykeen.models.TransE</t>
  </si>
  <si>
    <t>pytorch_lightning</t>
  </si>
  <si>
    <t>https://lightning.ai/docs/overview/train-models/development-workflow-for-model-training</t>
  </si>
  <si>
    <t>lightning is the library</t>
  </si>
  <si>
    <t>qucumber</t>
  </si>
  <si>
    <t>https://qucumber.readthedocs.io/en/stable/_examples/Tutorial5_MonitoringObservables/tutorial_monitor_observables.html</t>
  </si>
  <si>
    <t>ray</t>
  </si>
  <si>
    <t>https://docs.ray.io/en/latest/train/overview.html#train-overview</t>
  </si>
  <si>
    <t>trainer.fit()</t>
  </si>
  <si>
    <t>recbole</t>
  </si>
  <si>
    <t>https://recbole.io/docs/developer_guide/customize_trainers.html</t>
  </si>
  <si>
    <t>river</t>
  </si>
  <si>
    <t>https://riverml.xyz/latest/recipes/active-learning/</t>
  </si>
  <si>
    <t>model.learn_one(</t>
  </si>
  <si>
    <t>rl_agents</t>
  </si>
  <si>
    <t>https://rl-agents.readthedocs.io/en/latest/modules.html</t>
  </si>
  <si>
    <t>learn(</t>
  </si>
  <si>
    <t>predict</t>
  </si>
  <si>
    <t>rlpyt</t>
  </si>
  <si>
    <t>https://rlpyt.readthedocs.io/en/latest/pages/collector.html#training-collectors</t>
  </si>
  <si>
    <r>
      <rPr/>
      <t xml:space="preserve">run_experiments(, .launch_experiment(
</t>
    </r>
    <r>
      <rPr>
        <color rgb="FF1155CC"/>
        <u/>
      </rPr>
      <t>https://rlpyt.readthedocs.io/en/latest/pages/launch.html?highlight=learning</t>
    </r>
  </si>
  <si>
    <t>rlzoo</t>
  </si>
  <si>
    <t>https://rlzoo.readthedocs.io/en/latest/guide/quickstart.html</t>
  </si>
  <si>
    <t>alg.learn(</t>
  </si>
  <si>
    <t>sagemaker</t>
  </si>
  <si>
    <t>https://sagemaker.readthedocs.io/en/stable/overview.html#train-a-model-with-the-sagemaker-python-sdk</t>
  </si>
  <si>
    <t>scvi</t>
  </si>
  <si>
    <t>https://docs.scvi-tools.org/en/stable/api/reference/scvi.train.Trainer.html#scvi.train.Trainer</t>
  </si>
  <si>
    <t>Trainer.fit(</t>
  </si>
  <si>
    <t>sktime</t>
  </si>
  <si>
    <t>https://www.sktime.net/en/stable/api_reference/auto_generated/sktime.classification.sklearn.RotationForest.html#sktime.classification.sklearn.RotationForest.fit</t>
  </si>
  <si>
    <t>snorkel</t>
  </si>
  <si>
    <t>https://snorkel.readthedocs.io/en/v0.9.7/packages/_autosummary/classification/snorkel.classification.Trainer.html#snorkel.classification.Trainer</t>
  </si>
  <si>
    <t>stable_baselines</t>
  </si>
  <si>
    <r>
      <rPr/>
      <t xml:space="preserve">also stable-baselines3
: </t>
    </r>
    <r>
      <rPr>
        <color rgb="FF1155CC"/>
        <u/>
      </rPr>
      <t>https://stable-baselines.readthedocs.io/en/master/guide/quickstart.html</t>
    </r>
    <r>
      <rPr/>
      <t xml:space="preserve"> </t>
    </r>
  </si>
  <si>
    <t>model.learn(</t>
  </si>
  <si>
    <t>rl</t>
  </si>
  <si>
    <t>stable_baselines3</t>
  </si>
  <si>
    <r>
      <rPr/>
      <t xml:space="preserve">also stable-baselines
: </t>
    </r>
    <r>
      <rPr>
        <color rgb="FF1155CC"/>
        <u/>
      </rPr>
      <t>https://stable-baselines.readthedocs.io/en/master/guide/quickstart.html</t>
    </r>
    <r>
      <rPr/>
      <t xml:space="preserve"> </t>
    </r>
  </si>
  <si>
    <t>is the same?</t>
  </si>
  <si>
    <t>tensorflow2</t>
  </si>
  <si>
    <t>https://www.tensorflow.org/api_docs/python/tf</t>
  </si>
  <si>
    <r>
      <rPr/>
      <t xml:space="preserve">training=True, </t>
    </r>
    <r>
      <rPr>
        <color rgb="FF1155CC"/>
        <u/>
      </rPr>
      <t>https://www.tensorflow.org/guide/keras/writing_a_training_loop_from_scratch</t>
    </r>
  </si>
  <si>
    <t>tensorforce</t>
  </si>
  <si>
    <t>https://tensorforce.readthedocs.io/en/latest/agents/agent.html</t>
  </si>
  <si>
    <t>TensorforceAgent.pretrain(</t>
  </si>
  <si>
    <t>tensorpack</t>
  </si>
  <si>
    <t>https://tensorpack.readthedocs.io/en/latest/modules/train.html#tensorpack.train.Trainer</t>
  </si>
  <si>
    <t>train.Trainer</t>
  </si>
  <si>
    <t>tf2rl</t>
  </si>
  <si>
    <t>https://github.com/keiohta/tf2rl?tab=readme-ov-file</t>
  </si>
  <si>
    <t>trainer()</t>
  </si>
  <si>
    <t>deep rl</t>
  </si>
  <si>
    <t>tf_agents</t>
  </si>
  <si>
    <t>https://www.tensorflow.org/agents</t>
  </si>
  <si>
    <t>agent.initialize(</t>
  </si>
  <si>
    <t>tflearn</t>
  </si>
  <si>
    <t>http://tflearn.org/</t>
  </si>
  <si>
    <t>model.fit(</t>
  </si>
  <si>
    <t>dl</t>
  </si>
  <si>
    <t>tianshou</t>
  </si>
  <si>
    <t>https://github.com/thu-ml/tianshou</t>
  </si>
  <si>
    <t>ts.trainer.OffpolicyTrainer(
    ...).run()</t>
  </si>
  <si>
    <t>seem that use pytorch</t>
  </si>
  <si>
    <t>torch_geometric</t>
  </si>
  <si>
    <t>https://pytorch-geometric.readthedocs.io/en/latest/generated/torch_geometric.nn.models.TGNMemory.html?highlight=train</t>
  </si>
  <si>
    <t>torch_mimicry</t>
  </si>
  <si>
    <t>https://mimicry.readthedocs.io/en/latest/modules/training.html</t>
  </si>
  <si>
    <t>torchgan</t>
  </si>
  <si>
    <t>https://torchgan.readthedocs.io/en/latest/modules/trainer.html</t>
  </si>
  <si>
    <t>tpot</t>
  </si>
  <si>
    <t>http://epistasislab.github.io/tpot/api/</t>
  </si>
  <si>
    <t>transformers</t>
  </si>
  <si>
    <t>https://huggingface.co/transformers/v3.0.2/training.html</t>
  </si>
  <si>
    <t>trax</t>
  </si>
  <si>
    <t>https://trax-ml.readthedocs.io/en/latest/trax.html#module-trax.trainer</t>
  </si>
  <si>
    <t>.train_rl(</t>
  </si>
  <si>
    <t>Wrapping</t>
  </si>
  <si>
    <t>vulcanai</t>
  </si>
  <si>
    <t>https://vulcanai.readthedocs.io/en/latest/vulcanai.models.html#module-vulcanai.models.basenetwork</t>
  </si>
  <si>
    <t>xgboost_ray</t>
  </si>
  <si>
    <t>https://github.com/ray-project/xgboost_ray</t>
  </si>
  <si>
    <t>train( "Be careful, it is not model.train( but with the library you can import directly the train method</t>
  </si>
  <si>
    <t>ztlearn</t>
  </si>
  <si>
    <t>https://zeta-learn.com/source/ztlearn.dl.models.html?highlight=train#module-ztlearn.dl.models.trainer</t>
  </si>
  <si>
    <t>train_on_batch(, fit(</t>
  </si>
  <si>
    <t>botorch</t>
  </si>
  <si>
    <t>https://botorch.org/api/fit.html</t>
  </si>
  <si>
    <t xml:space="preserve">fit_gpytorch_model( , .fit_gpytorch_mll(, .fit_fully_bayesian_model_nuts(, </t>
  </si>
  <si>
    <t>botorch.fit.fit_gpytorch_mll</t>
  </si>
  <si>
    <t>Third vote Agreement</t>
  </si>
  <si>
    <t>"A2"</t>
  </si>
  <si>
    <t>Accelerator(</t>
  </si>
  <si>
    <t>.prepare(</t>
  </si>
  <si>
    <t>.get_rank(</t>
  </si>
  <si>
    <t>https://huggingface.co/docs/accelerate/usage_guides/distributed_inference</t>
  </si>
  <si>
    <t>"Followed then by performing inference based on the specific prompt"
e dopo dice
"One will notice how we have to check the rank to know what prompt to send, which can be a bit tedious."</t>
  </si>
  <si>
    <t>.split_between_processes(</t>
  </si>
  <si>
    <t>https://huggingface.co/docs/accelerate/package_reference/accelerator</t>
  </si>
  <si>
    <t>"Splits input between self.num_processes quickly and can be then used on that process. Useful when doing distributed inference, such as with different prompts."</t>
  </si>
  <si>
    <t>no</t>
  </si>
  <si>
    <t>.prepare_pippy</t>
  </si>
  <si>
    <t>https://huggingface.co/docs/accelerate/package_reference/inference</t>
  </si>
  <si>
    <t>.Net(</t>
  </si>
  <si>
    <r>
      <rPr>
        <color rgb="FF1155CC"/>
        <u/>
      </rPr>
      <t>https://caffe.berkeleyvision.org/tutorial/forward_backward.html</t>
    </r>
    <r>
      <rPr>
        <color rgb="FF000000"/>
      </rPr>
      <t xml:space="preserve">, </t>
    </r>
    <r>
      <rPr>
        <color rgb="FF1155CC"/>
        <u/>
      </rPr>
      <t>https://github.com/BVLC/caffe/blob/master/examples/01-learning-lenet.ipynb</t>
    </r>
  </si>
  <si>
    <r>
      <rPr>
        <color rgb="FF1155CC"/>
        <u/>
      </rPr>
      <t>https://caffe.berkeleyvision.org/tutorial/forward_backward.html</t>
    </r>
    <r>
      <rPr>
        <color rgb="FF000000"/>
      </rPr>
      <t xml:space="preserve">, </t>
    </r>
    <r>
      <rPr>
        <color rgb="FF1155CC"/>
        <u/>
      </rPr>
      <t>https://github.com/BVLC/caffe/blob/master/examples/01-learning-lenet.ipynb</t>
    </r>
  </si>
  <si>
    <t>.solve(</t>
  </si>
  <si>
    <t>https://github.com/BVLC/caffe/blob/master/docs/tutorial/interfaces.md</t>
  </si>
  <si>
    <t>.net</t>
  </si>
  <si>
    <t>you are right</t>
  </si>
  <si>
    <t>.net è un getter of network model, is not a real training method</t>
  </si>
  <si>
    <t>.test_nets(</t>
  </si>
  <si>
    <t>https://github.com/BVLC/caffe/blob/master/python/caffe/classifier.py</t>
  </si>
  <si>
    <t>https://github.com/facebookresearch/CrypTen/blob/main/tutorials/Tutorial_4_Classification_with_Encrypted_Neural_Networks.ipynb</t>
  </si>
  <si>
    <t>https://github.com/facebookresearch/CrypTen/blob/main/tutorials/Tutorial_7_Training_an_Encrypted_Neural_Network.ipynb</t>
  </si>
  <si>
    <t>.fit_on_batch(</t>
  </si>
  <si>
    <t>https://deepchem.readthedocs.io/en/latest/api_reference/models.html#trainer</t>
  </si>
  <si>
    <t>.predict_on_batch(</t>
  </si>
  <si>
    <t>.fit_generator(</t>
  </si>
  <si>
    <t>.predict_on_generator(</t>
  </si>
  <si>
    <t>.predict_uncertainty_on_batch(</t>
  </si>
  <si>
    <t>.predict_embedding(</t>
  </si>
  <si>
    <t>.predict_uncertainty(</t>
  </si>
  <si>
    <t>.fit_sequences(</t>
  </si>
  <si>
    <t>https://deepchem.readthedocs.io/en/latest/api_reference/models.html#model-cheatsheet</t>
  </si>
  <si>
    <t>.predict_from_sequences(</t>
  </si>
  <si>
    <t>.predict_from_embeddings(</t>
  </si>
  <si>
    <t>.fit_gan(</t>
  </si>
  <si>
    <t>.predict_gan_generator(</t>
  </si>
  <si>
    <t>.train_one_epoch(</t>
  </si>
  <si>
    <t>.trainer.</t>
  </si>
  <si>
    <t xml:space="preserve">espnet2.train.trainer.Trainer </t>
  </si>
  <si>
    <t>hybrid_forward(</t>
  </si>
  <si>
    <t>https://cv.gluon.ai/api/loss.html</t>
  </si>
  <si>
    <t>https://cv.gluon.ai/build/examples_classification/transfer_learning_minc.html</t>
  </si>
  <si>
    <t>https://cv.gluon.ai/build/examples_detection/train_faster_rcnn_voc.html</t>
  </si>
  <si>
    <t>https://github.com/facebookresearch/habitat-lab/blob/main/habitat-baselines/habitat_baselines/il/trainers/pacman_trainer.py</t>
  </si>
  <si>
    <t>.trainModel(</t>
  </si>
  <si>
    <t>.classifyImage(</t>
  </si>
  <si>
    <t>.detectObjectsFromImage(</t>
  </si>
  <si>
    <t>https://imageai.readthedocs.io/en/latest/customdetection/index.html</t>
  </si>
  <si>
    <t>https://mmengine.readthedocs.io/en/latest/design/infer.html</t>
  </si>
  <si>
    <r>
      <rPr>
        <rFont val="Arial"/>
      </rPr>
      <t>Questo fa come pytorch, si inserisce l'input all'interno della variabile del modello. Non so come possiamo fare. Forse si potrebbe ovviare usando questo "</t>
    </r>
    <r>
      <rPr>
        <rFont val="Arial"/>
        <color rgb="FF1155CC"/>
        <u/>
      </rPr>
      <t>https://mmengine.readthedocs.io/en/latest/api/infer.html</t>
    </r>
    <r>
      <rPr>
        <rFont val="Arial"/>
      </rPr>
      <t>"</t>
    </r>
  </si>
  <si>
    <t>"A1"</t>
  </si>
  <si>
    <t>.transform(</t>
  </si>
  <si>
    <r>
      <rPr>
        <color rgb="FF1155CC"/>
        <u/>
      </rPr>
      <t>https://sparknlp.org/api/python/user_guide/annotators.html#annotator-approaches</t>
    </r>
    <r>
      <rPr>
        <color rgb="FF000000"/>
      </rPr>
      <t xml:space="preserve">, </t>
    </r>
    <r>
      <rPr>
        <color rgb="FF1155CC"/>
        <u/>
      </rPr>
      <t>https://sparknlp.org/api/python/user_guide/custom_pipelines.html</t>
    </r>
  </si>
  <si>
    <t>https://sparknlp.org/api/python/user_guide/annotators.html#annotator-approaches</t>
  </si>
  <si>
    <t>Non trovo i metodi di inferenza, ci puoi passare appena puoi</t>
  </si>
  <si>
    <t>https://github.com/Hironsan/anago/blob/master/examples/elmo_example.py</t>
  </si>
  <si>
    <t>https://github.com/Hironsan/anago/blob/master/anago/trainer.py</t>
  </si>
  <si>
    <t>https://github.com/Hironsan/anago/blob/master/anago/tagger.py</t>
  </si>
  <si>
    <t>.analyze(</t>
  </si>
  <si>
    <t>https://docs.ampligraph.org/en/latest/generated/ampligraph.latent_features.ScoringBasedEmbeddingModel.html#ampligraph.latent_features.ScoringBasedEmbeddingModel.fit</t>
  </si>
  <si>
    <t>.train_step(</t>
  </si>
  <si>
    <t>https://docs.ampligraph.org/en/latest/generated/ampligraph.latent_features.ScoringBasedEmbeddingModel.html#ampligraph.latent_features.ScoringBasedEmbeddingModel.train_step</t>
  </si>
  <si>
    <t>https://docs.ampligraph.org/en/latest/generated/ampligraph.latent_features.ScoringBasedEmbeddingModel.html#ampligraph.latent_features.ScoringBasedEmbeddingModel.predict_proba</t>
  </si>
  <si>
    <t>.predict_step(</t>
  </si>
  <si>
    <t>.predict_step_partitioning(</t>
  </si>
  <si>
    <t>.fit_extra(</t>
  </si>
  <si>
    <t>https://auto.gluon.ai/stable/api/autogluon.tabular.TabularPredictor.fit_extra.html</t>
  </si>
  <si>
    <t>https://auto.gluon.ai/stable/api/autogluon.features.html</t>
  </si>
  <si>
    <t>.fit_pseudolabel(</t>
  </si>
  <si>
    <t>https://auto.gluon.ai/stable/api/autogluon.tabular.TabularPredictor.fit_pseudolabel.html</t>
  </si>
  <si>
    <t>.fit_weighted_ensemble(</t>
  </si>
  <si>
    <t>https://auto.gluon.ai/stable/api/autogluon.tabular.TabularPredictor.fit_weighted_ensemble.html</t>
  </si>
  <si>
    <t>.predict_multi(</t>
  </si>
  <si>
    <t>https://auto.gluon.ai/stable/api/autogluon.tabular.TabularPredictor.predict_multi.html</t>
  </si>
  <si>
    <t>.fit_ensemble(</t>
  </si>
  <si>
    <t>https://automl.github.io/auto-sklearn/master/api.html#classification</t>
  </si>
  <si>
    <t>.fit_pipeline(</t>
  </si>
  <si>
    <t>.refit(</t>
  </si>
  <si>
    <t>https://caffe2.ai/doxygen-python/html/namespacetrain.html</t>
  </si>
  <si>
    <t>https://catboost.ai/en/docs/features/prediction</t>
  </si>
  <si>
    <t>A1</t>
  </si>
  <si>
    <t>https://catboost.ai/en/docs/concepts/python-reference_catboostclassifier_predict_proba</t>
  </si>
  <si>
    <t>.get_response(</t>
  </si>
  <si>
    <t>https://chatterbot.readthedocs.io/en/stable/examples.html</t>
  </si>
  <si>
    <t>Trainer(</t>
  </si>
  <si>
    <t>https://docs.cogdl.ai/en/latest/api/models.html</t>
  </si>
  <si>
    <t>.training(</t>
  </si>
  <si>
    <t>https://docs.rapids.ai/api/cuml/stable/api/#cuml.preprocessing.LabelEncoder.LabelEncoder.fit</t>
  </si>
  <si>
    <t>https://docs.rapids.ai/api/cuml/stable/search/?q=fit#</t>
  </si>
  <si>
    <r>
      <rPr/>
      <t xml:space="preserve">i found this but i'm not sure: </t>
    </r>
    <r>
      <rPr>
        <color rgb="FF1155CC"/>
        <u/>
      </rPr>
      <t>https://docs.rapids.ai/api/cuml/stable/api/#cuml.AgglomerativeClustering.fit_predict</t>
    </r>
  </si>
  <si>
    <t>https://docs.rapids.ai/api/cuml/stable/api/#cuml.IncrementalPCA.partial_fit</t>
  </si>
  <si>
    <t>https://docs.rapids.ai/api/cuml/stable/api/#cuml.LogisticRegression.predict</t>
  </si>
  <si>
    <t>https://docs.rapids.ai/api/cuml/stable/api/#cuml.preprocessing.LabelEncoder.LabelEncoder.fit_transform</t>
  </si>
  <si>
    <t>.predict_log_proba(</t>
  </si>
  <si>
    <t>https://docs.rapids.ai/api/cuml/stable/api/#cuml.LogisticRegression.predict_log_proba</t>
  </si>
  <si>
    <t>https://docs.rapids.ai/api/cuml/stable/api/#cuml.LogisticRegression.predict_proba</t>
  </si>
  <si>
    <t>.predict_model_on_cpu</t>
  </si>
  <si>
    <t>https://docs.rapids.ai/api/cuml/stable/api/#cuml.dask.ensemble.RandomForestClassifier.predict_model_on_cpu</t>
  </si>
  <si>
    <t>.predictClass(</t>
  </si>
  <si>
    <t>https://docs.rapids.ai/api/cuml/stable/api/#cuml.SGD.predictClass</t>
  </si>
  <si>
    <t>.train_model(</t>
  </si>
  <si>
    <t>.train_on_batch(</t>
  </si>
  <si>
    <t>.interact_model(</t>
  </si>
  <si>
    <t>https://docs.deeppavlov.ai/en/master/intro/configuration.html#inference</t>
  </si>
  <si>
    <t>.initialize(</t>
  </si>
  <si>
    <t>https://deepspeed.readthedocs.io/en/latest/initialize.html#training-initialization</t>
  </si>
  <si>
    <t>https://deepspeed.readthedocs.io/en/latest/pipeline.html</t>
  </si>
  <si>
    <t>.init_distributed(</t>
  </si>
  <si>
    <t>https://deepspeed.readthedocs.io/en/latest/initialize.html#distributed-initialization</t>
  </si>
  <si>
    <t>.init_inference(</t>
  </si>
  <si>
    <t>https://deepspeed.readthedocs.io/en/latest/inference-init.html</t>
  </si>
  <si>
    <t>https://zyfeng-fastnlp.readthedocs.io/en/latest/_modules/fastNLP/models/base_model.html#BaseModel</t>
  </si>
  <si>
    <t>https://zyfeng-fastnlp.readthedocs.io/en/latest/_modules/fastNLP/models/biaffine_parser.html#BiaffineParser.predict</t>
  </si>
  <si>
    <t>https://flambe.ai/en/latest/autoapi/flambe/learn/train/index.html</t>
  </si>
  <si>
    <t>"A3"</t>
  </si>
  <si>
    <t>_train_step(</t>
  </si>
  <si>
    <t>_compute_batch(</t>
  </si>
  <si>
    <t>https://flambe.ai/en/latest/_modules/flambe/learn/train.html?highlight=_compute_batch(#</t>
  </si>
  <si>
    <t>.Train(</t>
  </si>
  <si>
    <t>https://funkelab.github.io/gunpowder/api.html#torch-train</t>
  </si>
  <si>
    <t>.Predict(</t>
  </si>
  <si>
    <t>make(</t>
  </si>
  <si>
    <t>https://github.com/Farama-Foundation/Gymnasium/blob/main/docs/tutorials/gymnasium_basics/load_quadruped_model.md</t>
  </si>
  <si>
    <t>.reset(</t>
  </si>
  <si>
    <t>https://gymnasium.farama.org/api/env/#gymnasium.Env.reset</t>
  </si>
  <si>
    <t>.update_parameters(</t>
  </si>
  <si>
    <t>https://gymnasium.farama.org/tutorials/gymnasium_basics/vector_envs_tutorial/</t>
  </si>
  <si>
    <t>https://hmmlearn.readthedocs.io/en/latest/api.html#hmmlearn.base._AbstractHMM.fit</t>
  </si>
  <si>
    <t>https://hmmlearn.readthedocs.io/en/latest/api.html#hmmlearn.base._AbstractHMM.predict</t>
  </si>
  <si>
    <t>https://hmmlearn.readthedocs.io/en/latest/api.html#hmmlearn.base._AbstractHMM.predict_proba</t>
  </si>
  <si>
    <t>.get_train(</t>
  </si>
  <si>
    <t>.get_eval(</t>
  </si>
  <si>
    <t>.TRAIN(</t>
  </si>
  <si>
    <t>https://hyperpose.readthedocs.io/en/latest/apirst/apis/hyperpose.Config.html#hyperpose.Config.define.TRAIN</t>
  </si>
  <si>
    <t>svm_train(</t>
  </si>
  <si>
    <t>https://github.com/cjlin1/libsvm/tree/master/python</t>
  </si>
  <si>
    <t>svm_predict(</t>
  </si>
  <si>
    <t>https://lightning.ai/docs/pytorch/stable/_modules/lightning/pytorch/trainer/trainer.html#Trainer.predict</t>
  </si>
  <si>
    <t>https://lightning.ai/docs/pytorch/stable/_modules/lightning/pytorch/trainer/trainer.html#Trainer.fit</t>
  </si>
  <si>
    <t>end_episode(</t>
  </si>
  <si>
    <t>https://unity-technologies.github.io/ml-agents/Python-On-Off-Policy-Trainer-Documentation/#mlagents.trainers.trainer.rl_trainer.RLTrainer.end_episode</t>
  </si>
  <si>
    <t>0.5</t>
  </si>
  <si>
    <t>https://nnabla.readthedocs.io/en/latest/python/tutorial/multi_device_training.html</t>
  </si>
  <si>
    <t>https://nnabla.readthedocs.io/en/latest/python/tutorial/by_examples.html#show-prediction</t>
  </si>
  <si>
    <t>if .backward( is not in the same file</t>
  </si>
  <si>
    <t>.TrainClosure(</t>
  </si>
  <si>
    <t>.evaluation.</t>
  </si>
  <si>
    <t>https://nussl.github.io/docs/tutorials/training.html#Using-and-evaluating-a-trained-model</t>
  </si>
  <si>
    <t>.serve(</t>
  </si>
  <si>
    <t>https://openrec.readthedocs.io/en/latest/recommenders/openrec.legacy.recommenders.recommender.html</t>
  </si>
  <si>
    <t>.learn(</t>
  </si>
  <si>
    <t>https://parl.readthedocs.io/en/latest/_modules/parl/core/paddle/agent.html#Agent.learn</t>
  </si>
  <si>
    <t>https://parl.readthedocs.io/en/latest/_modules/parl/core/paddle/agent.html#Agent.predict</t>
  </si>
  <si>
    <t>pipeline(</t>
  </si>
  <si>
    <t>predict_target(</t>
  </si>
  <si>
    <t>https://pykeen.readthedocs.io/en/stable/reference/predict.html</t>
  </si>
  <si>
    <t>.predict_triples(</t>
  </si>
  <si>
    <t>https://pykeen.readthedocs.io/en/stable/reference/predict.html#predict-triples-df</t>
  </si>
  <si>
    <t>predict_all(</t>
  </si>
  <si>
    <t>self.model(</t>
  </si>
  <si>
    <t>https://docs.ray.io/en/latest/data/examples/pytorch_resnet_batch_prediction.html#model-inference</t>
  </si>
  <si>
    <t>it is not a keyword that allow to identify a consumer, I can also identify a variable with self that contains a model() for a different context.</t>
  </si>
  <si>
    <t>.learn_one(</t>
  </si>
  <si>
    <t>https://riverml.xyz/latest/recipes/on-hoeffding-trees/</t>
  </si>
  <si>
    <t>.predict_one(</t>
  </si>
  <si>
    <t>https://riverml.xyz/latest/api/compose/learn-during-predict/</t>
  </si>
  <si>
    <t>https://rlpyt.readthedocs.io/en/latest/pages/runner.html</t>
  </si>
  <si>
    <t>.evaluate_agent(</t>
  </si>
  <si>
    <t>Non ne sono sicuro al 100%, penso sia un evaluate durante il training ma non trovo altri metodi</t>
  </si>
  <si>
    <t>https://rlpyt.readthedocs.io/en/latest/pages/runner.html#rlpyt.runners.base.BaseRunner.train</t>
  </si>
  <si>
    <t>mode='train'</t>
  </si>
  <si>
    <t>https://rlzoo.readthedocs.io/en/latest/guide/api.html</t>
  </si>
  <si>
    <t>It use the same method, but with "mode='train'," for training</t>
  </si>
  <si>
    <t>mode='test'</t>
  </si>
  <si>
    <t>It use the same method, but with "mode='test'," for inference</t>
  </si>
  <si>
    <t>.training_step(</t>
  </si>
  <si>
    <t>https://docs.scvi-tools.org/en/stable/api/reference/scvi.train.TrainingPlan.html</t>
  </si>
  <si>
    <t>TrainRunner(</t>
  </si>
  <si>
    <t>https://docs.scvi-tools.org/en/stable/api/reference/scvi.train.TrainRunner.html</t>
  </si>
  <si>
    <t>https://docs.scvi-tools.org/en/stable/tutorials/notebooks/scrna/cellassign_tutorial.html#predict-and-plot-assigned-cell-types</t>
  </si>
  <si>
    <t>https://snorkel.readthedocs.io/en/v0.9.7/packages/_autosummary/labeling/snorkel.labeling.model.baselines.MajorityLabelVoter.html?highlight=predict#snorkel.labeling.model.baselines.MajorityLabelVoter.predict</t>
  </si>
  <si>
    <t>.predit_proba(</t>
  </si>
  <si>
    <r>
      <rPr>
        <rFont val="Arial"/>
        <color rgb="FF1155CC"/>
        <u/>
      </rPr>
      <t xml:space="preserve">also stable-baselines3
: </t>
    </r>
    <r>
      <rPr>
        <rFont val="Arial"/>
        <color rgb="FF1155CC"/>
        <u/>
      </rPr>
      <t>https://stable-baselines.readthedocs.io/en/master/guide/quickstart.html</t>
    </r>
    <r>
      <rPr>
        <rFont val="Arial"/>
        <color rgb="FF1155CC"/>
        <u/>
      </rPr>
      <t xml:space="preserve"> </t>
    </r>
  </si>
  <si>
    <t>https://stable-baselines.readthedocs.io/en/master/modules/base.html#stable_baselines.common.base_class.BaseRLModel.predict</t>
  </si>
  <si>
    <t>https://www.tensorflow.org/tutorials/estimator/premade</t>
  </si>
  <si>
    <t>.close(</t>
  </si>
  <si>
    <t>.act(</t>
  </si>
  <si>
    <t>Penso sia questo ma sono molto in dubbio</t>
  </si>
  <si>
    <t>secondo me no</t>
  </si>
  <si>
    <t>.run_step(</t>
  </si>
  <si>
    <t>https://tensorpack.readthedocs.io/en/latest/modules/train.html#tensorpack.train.Trainer.train</t>
  </si>
  <si>
    <t>.train_with_defaults(</t>
  </si>
  <si>
    <t>https://tensorpack.readthedocs.io/en/latest/modules/train.html#tensorpack.train.Trainer.train_with_defaults</t>
  </si>
  <si>
    <t>.get_predictor(</t>
  </si>
  <si>
    <t>https://tensorpack.readthedocs.io/en/latest/modules/train.html#tensorpack.train.TowerTrainer.get_predictor</t>
  </si>
  <si>
    <t>PredictConfig(</t>
  </si>
  <si>
    <t>https://tensorpack.readthedocs.io/en/latest/modules/predict.html</t>
  </si>
  <si>
    <t>.get_predictors(</t>
  </si>
  <si>
    <t>https://www.tensorflow.org/agents/tutorials/6_reinforce_tutorial</t>
  </si>
  <si>
    <t>.train_step_counter.</t>
  </si>
  <si>
    <t>.Learner(</t>
  </si>
  <si>
    <t>https://www.tensorflow.org/agents/tutorials/7_SAC_minitaur_tutorial</t>
  </si>
  <si>
    <t>.run(</t>
  </si>
  <si>
    <t>Non ne sono sicurissimo</t>
  </si>
  <si>
    <t>Non è una funzione che usa AI/ML</t>
  </si>
  <si>
    <t>http://tflearn.org/getting_started/#training-evaluating-predicting</t>
  </si>
  <si>
    <t>https://tianshou.org/en/stable/01_tutorials/00_dqn.html</t>
  </si>
  <si>
    <t>.collect(</t>
  </si>
  <si>
    <t>https://tianshou.org/en/stable/02_notebooks/L7_Experiment.html</t>
  </si>
  <si>
    <t>Non trovo i metodi di inferenza ma questa libreria è basata su pytorch, dovrebbe essere lo stesso problema</t>
  </si>
  <si>
    <r>
      <rPr/>
      <t xml:space="preserve">Non trovo i metodi di inferenza ma questa libreria è basata su pytorch, dovrebbe essere lo stesso problema: </t>
    </r>
    <r>
      <rPr>
        <color rgb="FF1155CC"/>
        <u/>
      </rPr>
      <t>https://mimicry.readthedocs.io/en/latest/guides/tutorial.html?highlight=predict#evaluation</t>
    </r>
  </si>
  <si>
    <t>.train_iter(</t>
  </si>
  <si>
    <t>.train_iter_custom(</t>
  </si>
  <si>
    <t>https://huggingface.co/transformers/v3.0.2/main_classes/trainer.html#transformers.Trainer.predict</t>
  </si>
  <si>
    <t>transformers ha sia predict( che usa le stesse regole di pytorch</t>
  </si>
  <si>
    <t>https://trax-ml.readthedocs.io/en/latest/trax.html#trax.rl_trainer.train_rl</t>
  </si>
  <si>
    <t>https://trax-ml.readthedocs.io/en/latest/trax.supervised.html#trax.supervised.training.Loop.run</t>
  </si>
  <si>
    <t>Chatgpt: The Loop class in Trax does not directly address inference methods but focuses on training and evaluation loops</t>
  </si>
  <si>
    <t>https://vulcanai.readthedocs.io/en/latest/vulcanai.models.html#vulcanai.models.basenetwork.BaseNetwork.fit</t>
  </si>
  <si>
    <t>Non trovo i metodi di inferenza ma sembra che questa libreria è sia come pytorch, dovrebbe essere lo stesso problema</t>
  </si>
  <si>
    <t>https://botorch.org/api/_modules/botorch/models/multitask.html#KroneckerMultiTaskGP.train</t>
  </si>
  <si>
    <t>tensorflow</t>
  </si>
  <si>
    <r>
      <rPr>
        <color rgb="FF1155CC"/>
        <u/>
      </rPr>
      <t>https://caffe.berkeleyvision.org/tutorial/forward_backward.html</t>
    </r>
    <r>
      <rPr/>
      <t xml:space="preserve"> , </t>
    </r>
    <r>
      <rPr>
        <color rgb="FF1155CC"/>
        <u/>
      </rPr>
      <t>https://github.com/BVLC/caffe/blob/master/examples/01-learning-lenet.ipynb</t>
    </r>
    <r>
      <rPr/>
      <t xml:space="preserve"> </t>
    </r>
  </si>
  <si>
    <r>
      <rPr>
        <color rgb="FF1155CC"/>
        <u/>
      </rPr>
      <t>https://sparknlp.org/api/python/user_guide/annotators.html#annotator-approaches</t>
    </r>
    <r>
      <rPr/>
      <t xml:space="preserve"> , </t>
    </r>
    <r>
      <rPr>
        <color rgb="FF1155CC"/>
        <u/>
      </rPr>
      <t>https://sparknlp.org/api/python/user_guide/custom_pipelines.html</t>
    </r>
    <r>
      <rPr/>
      <t xml:space="preserve"> </t>
    </r>
  </si>
  <si>
    <t xml:space="preserve">also stable-baselines3
: https://stable-baselines.readthedocs.io/en/master/guide/quickstart.html </t>
  </si>
  <si>
    <t>library</t>
  </si>
  <si>
    <r>
      <rPr>
        <color rgb="FF1155CC"/>
        <u/>
      </rPr>
      <t>https://caffe.berkeleyvision.org/tutorial/forward_backward.html</t>
    </r>
    <r>
      <rPr/>
      <t xml:space="preserve"> , </t>
    </r>
    <r>
      <rPr>
        <color rgb="FF1155CC"/>
        <u/>
      </rPr>
      <t>https://github.com/BVLC/caffe/blob/master/examples/01-learning-lenet.ipynb</t>
    </r>
    <r>
      <rPr/>
      <t xml:space="preserve"> </t>
    </r>
  </si>
  <si>
    <r>
      <rPr>
        <color rgb="FF1155CC"/>
        <u/>
      </rPr>
      <t>https://sparknlp.org/api/python/user_guide/annotators.html#annotator-approaches</t>
    </r>
    <r>
      <rPr/>
      <t xml:space="preserve"> , </t>
    </r>
    <r>
      <rPr>
        <color rgb="FF1155CC"/>
        <u/>
      </rPr>
      <t>https://sparknlp.org/api/python/user_guide/custom_pipelines.html</t>
    </r>
    <r>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</si>
</sst>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54">
    <font>
      <sz val="10.0"/>
      <color rgb="FF000000"/>
      <name val="Arial"/>
      <scheme val="minor"/>
    </font>
    <font>
      <color rgb="FFFFFFFF"/>
      <name val="Arial"/>
    </font>
    <font>
      <color rgb="FFFFFFFF"/>
      <name val="Arial"/>
      <scheme val="minor"/>
    </font>
    <font>
      <color theme="1"/>
      <name val="Arial"/>
    </font>
    <font>
      <color theme="1"/>
      <name val="Arial"/>
      <scheme val="minor"/>
    </font>
    <font/>
    <font>
      <color rgb="FF000000"/>
      <name val="Arial"/>
      <scheme val="minor"/>
    </font>
    <font>
      <u/>
      <color rgb="FF0000FF"/>
    </font>
    <font>
      <sz val="9.0"/>
      <color rgb="FF000000"/>
      <name val="Arial"/>
      <scheme val="minor"/>
    </font>
    <font>
      <sz val="10.0"/>
      <color theme="1"/>
      <name val="Arial"/>
      <scheme val="minor"/>
    </font>
    <font>
      <u/>
      <color rgb="FF0000FF"/>
    </font>
    <font>
      <b/>
      <color theme="1"/>
      <name val="Arial"/>
      <scheme val="minor"/>
    </font>
    <font>
      <color rgb="FF000000"/>
      <name val="Arial"/>
    </font>
    <font>
      <u/>
      <color rgb="FF0000FF"/>
    </font>
    <font>
      <sz val="11.0"/>
      <color rgb="FF000000"/>
      <name val="Arial"/>
    </font>
    <font>
      <b/>
      <color theme="1"/>
      <name val="Arial"/>
    </font>
    <font>
      <sz val="10.0"/>
      <color rgb="FFFFFFFF"/>
      <name val="Arial"/>
      <scheme val="minor"/>
    </font>
    <font>
      <u/>
      <color rgb="FF0000FF"/>
    </font>
    <font>
      <u/>
      <color rgb="FF0000FF"/>
    </font>
    <font>
      <u/>
      <color rgb="FF0000FF"/>
    </font>
    <font>
      <u/>
      <color rgb="FF0000FF"/>
    </font>
    <font>
      <u/>
      <color rgb="FF0000FF"/>
    </font>
    <font>
      <sz val="11.0"/>
      <color theme="1"/>
      <name val="Arial"/>
      <scheme val="minor"/>
    </font>
    <font>
      <u/>
      <color rgb="FF0000FF"/>
    </font>
    <font>
      <u/>
      <color rgb="FF0000FF"/>
    </font>
    <font>
      <sz val="9.0"/>
      <color rgb="FF000000"/>
      <name val="&quot;Google Sans Mono&quot;"/>
    </font>
    <font>
      <u/>
      <color rgb="FF0000FF"/>
    </font>
    <font>
      <u/>
      <color rgb="FF000000"/>
      <name val="Arial"/>
    </font>
    <font>
      <u/>
      <color rgb="FF1155CC"/>
      <name val="Arial"/>
    </font>
    <font>
      <u/>
      <color rgb="FF1155CC"/>
      <name val="Arial"/>
    </font>
    <font>
      <u/>
      <color rgb="FF0000FF"/>
      <name val="Arial"/>
    </font>
    <font>
      <u/>
      <color rgb="FF1155CC"/>
      <name val="Arial"/>
    </font>
    <font>
      <u/>
      <color rgb="FF000000"/>
      <name val="Arial"/>
    </font>
    <font>
      <u/>
      <color rgb="FF0000FF"/>
    </font>
    <font>
      <sz val="11.0"/>
      <color rgb="FF000000"/>
      <name val="Arial"/>
      <scheme val="minor"/>
    </font>
    <font>
      <u/>
      <color rgb="FF0000FF"/>
      <name val="Arial"/>
    </font>
    <font>
      <u/>
      <color rgb="FF1155CC"/>
      <name val="Arial"/>
    </font>
    <font>
      <u/>
      <color rgb="FF000000"/>
      <name val="Arial"/>
    </font>
    <font>
      <u/>
      <color rgb="FF1155CC"/>
      <name val="Arial"/>
    </font>
    <font>
      <b/>
      <sz val="11.0"/>
      <color rgb="FF000000"/>
      <name val="Lato"/>
    </font>
    <font>
      <u/>
      <color rgb="FF0000FF"/>
    </font>
    <font>
      <sz val="9.0"/>
      <color rgb="FF000000"/>
      <name val="Consolas"/>
    </font>
    <font>
      <u/>
      <color rgb="FF000000"/>
      <name val="Arial"/>
    </font>
    <font>
      <u/>
      <color rgb="FF0000FF"/>
    </font>
    <font>
      <u/>
      <color rgb="FF0000FF"/>
    </font>
    <font>
      <u/>
      <color rgb="FF0000FF"/>
    </font>
    <font>
      <u/>
      <color rgb="FF0000FF"/>
    </font>
    <font>
      <u/>
      <color rgb="FF0000FF"/>
    </font>
    <font>
      <u/>
      <color rgb="FF0000FF"/>
      <name val="Arial"/>
    </font>
    <font>
      <u/>
      <color rgb="FF0000FF"/>
    </font>
    <font>
      <u/>
      <color rgb="FF000000"/>
      <name val="Arial"/>
    </font>
    <font>
      <u/>
      <color rgb="FF1155CC"/>
      <name val="Arial"/>
    </font>
    <font>
      <u/>
      <color rgb="FF000000"/>
      <name val="Arial"/>
    </font>
    <font>
      <u/>
      <color rgb="FF0000FF"/>
    </font>
  </fonts>
  <fills count="12">
    <fill>
      <patternFill patternType="none"/>
    </fill>
    <fill>
      <patternFill patternType="lightGray"/>
    </fill>
    <fill>
      <patternFill patternType="solid">
        <fgColor rgb="FF3C78D8"/>
        <bgColor rgb="FF3C78D8"/>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
      <patternFill patternType="solid">
        <fgColor rgb="FFFFFF00"/>
        <bgColor rgb="FFFFFF00"/>
      </patternFill>
    </fill>
    <fill>
      <patternFill patternType="solid">
        <fgColor rgb="FFD9D9D9"/>
        <bgColor rgb="FFD9D9D9"/>
      </patternFill>
    </fill>
    <fill>
      <patternFill patternType="solid">
        <fgColor rgb="FF4A86E8"/>
        <bgColor rgb="FF4A86E8"/>
      </patternFill>
    </fill>
    <fill>
      <patternFill patternType="solid">
        <fgColor rgb="FFB6D7A8"/>
        <bgColor rgb="FFB6D7A8"/>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53">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1" fillId="2" fontId="2" numFmtId="0" xfId="0" applyAlignment="1" applyBorder="1" applyFont="1">
      <alignment horizontal="center" readingOrder="0"/>
    </xf>
    <xf borderId="1" fillId="0" fontId="3" numFmtId="0" xfId="0" applyAlignment="1" applyBorder="1" applyFont="1">
      <alignment horizontal="center" vertical="bottom"/>
    </xf>
    <xf borderId="1" fillId="0" fontId="4" numFmtId="0" xfId="0" applyAlignment="1" applyBorder="1" applyFont="1">
      <alignment horizontal="center" readingOrder="0"/>
    </xf>
    <xf borderId="1" fillId="0" fontId="4" numFmtId="0" xfId="0" applyAlignment="1" applyBorder="1" applyFont="1">
      <alignment horizontal="center"/>
    </xf>
    <xf borderId="1" fillId="0" fontId="4" numFmtId="4" xfId="0" applyAlignment="1" applyBorder="1" applyFont="1" applyNumberFormat="1">
      <alignment horizontal="center"/>
    </xf>
    <xf borderId="1" fillId="0" fontId="3" numFmtId="0" xfId="0" applyAlignment="1" applyBorder="1" applyFont="1">
      <alignment horizontal="center" readingOrder="0" vertical="bottom"/>
    </xf>
    <xf borderId="2" fillId="0" fontId="4" numFmtId="0" xfId="0" applyAlignment="1" applyBorder="1" applyFont="1">
      <alignment horizontal="center"/>
    </xf>
    <xf borderId="3" fillId="0" fontId="5" numFmtId="0" xfId="0" applyBorder="1" applyFont="1"/>
    <xf borderId="4" fillId="0" fontId="5" numFmtId="0" xfId="0" applyBorder="1" applyFont="1"/>
    <xf borderId="1" fillId="0" fontId="6" numFmtId="4" xfId="0" applyAlignment="1" applyBorder="1" applyFont="1" applyNumberFormat="1">
      <alignment horizontal="center"/>
    </xf>
    <xf borderId="1" fillId="2" fontId="2" numFmtId="0" xfId="0" applyAlignment="1" applyBorder="1" applyFont="1">
      <alignment readingOrder="0"/>
    </xf>
    <xf borderId="2" fillId="2" fontId="2" numFmtId="0" xfId="0" applyAlignment="1" applyBorder="1" applyFont="1">
      <alignment readingOrder="0"/>
    </xf>
    <xf borderId="0" fillId="2" fontId="2" numFmtId="0" xfId="0" applyFont="1"/>
    <xf borderId="1" fillId="2" fontId="2" numFmtId="0" xfId="0" applyBorder="1" applyFont="1"/>
    <xf borderId="1" fillId="2" fontId="2" numFmtId="0" xfId="0" applyAlignment="1" applyBorder="1" applyFont="1">
      <alignment horizontal="center"/>
    </xf>
    <xf borderId="0" fillId="2" fontId="2" numFmtId="0" xfId="0" applyAlignment="1" applyFont="1">
      <alignment readingOrder="0" shrinkToFit="0" wrapText="1"/>
    </xf>
    <xf borderId="2" fillId="0" fontId="7" numFmtId="0" xfId="0" applyAlignment="1" applyBorder="1" applyFont="1">
      <alignment horizontal="left" readingOrder="0" shrinkToFit="0" wrapText="1"/>
    </xf>
    <xf borderId="1" fillId="0" fontId="4" numFmtId="0" xfId="0" applyAlignment="1" applyBorder="1" applyFont="1">
      <alignment readingOrder="0"/>
    </xf>
    <xf borderId="1" fillId="3" fontId="4" numFmtId="0" xfId="0" applyAlignment="1" applyBorder="1" applyFill="1" applyFont="1">
      <alignment horizontal="center" readingOrder="0"/>
    </xf>
    <xf borderId="1" fillId="4" fontId="4" numFmtId="0" xfId="0" applyAlignment="1" applyBorder="1" applyFill="1" applyFont="1">
      <alignment horizontal="center" readingOrder="0"/>
    </xf>
    <xf borderId="1" fillId="5" fontId="8" numFmtId="0" xfId="0" applyAlignment="1" applyBorder="1" applyFill="1" applyFont="1">
      <alignment horizontal="center"/>
    </xf>
    <xf borderId="0" fillId="0" fontId="4" numFmtId="0" xfId="0" applyAlignment="1" applyFont="1">
      <alignment shrinkToFit="0" wrapText="1"/>
    </xf>
    <xf borderId="0" fillId="0" fontId="4" numFmtId="0" xfId="0" applyAlignment="1" applyFont="1">
      <alignment readingOrder="0"/>
    </xf>
    <xf borderId="1" fillId="0" fontId="9" numFmtId="0" xfId="0" applyAlignment="1" applyBorder="1" applyFont="1">
      <alignment horizontal="center" readingOrder="0"/>
    </xf>
    <xf borderId="2" fillId="0" fontId="10" numFmtId="0" xfId="0" applyAlignment="1" applyBorder="1" applyFont="1">
      <alignment horizontal="left" readingOrder="0" shrinkToFit="0" wrapText="1"/>
    </xf>
    <xf borderId="1" fillId="0" fontId="3" numFmtId="0" xfId="0" applyAlignment="1" applyBorder="1" applyFont="1">
      <alignment readingOrder="0" vertical="bottom"/>
    </xf>
    <xf borderId="0" fillId="0" fontId="11" numFmtId="0" xfId="0" applyAlignment="1" applyFont="1">
      <alignment readingOrder="0" shrinkToFit="0" wrapText="1"/>
    </xf>
    <xf borderId="5" fillId="0" fontId="3" numFmtId="0" xfId="0" applyAlignment="1" applyBorder="1" applyFont="1">
      <alignment readingOrder="0" vertical="bottom"/>
    </xf>
    <xf borderId="1" fillId="0" fontId="4" numFmtId="0" xfId="0" applyBorder="1" applyFont="1"/>
    <xf borderId="1" fillId="6" fontId="4" numFmtId="0" xfId="0" applyAlignment="1" applyBorder="1" applyFill="1" applyFont="1">
      <alignment horizontal="center" readingOrder="0"/>
    </xf>
    <xf borderId="0" fillId="0" fontId="4" numFmtId="0" xfId="0" applyAlignment="1" applyFont="1">
      <alignment readingOrder="0" shrinkToFit="0" wrapText="1"/>
    </xf>
    <xf borderId="1" fillId="5" fontId="12" numFmtId="0" xfId="0" applyAlignment="1" applyBorder="1" applyFont="1">
      <alignment horizontal="center" readingOrder="0"/>
    </xf>
    <xf borderId="0" fillId="0" fontId="13" numFmtId="0" xfId="0" applyAlignment="1" applyFont="1">
      <alignment readingOrder="0" shrinkToFit="0" wrapText="1"/>
    </xf>
    <xf borderId="1" fillId="7" fontId="4" numFmtId="0" xfId="0" applyAlignment="1" applyBorder="1" applyFill="1" applyFont="1">
      <alignment horizontal="center" readingOrder="0"/>
    </xf>
    <xf borderId="1" fillId="8" fontId="4" numFmtId="0" xfId="0" applyAlignment="1" applyBorder="1" applyFill="1" applyFont="1">
      <alignment horizontal="center" readingOrder="0"/>
    </xf>
    <xf borderId="1" fillId="5" fontId="14" numFmtId="0" xfId="0" applyAlignment="1" applyBorder="1" applyFont="1">
      <alignment horizontal="center" readingOrder="0"/>
    </xf>
    <xf borderId="0" fillId="0" fontId="4" numFmtId="0" xfId="0" applyAlignment="1" applyFont="1">
      <alignment horizontal="center" readingOrder="0"/>
    </xf>
    <xf borderId="0" fillId="0" fontId="4" numFmtId="0" xfId="0" applyAlignment="1" applyFont="1">
      <alignment horizontal="left" readingOrder="0" shrinkToFit="0" wrapText="1"/>
    </xf>
    <xf borderId="1" fillId="9" fontId="15" numFmtId="0" xfId="0" applyAlignment="1" applyBorder="1" applyFill="1" applyFont="1">
      <alignment horizontal="center" readingOrder="0" shrinkToFit="0" wrapText="1"/>
    </xf>
    <xf borderId="4" fillId="0" fontId="15" numFmtId="0" xfId="0" applyAlignment="1" applyBorder="1" applyFont="1">
      <alignment horizontal="center" shrinkToFit="0" wrapText="1"/>
    </xf>
    <xf borderId="4" fillId="0" fontId="3" numFmtId="0" xfId="0" applyAlignment="1" applyBorder="1" applyFont="1">
      <alignment horizontal="center"/>
    </xf>
    <xf borderId="0" fillId="5" fontId="8" numFmtId="0" xfId="0" applyAlignment="1" applyFont="1">
      <alignment horizontal="center"/>
    </xf>
    <xf borderId="5" fillId="9" fontId="15" numFmtId="0" xfId="0" applyAlignment="1" applyBorder="1" applyFont="1">
      <alignment horizontal="center" readingOrder="0" shrinkToFit="0" wrapText="1"/>
    </xf>
    <xf borderId="6" fillId="0" fontId="15" numFmtId="0" xfId="0" applyAlignment="1" applyBorder="1" applyFont="1">
      <alignment horizontal="center" shrinkToFit="0" wrapText="1"/>
    </xf>
    <xf borderId="6" fillId="0" fontId="3" numFmtId="0" xfId="0" applyAlignment="1" applyBorder="1" applyFont="1">
      <alignment horizontal="center"/>
    </xf>
    <xf borderId="5" fillId="9" fontId="15" numFmtId="0" xfId="0" applyAlignment="1" applyBorder="1" applyFont="1">
      <alignment horizontal="center" shrinkToFit="0" wrapText="1"/>
    </xf>
    <xf borderId="0" fillId="0" fontId="3" numFmtId="0" xfId="0" applyFont="1"/>
    <xf borderId="6" fillId="0" fontId="15" numFmtId="0" xfId="0" applyAlignment="1" applyBorder="1" applyFont="1">
      <alignment horizontal="center"/>
    </xf>
    <xf borderId="1" fillId="2" fontId="16" numFmtId="0" xfId="0" applyAlignment="1" applyBorder="1" applyFont="1">
      <alignment horizontal="center" readingOrder="0"/>
    </xf>
    <xf borderId="0" fillId="2" fontId="2" numFmtId="0" xfId="0" applyAlignment="1" applyFont="1">
      <alignment readingOrder="0"/>
    </xf>
    <xf borderId="1" fillId="0" fontId="0" numFmtId="0" xfId="0" applyAlignment="1" applyBorder="1" applyFont="1">
      <alignment horizontal="center" readingOrder="0"/>
    </xf>
    <xf borderId="0" fillId="0" fontId="17" numFmtId="0" xfId="0" applyAlignment="1" applyFont="1">
      <alignment horizontal="left" readingOrder="0" shrinkToFit="0" wrapText="1"/>
    </xf>
    <xf borderId="1" fillId="0" fontId="0" numFmtId="0" xfId="0" applyAlignment="1" applyBorder="1" applyFont="1">
      <alignment horizontal="center" readingOrder="0" vertical="bottom"/>
    </xf>
    <xf borderId="1" fillId="10" fontId="2" numFmtId="0" xfId="0" applyAlignment="1" applyBorder="1" applyFill="1" applyFont="1">
      <alignment horizontal="left" readingOrder="0"/>
    </xf>
    <xf borderId="1" fillId="10" fontId="2" numFmtId="0" xfId="0" applyAlignment="1" applyBorder="1" applyFont="1">
      <alignment horizontal="center" readingOrder="0"/>
    </xf>
    <xf borderId="1" fillId="10" fontId="2" numFmtId="0" xfId="0" applyAlignment="1" applyBorder="1" applyFont="1">
      <alignment readingOrder="0" shrinkToFit="0" wrapText="1"/>
    </xf>
    <xf borderId="1" fillId="2" fontId="2" numFmtId="0" xfId="0" applyAlignment="1" applyBorder="1" applyFont="1">
      <alignment readingOrder="0" shrinkToFit="0" wrapText="1"/>
    </xf>
    <xf borderId="1" fillId="0" fontId="4" numFmtId="0" xfId="0" applyAlignment="1" applyBorder="1" applyFont="1">
      <alignment horizontal="left" readingOrder="0"/>
    </xf>
    <xf borderId="1" fillId="0" fontId="18" numFmtId="0" xfId="0" applyAlignment="1" applyBorder="1" applyFont="1">
      <alignment readingOrder="0" shrinkToFit="0" wrapText="1"/>
    </xf>
    <xf borderId="1" fillId="0" fontId="8" numFmtId="0" xfId="0" applyAlignment="1" applyBorder="1" applyFont="1">
      <alignment horizontal="center" readingOrder="0"/>
    </xf>
    <xf borderId="1" fillId="0" fontId="4" numFmtId="0" xfId="0" applyAlignment="1" applyBorder="1" applyFont="1">
      <alignment readingOrder="0" shrinkToFit="0" wrapText="1"/>
    </xf>
    <xf borderId="1" fillId="0" fontId="19" numFmtId="0" xfId="0" applyAlignment="1" applyBorder="1" applyFont="1">
      <alignment readingOrder="0" shrinkToFit="0" wrapText="1"/>
    </xf>
    <xf borderId="0" fillId="0" fontId="4" numFmtId="0" xfId="0" applyAlignment="1" applyFont="1">
      <alignment readingOrder="0" shrinkToFit="0" wrapText="1"/>
    </xf>
    <xf borderId="0" fillId="0" fontId="20" numFmtId="0" xfId="0" applyAlignment="1" applyFont="1">
      <alignment readingOrder="0" shrinkToFit="0" wrapText="1"/>
    </xf>
    <xf borderId="0" fillId="0" fontId="21" numFmtId="0" xfId="0" applyAlignment="1" applyFont="1">
      <alignment readingOrder="0"/>
    </xf>
    <xf borderId="1" fillId="0" fontId="4" numFmtId="0" xfId="0" applyAlignment="1" applyBorder="1" applyFont="1">
      <alignment readingOrder="0" shrinkToFit="0" wrapText="1"/>
    </xf>
    <xf borderId="1" fillId="0" fontId="22" numFmtId="0" xfId="0" applyAlignment="1" applyBorder="1" applyFont="1">
      <alignment horizontal="left" readingOrder="0"/>
    </xf>
    <xf borderId="0" fillId="0" fontId="23" numFmtId="0" xfId="0" applyAlignment="1" applyFont="1">
      <alignment readingOrder="0"/>
    </xf>
    <xf borderId="0" fillId="0" fontId="4" numFmtId="0" xfId="0" applyAlignment="1" applyFont="1">
      <alignment horizontal="left" readingOrder="0"/>
    </xf>
    <xf borderId="0" fillId="0" fontId="8" numFmtId="0" xfId="0" applyAlignment="1" applyFont="1">
      <alignment horizontal="center" readingOrder="0"/>
    </xf>
    <xf borderId="1" fillId="2" fontId="2" numFmtId="0" xfId="0" applyAlignment="1" applyBorder="1" applyFont="1">
      <alignment horizontal="left" readingOrder="0"/>
    </xf>
    <xf borderId="0" fillId="2" fontId="2" numFmtId="0" xfId="0" applyAlignment="1" applyFont="1">
      <alignment shrinkToFit="0" wrapText="1"/>
    </xf>
    <xf borderId="0" fillId="0" fontId="6" numFmtId="0" xfId="0" applyAlignment="1" applyFont="1">
      <alignment horizontal="center" readingOrder="0"/>
    </xf>
    <xf borderId="1" fillId="0" fontId="6" numFmtId="0" xfId="0" applyAlignment="1" applyBorder="1" applyFont="1">
      <alignment horizontal="center" readingOrder="0"/>
    </xf>
    <xf borderId="1" fillId="0" fontId="24" numFmtId="0" xfId="0" applyAlignment="1" applyBorder="1" applyFont="1">
      <alignment horizontal="left" readingOrder="0" shrinkToFit="0" wrapText="1"/>
    </xf>
    <xf borderId="0" fillId="0" fontId="25" numFmtId="0" xfId="0" applyFont="1"/>
    <xf borderId="1" fillId="0" fontId="8" numFmtId="0" xfId="0" applyAlignment="1" applyBorder="1" applyFont="1">
      <alignment horizontal="center"/>
    </xf>
    <xf borderId="0" fillId="0" fontId="4" numFmtId="0" xfId="0" applyFont="1"/>
    <xf borderId="1" fillId="0" fontId="26" numFmtId="0" xfId="0" applyAlignment="1" applyBorder="1" applyFont="1">
      <alignment horizontal="left" readingOrder="0" shrinkToFit="0" wrapText="1"/>
    </xf>
    <xf borderId="1" fillId="0" fontId="12" numFmtId="0" xfId="0" applyAlignment="1" applyBorder="1" applyFont="1">
      <alignment horizontal="center" vertical="bottom"/>
    </xf>
    <xf borderId="1" fillId="0" fontId="27" numFmtId="0" xfId="0" applyAlignment="1" applyBorder="1" applyFont="1">
      <alignment horizontal="center" shrinkToFit="0" vertical="bottom" wrapText="1"/>
    </xf>
    <xf borderId="1" fillId="0" fontId="3" numFmtId="0" xfId="0" applyAlignment="1" applyBorder="1" applyFont="1">
      <alignment horizontal="center" vertical="bottom"/>
    </xf>
    <xf borderId="1" fillId="0" fontId="28" numFmtId="0" xfId="0" applyAlignment="1" applyBorder="1" applyFont="1">
      <alignment horizontal="left" shrinkToFit="0" vertical="bottom" wrapText="1"/>
    </xf>
    <xf borderId="0" fillId="0" fontId="3" numFmtId="0" xfId="0" applyAlignment="1" applyFont="1">
      <alignment shrinkToFit="0" vertical="bottom" wrapText="1"/>
    </xf>
    <xf borderId="1" fillId="8" fontId="12" numFmtId="0" xfId="0" applyAlignment="1" applyBorder="1" applyFont="1">
      <alignment horizontal="center" vertical="bottom"/>
    </xf>
    <xf borderId="1" fillId="8" fontId="12" numFmtId="0" xfId="0" applyAlignment="1" applyBorder="1" applyFont="1">
      <alignment horizontal="center" readingOrder="0" vertical="bottom"/>
    </xf>
    <xf borderId="1" fillId="8" fontId="3" numFmtId="0" xfId="0" applyAlignment="1" applyBorder="1" applyFont="1">
      <alignment horizontal="center" vertical="bottom"/>
    </xf>
    <xf borderId="1" fillId="8" fontId="29" numFmtId="0" xfId="0" applyAlignment="1" applyBorder="1" applyFont="1">
      <alignment horizontal="left" shrinkToFit="0" vertical="bottom" wrapText="1"/>
    </xf>
    <xf borderId="0" fillId="0" fontId="30" numFmtId="0" xfId="0" applyAlignment="1" applyFont="1">
      <alignment shrinkToFit="0" vertical="bottom" wrapText="1"/>
    </xf>
    <xf borderId="1" fillId="8" fontId="3" numFmtId="0" xfId="0" applyAlignment="1" applyBorder="1" applyFont="1">
      <alignment horizontal="center" readingOrder="0" vertical="bottom"/>
    </xf>
    <xf borderId="0" fillId="0" fontId="31" numFmtId="0" xfId="0" applyAlignment="1" applyFont="1">
      <alignment horizontal="left" shrinkToFit="0" vertical="bottom" wrapText="1"/>
    </xf>
    <xf borderId="1" fillId="0" fontId="12" numFmtId="0" xfId="0" applyAlignment="1" applyBorder="1" applyFont="1">
      <alignment horizontal="center" readingOrder="0" vertical="bottom"/>
    </xf>
    <xf borderId="1" fillId="0" fontId="32" numFmtId="0" xfId="0" applyAlignment="1" applyBorder="1" applyFont="1">
      <alignment horizontal="center" readingOrder="0" shrinkToFit="0" vertical="bottom" wrapText="1"/>
    </xf>
    <xf borderId="1" fillId="0" fontId="6" numFmtId="0" xfId="0" applyAlignment="1" applyBorder="1" applyFont="1">
      <alignment horizontal="center" readingOrder="0"/>
    </xf>
    <xf borderId="0" fillId="0" fontId="4" numFmtId="0" xfId="0" applyAlignment="1" applyFont="1">
      <alignment readingOrder="0"/>
    </xf>
    <xf borderId="1" fillId="8" fontId="6" numFmtId="0" xfId="0" applyAlignment="1" applyBorder="1" applyFont="1">
      <alignment horizontal="center" readingOrder="0"/>
    </xf>
    <xf borderId="1" fillId="8" fontId="6" numFmtId="0" xfId="0" applyAlignment="1" applyBorder="1" applyFont="1">
      <alignment horizontal="center" readingOrder="0"/>
    </xf>
    <xf borderId="1" fillId="8" fontId="33" numFmtId="0" xfId="0" applyAlignment="1" applyBorder="1" applyFont="1">
      <alignment horizontal="left" readingOrder="0" shrinkToFit="0" wrapText="1"/>
    </xf>
    <xf borderId="1" fillId="0" fontId="6" numFmtId="0" xfId="0" applyAlignment="1" applyBorder="1" applyFont="1">
      <alignment horizontal="center" readingOrder="0" shrinkToFit="0" vertical="bottom" wrapText="1"/>
    </xf>
    <xf borderId="1" fillId="0" fontId="34" numFmtId="0" xfId="0" applyAlignment="1" applyBorder="1" applyFont="1">
      <alignment horizontal="center" readingOrder="0"/>
    </xf>
    <xf borderId="1" fillId="0" fontId="35" numFmtId="0" xfId="0" applyAlignment="1" applyBorder="1" applyFont="1">
      <alignment horizontal="left" readingOrder="0" shrinkToFit="0" vertical="bottom" wrapText="1"/>
    </xf>
    <xf borderId="1" fillId="0" fontId="12" numFmtId="0" xfId="0" applyAlignment="1" applyBorder="1" applyFont="1">
      <alignment horizontal="center" readingOrder="0" shrinkToFit="0" vertical="bottom" wrapText="1"/>
    </xf>
    <xf borderId="1" fillId="0" fontId="12" numFmtId="0" xfId="0" applyAlignment="1" applyBorder="1" applyFont="1">
      <alignment horizontal="center" vertical="bottom"/>
    </xf>
    <xf borderId="1" fillId="0" fontId="36" numFmtId="0" xfId="0" applyAlignment="1" applyBorder="1" applyFont="1">
      <alignment horizontal="left" readingOrder="0" shrinkToFit="0" vertical="bottom" wrapText="1"/>
    </xf>
    <xf borderId="1" fillId="0" fontId="12" numFmtId="0" xfId="0" applyAlignment="1" applyBorder="1" applyFont="1">
      <alignment horizontal="center" readingOrder="0" vertical="bottom"/>
    </xf>
    <xf borderId="0" fillId="0" fontId="12" numFmtId="0" xfId="0" applyAlignment="1" applyFont="1">
      <alignment horizontal="center" readingOrder="0" vertical="bottom"/>
    </xf>
    <xf borderId="1" fillId="8" fontId="37" numFmtId="0" xfId="0" applyAlignment="1" applyBorder="1" applyFont="1">
      <alignment horizontal="center" readingOrder="0" shrinkToFit="0" vertical="bottom" wrapText="1"/>
    </xf>
    <xf borderId="1" fillId="8" fontId="38" numFmtId="0" xfId="0" applyAlignment="1" applyBorder="1" applyFont="1">
      <alignment horizontal="left" readingOrder="0" shrinkToFit="0" vertical="bottom" wrapText="1"/>
    </xf>
    <xf borderId="0" fillId="8" fontId="4" numFmtId="0" xfId="0" applyAlignment="1" applyFont="1">
      <alignment readingOrder="0" shrinkToFit="0" wrapText="1"/>
    </xf>
    <xf borderId="1" fillId="0" fontId="39" numFmtId="0" xfId="0" applyAlignment="1" applyBorder="1" applyFont="1">
      <alignment horizontal="center" readingOrder="0"/>
    </xf>
    <xf borderId="1" fillId="0" fontId="40" numFmtId="0" xfId="0" applyAlignment="1" applyBorder="1" applyFont="1">
      <alignment horizontal="left" readingOrder="0"/>
    </xf>
    <xf borderId="1" fillId="0" fontId="12" numFmtId="0" xfId="0" applyAlignment="1" applyBorder="1" applyFont="1">
      <alignment horizontal="center" readingOrder="0" shrinkToFit="0" vertical="bottom" wrapText="1"/>
    </xf>
    <xf borderId="1" fillId="0" fontId="12" numFmtId="0" xfId="0" applyAlignment="1" applyBorder="1" applyFont="1">
      <alignment horizontal="center" readingOrder="0" shrinkToFit="0" vertical="bottom" wrapText="1"/>
    </xf>
    <xf borderId="1" fillId="5" fontId="41" numFmtId="0" xfId="0" applyAlignment="1" applyBorder="1" applyFont="1">
      <alignment horizontal="center" readingOrder="0"/>
    </xf>
    <xf borderId="1" fillId="0" fontId="42" numFmtId="0" xfId="0" applyAlignment="1" applyBorder="1" applyFont="1">
      <alignment horizontal="center" vertical="bottom"/>
    </xf>
    <xf borderId="0" fillId="11" fontId="6" numFmtId="0" xfId="0" applyAlignment="1" applyFill="1" applyFont="1">
      <alignment horizontal="center" readingOrder="0"/>
    </xf>
    <xf borderId="1" fillId="11" fontId="0" numFmtId="0" xfId="0" applyAlignment="1" applyBorder="1" applyFont="1">
      <alignment horizontal="center" readingOrder="0"/>
    </xf>
    <xf borderId="1" fillId="11" fontId="4" numFmtId="0" xfId="0" applyAlignment="1" applyBorder="1" applyFont="1">
      <alignment horizontal="center" readingOrder="0"/>
    </xf>
    <xf borderId="1" fillId="11" fontId="3" numFmtId="0" xfId="0" applyAlignment="1" applyBorder="1" applyFont="1">
      <alignment horizontal="center" vertical="bottom"/>
    </xf>
    <xf borderId="2" fillId="11" fontId="43" numFmtId="0" xfId="0" applyAlignment="1" applyBorder="1" applyFont="1">
      <alignment horizontal="left" readingOrder="0" shrinkToFit="0" wrapText="1"/>
    </xf>
    <xf borderId="1" fillId="11" fontId="3" numFmtId="0" xfId="0" applyAlignment="1" applyBorder="1" applyFont="1">
      <alignment horizontal="center" readingOrder="0" vertical="bottom"/>
    </xf>
    <xf borderId="2" fillId="11" fontId="44" numFmtId="0" xfId="0" applyAlignment="1" applyBorder="1" applyFont="1">
      <alignment horizontal="left" readingOrder="0" shrinkToFit="0" wrapText="1"/>
    </xf>
    <xf borderId="1" fillId="11" fontId="14" numFmtId="0" xfId="0" applyAlignment="1" applyBorder="1" applyFont="1">
      <alignment horizontal="center" readingOrder="0"/>
    </xf>
    <xf borderId="0" fillId="11" fontId="45" numFmtId="0" xfId="0" applyAlignment="1" applyFont="1">
      <alignment horizontal="left" readingOrder="0" shrinkToFit="0" wrapText="1"/>
    </xf>
    <xf borderId="2" fillId="11" fontId="4" numFmtId="0" xfId="0" applyAlignment="1" applyBorder="1" applyFont="1">
      <alignment horizontal="left" readingOrder="0" shrinkToFit="0" wrapText="1"/>
    </xf>
    <xf borderId="0" fillId="11" fontId="12" numFmtId="0" xfId="0" applyAlignment="1" applyFont="1">
      <alignment horizontal="center" vertical="bottom"/>
    </xf>
    <xf borderId="1" fillId="11" fontId="12" numFmtId="0" xfId="0" applyAlignment="1" applyBorder="1" applyFont="1">
      <alignment horizontal="center" readingOrder="0"/>
    </xf>
    <xf borderId="1" fillId="11" fontId="0" numFmtId="0" xfId="0" applyAlignment="1" applyBorder="1" applyFont="1">
      <alignment horizontal="center" readingOrder="0" vertical="bottom"/>
    </xf>
    <xf borderId="1" fillId="11" fontId="9" numFmtId="0" xfId="0" applyAlignment="1" applyBorder="1" applyFont="1">
      <alignment horizontal="center" readingOrder="0"/>
    </xf>
    <xf borderId="1" fillId="0" fontId="6" numFmtId="0" xfId="0" applyAlignment="1" applyBorder="1" applyFont="1">
      <alignment horizontal="center"/>
    </xf>
    <xf borderId="1" fillId="0" fontId="4" numFmtId="0" xfId="0" applyAlignment="1" applyBorder="1" applyFont="1">
      <alignment horizontal="center"/>
    </xf>
    <xf borderId="1" fillId="0" fontId="46" numFmtId="0" xfId="0" applyAlignment="1" applyBorder="1" applyFont="1">
      <alignment horizontal="left" shrinkToFit="0" wrapText="1"/>
    </xf>
    <xf borderId="1" fillId="0" fontId="47" numFmtId="0" xfId="0" applyAlignment="1" applyBorder="1" applyFont="1">
      <alignment shrinkToFit="0" wrapText="1"/>
    </xf>
    <xf borderId="1" fillId="0" fontId="48" numFmtId="0" xfId="0" applyAlignment="1" applyBorder="1" applyFont="1">
      <alignment horizontal="left" shrinkToFit="0" vertical="bottom" wrapText="1"/>
    </xf>
    <xf borderId="1" fillId="0" fontId="49" numFmtId="0" xfId="0" applyAlignment="1" applyBorder="1" applyFont="1">
      <alignment horizontal="left"/>
    </xf>
    <xf borderId="1" fillId="0" fontId="41" numFmtId="0" xfId="0" applyAlignment="1" applyBorder="1" applyFont="1">
      <alignment horizontal="center" readingOrder="0"/>
    </xf>
    <xf borderId="1" fillId="0" fontId="4" numFmtId="0" xfId="0" applyAlignment="1" applyBorder="1" applyFont="1">
      <alignment horizontal="left" readingOrder="0" shrinkToFit="0" wrapText="1"/>
    </xf>
    <xf borderId="1" fillId="0" fontId="34" numFmtId="0" xfId="0" applyAlignment="1" applyBorder="1" applyFont="1">
      <alignment horizontal="center" readingOrder="0"/>
    </xf>
    <xf borderId="1" fillId="0" fontId="22" numFmtId="0" xfId="0" applyAlignment="1" applyBorder="1" applyFont="1">
      <alignment horizontal="center" readingOrder="0"/>
    </xf>
    <xf borderId="0" fillId="0" fontId="0" numFmtId="0" xfId="0" applyAlignment="1" applyFont="1">
      <alignment horizontal="center" readingOrder="0"/>
    </xf>
    <xf borderId="0" fillId="0" fontId="3" numFmtId="0" xfId="0" applyAlignment="1" applyFont="1">
      <alignment horizontal="center" vertical="bottom"/>
    </xf>
    <xf borderId="0" fillId="0" fontId="12" numFmtId="0" xfId="0" applyAlignment="1" applyFont="1">
      <alignment horizontal="center" vertical="bottom"/>
    </xf>
    <xf borderId="0" fillId="0" fontId="50" numFmtId="0" xfId="0" applyAlignment="1" applyFont="1">
      <alignment horizontal="center" readingOrder="0" shrinkToFit="0" vertical="bottom" wrapText="1"/>
    </xf>
    <xf borderId="0" fillId="0" fontId="12" numFmtId="0" xfId="0" applyAlignment="1" applyFont="1">
      <alignment horizontal="center" readingOrder="0" shrinkToFit="0" vertical="bottom" wrapText="1"/>
    </xf>
    <xf borderId="0" fillId="0" fontId="51" numFmtId="0" xfId="0" applyAlignment="1" applyFont="1">
      <alignment horizontal="left" readingOrder="0" shrinkToFit="0" vertical="bottom" wrapText="1"/>
    </xf>
    <xf borderId="0" fillId="0" fontId="52" numFmtId="0" xfId="0" applyAlignment="1" applyFont="1">
      <alignment horizontal="center" shrinkToFit="0" vertical="bottom" wrapText="1"/>
    </xf>
    <xf borderId="0" fillId="0" fontId="53" numFmtId="0" xfId="0" applyAlignment="1" applyFont="1">
      <alignment shrinkToFit="0" wrapText="1"/>
    </xf>
    <xf borderId="0" fillId="0" fontId="41" numFmtId="0" xfId="0" applyAlignment="1" applyFont="1">
      <alignment horizontal="center" readingOrder="0"/>
    </xf>
    <xf borderId="1" fillId="0" fontId="6" numFmtId="0" xfId="0" applyAlignment="1" applyBorder="1" applyFont="1">
      <alignment horizontal="center" readingOrder="0" shrinkToFit="0" wrapText="1"/>
    </xf>
    <xf borderId="1" fillId="0" fontId="6" numFmtId="0" xfId="0" applyAlignment="1" applyBorder="1" applyFont="1">
      <alignment horizontal="center" readingOrder="0" shrinkToFit="0" wrapText="1"/>
    </xf>
    <xf borderId="1" fillId="0" fontId="4" numFmtId="0" xfId="0" applyAlignment="1" applyBorder="1" applyFont="1">
      <alignment horizontal="center" readingOrder="0" shrinkToFit="0" wrapText="1"/>
    </xf>
  </cellXfs>
  <cellStyles count="1">
    <cellStyle xfId="0" name="Normal" builtinId="0"/>
  </cellStyles>
  <dxfs count="1">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xgboost.readthedocs.io/en/stable/prediction.html" TargetMode="External"/><Relationship Id="rId84" Type="http://schemas.openxmlformats.org/officeDocument/2006/relationships/hyperlink" Target="https://docs.chainer.org/en/stable/reference/generated/chainer.training.make_extension.html" TargetMode="External"/><Relationship Id="rId83" Type="http://schemas.openxmlformats.org/officeDocument/2006/relationships/hyperlink" Target="https://docs.chainer.org/en/stable/reference/training.html" TargetMode="External"/><Relationship Id="rId42" Type="http://schemas.openxmlformats.org/officeDocument/2006/relationships/hyperlink" Target="https://xgboost.readthedocs.io/en/stable/prediction.html" TargetMode="External"/><Relationship Id="rId86" Type="http://schemas.openxmlformats.org/officeDocument/2006/relationships/hyperlink" Target="https://docs.h2o.ai/h2o/latest-stable/h2o-docs/performance-and-prediction.html" TargetMode="External"/><Relationship Id="rId41" Type="http://schemas.openxmlformats.org/officeDocument/2006/relationships/hyperlink" Target="https://xgboost.readthedocs.io/en/stable/prediction.html" TargetMode="External"/><Relationship Id="rId85" Type="http://schemas.openxmlformats.org/officeDocument/2006/relationships/hyperlink" Target="https://docs.h2o.ai/h2o/latest-stable/h2o-docs/training-models.html" TargetMode="External"/><Relationship Id="rId44" Type="http://schemas.openxmlformats.org/officeDocument/2006/relationships/hyperlink" Target="https://docs.fast.ai/learner.html" TargetMode="External"/><Relationship Id="rId88" Type="http://schemas.openxmlformats.org/officeDocument/2006/relationships/hyperlink" Target="https://docs.h2o.ai/h2o/latest-stable/h2o-docs/performance-and-prediction.html" TargetMode="External"/><Relationship Id="rId43" Type="http://schemas.openxmlformats.org/officeDocument/2006/relationships/hyperlink" Target="https://docs.fast.ai/learner.html" TargetMode="External"/><Relationship Id="rId87" Type="http://schemas.openxmlformats.org/officeDocument/2006/relationships/hyperlink" Target="https://docs.h2o.ai/h2o/latest-stable/h2o-docs/training-models.html" TargetMode="External"/><Relationship Id="rId46" Type="http://schemas.openxmlformats.org/officeDocument/2006/relationships/hyperlink" Target="https://docs.fast.ai/learner.html" TargetMode="External"/><Relationship Id="rId45" Type="http://schemas.openxmlformats.org/officeDocument/2006/relationships/hyperlink" Target="https://docs.fast.ai/learner.html" TargetMode="External"/><Relationship Id="rId89" Type="http://schemas.openxmlformats.org/officeDocument/2006/relationships/hyperlink" Target="https://docs.h2o.ai/h2o/latest-stable/h2o-py/docs/h2o.html" TargetMode="External"/><Relationship Id="rId80" Type="http://schemas.openxmlformats.org/officeDocument/2006/relationships/hyperlink" Target="https://docs.chainer.org/en/stable/reference/training.html" TargetMode="External"/><Relationship Id="rId82" Type="http://schemas.openxmlformats.org/officeDocument/2006/relationships/hyperlink" Target="https://docs.chainer.org/en/stable/reference/training.html" TargetMode="External"/><Relationship Id="rId81" Type="http://schemas.openxmlformats.org/officeDocument/2006/relationships/hyperlink" Target="https://docs.chainer.org/en/stable/reference/training.html" TargetMode="External"/><Relationship Id="rId1" Type="http://schemas.openxmlformats.org/officeDocument/2006/relationships/comments" Target="../comments1.xml"/><Relationship Id="rId2" Type="http://schemas.openxmlformats.org/officeDocument/2006/relationships/hyperlink" Target="https://www.tensorflow.org/guide/keras/customizing_what_happens_in_fit?hl=it" TargetMode="External"/><Relationship Id="rId3" Type="http://schemas.openxmlformats.org/officeDocument/2006/relationships/hyperlink" Target="https://www.tensorflow.org/guide/keras/customizing_what_happens_in_fit?hl=it" TargetMode="External"/><Relationship Id="rId4" Type="http://schemas.openxmlformats.org/officeDocument/2006/relationships/hyperlink" Target="https://www.tensorflow.org/guide/keras/customizing_what_happens_in_fit?hl=it" TargetMode="External"/><Relationship Id="rId9" Type="http://schemas.openxmlformats.org/officeDocument/2006/relationships/hyperlink" Target="https://keras.io/api/models/model_training_apis/" TargetMode="External"/><Relationship Id="rId48" Type="http://schemas.openxmlformats.org/officeDocument/2006/relationships/hyperlink" Target="https://docs.fast.ai/learner.html" TargetMode="External"/><Relationship Id="rId47" Type="http://schemas.openxmlformats.org/officeDocument/2006/relationships/hyperlink" Target="https://docs.fast.ai/learner.html" TargetMode="External"/><Relationship Id="rId49" Type="http://schemas.openxmlformats.org/officeDocument/2006/relationships/hyperlink" Target="https://forums.fast.ai/t/learner-validate-what-is-it-for/85048" TargetMode="External"/><Relationship Id="rId5" Type="http://schemas.openxmlformats.org/officeDocument/2006/relationships/hyperlink" Target="https://www.tensorflow.org/guide/keras/customizing_what_happens_in_fit?hl=it" TargetMode="External"/><Relationship Id="rId6" Type="http://schemas.openxmlformats.org/officeDocument/2006/relationships/hyperlink" Target="https://www.tensorflow.org/guide/keras/writing_a_training_loop_from_scratch" TargetMode="External"/><Relationship Id="rId7" Type="http://schemas.openxmlformats.org/officeDocument/2006/relationships/hyperlink" Target="https://www.tensorflow.org/api_docs/python/tf/train" TargetMode="External"/><Relationship Id="rId8" Type="http://schemas.openxmlformats.org/officeDocument/2006/relationships/hyperlink" Target="https://www.tensorflow.org/guide/keras/customizing_what_happens_in_fit?hl=it" TargetMode="External"/><Relationship Id="rId73" Type="http://schemas.openxmlformats.org/officeDocument/2006/relationships/hyperlink" Target="https://docs.chainer.org/en/stable/guides/models.html" TargetMode="External"/><Relationship Id="rId72" Type="http://schemas.openxmlformats.org/officeDocument/2006/relationships/hyperlink" Target="https://mxnet.apache.org/versions/1.7/api/python/docs/api/autograd/index.html" TargetMode="External"/><Relationship Id="rId31" Type="http://schemas.openxmlformats.org/officeDocument/2006/relationships/hyperlink" Target="https://scikit-learn.org/stable/modules/generated/sklearn.ensemble.StackingRegressor.html" TargetMode="External"/><Relationship Id="rId75" Type="http://schemas.openxmlformats.org/officeDocument/2006/relationships/hyperlink" Target="https://docs.chainer.org/en/stable/guides/extensions.html" TargetMode="External"/><Relationship Id="rId30" Type="http://schemas.openxmlformats.org/officeDocument/2006/relationships/hyperlink" Target="https://scikit-learn.org/stable/modules/generated/sklearn.ensemble.StackingRegressor.html" TargetMode="External"/><Relationship Id="rId74" Type="http://schemas.openxmlformats.org/officeDocument/2006/relationships/hyperlink" Target="https://docs.chainer.org/en/stable/guides/type_checks.html" TargetMode="External"/><Relationship Id="rId33" Type="http://schemas.openxmlformats.org/officeDocument/2006/relationships/hyperlink" Target="https://scikit-learn.org/stable/modules/generated/sklearn.calibration.CalibratedClassifierCV.html" TargetMode="External"/><Relationship Id="rId77" Type="http://schemas.openxmlformats.org/officeDocument/2006/relationships/hyperlink" Target="https://docs.chainer.org/en/stable/reference/generated/chainer.training.extensions.Evaluator.html" TargetMode="External"/><Relationship Id="rId32" Type="http://schemas.openxmlformats.org/officeDocument/2006/relationships/hyperlink" Target="https://scikit-learn.org/stable/modules/generated/sklearn.calibration.CalibratedClassifierCV.html" TargetMode="External"/><Relationship Id="rId76" Type="http://schemas.openxmlformats.org/officeDocument/2006/relationships/hyperlink" Target="https://docs.chainer.org/en/stable/guides/extensions.html" TargetMode="External"/><Relationship Id="rId35" Type="http://schemas.openxmlformats.org/officeDocument/2006/relationships/hyperlink" Target="https://lightgbm.readthedocs.io/en/latest/Python-API.html" TargetMode="External"/><Relationship Id="rId79" Type="http://schemas.openxmlformats.org/officeDocument/2006/relationships/hyperlink" Target="https://docs.chainer.org/en/stable/reference/training.html" TargetMode="External"/><Relationship Id="rId34" Type="http://schemas.openxmlformats.org/officeDocument/2006/relationships/hyperlink" Target="https://lightgbm.readthedocs.io/en/latest/Python-API.html" TargetMode="External"/><Relationship Id="rId78" Type="http://schemas.openxmlformats.org/officeDocument/2006/relationships/hyperlink" Target="https://docs.chainer.org/en/stable/guides/gpu.html" TargetMode="External"/><Relationship Id="rId71" Type="http://schemas.openxmlformats.org/officeDocument/2006/relationships/hyperlink" Target="https://mxnet.apache.org/versions/1.7/api/python/docs/api/autograd/index.html" TargetMode="External"/><Relationship Id="rId70" Type="http://schemas.openxmlformats.org/officeDocument/2006/relationships/hyperlink" Target="https://mxnet.apache.org/versions/1.7/api/python/docs/api/autograd/index.html" TargetMode="External"/><Relationship Id="rId37" Type="http://schemas.openxmlformats.org/officeDocument/2006/relationships/hyperlink" Target="https://lightgbm.readthedocs.io/en/latest/R/reference/predict.lgb.Booster.html?highlight=predict" TargetMode="External"/><Relationship Id="rId36" Type="http://schemas.openxmlformats.org/officeDocument/2006/relationships/hyperlink" Target="https://lightgbm.readthedocs.io/en/latest/Python-Intro.html" TargetMode="External"/><Relationship Id="rId39" Type="http://schemas.openxmlformats.org/officeDocument/2006/relationships/hyperlink" Target="https://xgboost.readthedocs.io/en/stable/tutorials/rf.html" TargetMode="External"/><Relationship Id="rId38" Type="http://schemas.openxmlformats.org/officeDocument/2006/relationships/hyperlink" Target="https://xgboost.readthedocs.io/en/stable/tutorials/rf.html" TargetMode="External"/><Relationship Id="rId62" Type="http://schemas.openxmlformats.org/officeDocument/2006/relationships/hyperlink" Target="https://docs.fast.ai/learner.html" TargetMode="External"/><Relationship Id="rId61" Type="http://schemas.openxmlformats.org/officeDocument/2006/relationships/hyperlink" Target="https://docs.fast.ai/callback.schedule.html" TargetMode="External"/><Relationship Id="rId20" Type="http://schemas.openxmlformats.org/officeDocument/2006/relationships/hyperlink" Target="https://pytorch.org/tutorials/beginner/basics/saveloadrun_tutorial.html" TargetMode="External"/><Relationship Id="rId64" Type="http://schemas.openxmlformats.org/officeDocument/2006/relationships/hyperlink" Target="https://mxnet.apache.org/versions/1.7/api/python/docs/tutorials/getting-started/crash-course/2-nn.html" TargetMode="External"/><Relationship Id="rId63" Type="http://schemas.openxmlformats.org/officeDocument/2006/relationships/hyperlink" Target="https://fastai1.fast.ai/tutorial.data.html" TargetMode="External"/><Relationship Id="rId22" Type="http://schemas.openxmlformats.org/officeDocument/2006/relationships/hyperlink" Target="https://pytorch.org/tutorials/beginner/basics/autogradqs_tutorial.html" TargetMode="External"/><Relationship Id="rId66" Type="http://schemas.openxmlformats.org/officeDocument/2006/relationships/hyperlink" Target="https://mxnet.apache.org/versions/1.7/api/python/docs/tutorials/getting-started/crash-course/4-train.html" TargetMode="External"/><Relationship Id="rId21" Type="http://schemas.openxmlformats.org/officeDocument/2006/relationships/hyperlink" Target="https://www.tensorflow.org/api_docs/python/tf/Tensor" TargetMode="External"/><Relationship Id="rId65" Type="http://schemas.openxmlformats.org/officeDocument/2006/relationships/hyperlink" Target="https://mxnet.apache.org/versions/1.7/api/python/docs/tutorials/getting-started/crash-course/3-autograd.html" TargetMode="External"/><Relationship Id="rId24" Type="http://schemas.openxmlformats.org/officeDocument/2006/relationships/hyperlink" Target="https://pytorch.org/tutorials/beginner/introyt/trainingyt.html" TargetMode="External"/><Relationship Id="rId68" Type="http://schemas.openxmlformats.org/officeDocument/2006/relationships/hyperlink" Target="https://mxnet.apache.org/versions/1.7/api/python/docs/api/gluon/trainer.html" TargetMode="External"/><Relationship Id="rId23" Type="http://schemas.openxmlformats.org/officeDocument/2006/relationships/hyperlink" Target="https://pytorch.org/tutorials/beginner/basics/autogradqs_tutorial.html" TargetMode="External"/><Relationship Id="rId67" Type="http://schemas.openxmlformats.org/officeDocument/2006/relationships/hyperlink" Target="https://mxnet.apache.org/versions/1.7/api/python/docs/tutorials/getting-started/crash-course/5-predict.html" TargetMode="External"/><Relationship Id="rId60" Type="http://schemas.openxmlformats.org/officeDocument/2006/relationships/hyperlink" Target="https://fastcore.fast.ai/test.html" TargetMode="External"/><Relationship Id="rId26" Type="http://schemas.openxmlformats.org/officeDocument/2006/relationships/hyperlink" Target="https://scikit-learn.org/stable/modules/linear_model.html" TargetMode="External"/><Relationship Id="rId25" Type="http://schemas.openxmlformats.org/officeDocument/2006/relationships/hyperlink" Target="https://scikit-learn.org/stable/modules/linear_model.html" TargetMode="External"/><Relationship Id="rId69" Type="http://schemas.openxmlformats.org/officeDocument/2006/relationships/hyperlink" Target="https://mxnet.apache.org/versions/1.7/api/python/docs/api/gluon/trainer.html" TargetMode="External"/><Relationship Id="rId28" Type="http://schemas.openxmlformats.org/officeDocument/2006/relationships/hyperlink" Target="https://scikit-learn.org/stable/modules/generated/sklearn.cluster.Birch.html" TargetMode="External"/><Relationship Id="rId27" Type="http://schemas.openxmlformats.org/officeDocument/2006/relationships/hyperlink" Target="https://scikit-learn.org/stable/modules/generated/sklearn.cluster.Birch.html" TargetMode="External"/><Relationship Id="rId29" Type="http://schemas.openxmlformats.org/officeDocument/2006/relationships/hyperlink" Target="https://scikit-learn.org/stable/modules/generated/sklearn.cluster.Birch.html" TargetMode="External"/><Relationship Id="rId51" Type="http://schemas.openxmlformats.org/officeDocument/2006/relationships/hyperlink" Target="https://docs.fast.ai/learner.html" TargetMode="External"/><Relationship Id="rId50" Type="http://schemas.openxmlformats.org/officeDocument/2006/relationships/hyperlink" Target="https://docs.fast.ai/learner.html" TargetMode="External"/><Relationship Id="rId53" Type="http://schemas.openxmlformats.org/officeDocument/2006/relationships/hyperlink" Target="https://docs.fast.ai/interpret.html" TargetMode="External"/><Relationship Id="rId52" Type="http://schemas.openxmlformats.org/officeDocument/2006/relationships/hyperlink" Target="https://docs.fast.ai/learner.html" TargetMode="External"/><Relationship Id="rId11" Type="http://schemas.openxmlformats.org/officeDocument/2006/relationships/hyperlink" Target="https://keras.io/api/models/model_training_apis/" TargetMode="External"/><Relationship Id="rId55" Type="http://schemas.openxmlformats.org/officeDocument/2006/relationships/hyperlink" Target="https://docs.fast.ai/callback.schedule.html" TargetMode="External"/><Relationship Id="rId10" Type="http://schemas.openxmlformats.org/officeDocument/2006/relationships/hyperlink" Target="https://keras.io/api/models/model_training_apis/" TargetMode="External"/><Relationship Id="rId54" Type="http://schemas.openxmlformats.org/officeDocument/2006/relationships/hyperlink" Target="https://docs.fast.ai/callback.schedule.html" TargetMode="External"/><Relationship Id="rId13" Type="http://schemas.openxmlformats.org/officeDocument/2006/relationships/hyperlink" Target="https://keras.io/api/models/model_training_apis/" TargetMode="External"/><Relationship Id="rId57" Type="http://schemas.openxmlformats.org/officeDocument/2006/relationships/hyperlink" Target="https://docs.fast.ai/callback.schedule.html" TargetMode="External"/><Relationship Id="rId12" Type="http://schemas.openxmlformats.org/officeDocument/2006/relationships/hyperlink" Target="https://keras.io/api/models/model_training_apis/" TargetMode="External"/><Relationship Id="rId56" Type="http://schemas.openxmlformats.org/officeDocument/2006/relationships/hyperlink" Target="https://docs.fast.ai/callback.schedule.html" TargetMode="External"/><Relationship Id="rId91" Type="http://schemas.openxmlformats.org/officeDocument/2006/relationships/vmlDrawing" Target="../drawings/vmlDrawing1.vml"/><Relationship Id="rId90" Type="http://schemas.openxmlformats.org/officeDocument/2006/relationships/drawing" Target="../drawings/drawing2.xml"/><Relationship Id="rId15" Type="http://schemas.openxmlformats.org/officeDocument/2006/relationships/hyperlink" Target="https://pyimagesearch.com/2018/12/24/how-to-use-keras-fit-and-fit_generator-a-hands-on-tutorial/" TargetMode="External"/><Relationship Id="rId59" Type="http://schemas.openxmlformats.org/officeDocument/2006/relationships/hyperlink" Target="https://docs.fast.ai/callback.schedule.html" TargetMode="External"/><Relationship Id="rId14" Type="http://schemas.openxmlformats.org/officeDocument/2006/relationships/hyperlink" Target="https://keras.io/api/models/model_training_apis/" TargetMode="External"/><Relationship Id="rId58" Type="http://schemas.openxmlformats.org/officeDocument/2006/relationships/hyperlink" Target="https://docs.fast.ai/callback.schedule.html" TargetMode="External"/><Relationship Id="rId17" Type="http://schemas.openxmlformats.org/officeDocument/2006/relationships/hyperlink" Target="https://pytorch.org/tutorials/beginner/introyt/trainingyt.html" TargetMode="External"/><Relationship Id="rId16" Type="http://schemas.openxmlformats.org/officeDocument/2006/relationships/hyperlink" Target="https://pytorch.org/tutorials/beginner/introyt/trainingyt.html" TargetMode="External"/><Relationship Id="rId19" Type="http://schemas.openxmlformats.org/officeDocument/2006/relationships/hyperlink" Target="https://pytorch.org/tutorials/beginner/introyt/modelsyt_tutorial.html" TargetMode="External"/><Relationship Id="rId18" Type="http://schemas.openxmlformats.org/officeDocument/2006/relationships/hyperlink" Target="https://pytorch.org/tutorials/beginner/introyt/trainingyt.html"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scikit-learn.org/stable/modules/generated/sklearn.cluster.Birch.html" TargetMode="External"/><Relationship Id="rId42" Type="http://schemas.openxmlformats.org/officeDocument/2006/relationships/hyperlink" Target="https://keras.io/api/models/model_training_apis/" TargetMode="External"/><Relationship Id="rId41" Type="http://schemas.openxmlformats.org/officeDocument/2006/relationships/hyperlink" Target="https://docs.fast.ai/learner.html" TargetMode="External"/><Relationship Id="rId44" Type="http://schemas.openxmlformats.org/officeDocument/2006/relationships/hyperlink" Target="https://www.tensorflow.org/guide/keras/customizing_what_happens_in_fit?hl=it" TargetMode="External"/><Relationship Id="rId43" Type="http://schemas.openxmlformats.org/officeDocument/2006/relationships/hyperlink" Target="https://scikit-learn.org/stable/modules/linear_model.html" TargetMode="External"/><Relationship Id="rId46" Type="http://schemas.openxmlformats.org/officeDocument/2006/relationships/hyperlink" Target="https://docs.chainer.org/en/stable/guides/extensions.html" TargetMode="External"/><Relationship Id="rId45" Type="http://schemas.openxmlformats.org/officeDocument/2006/relationships/hyperlink" Target="https://xgboost.readthedocs.io/en/stable/tutorials/rf.html" TargetMode="External"/><Relationship Id="rId1" Type="http://schemas.openxmlformats.org/officeDocument/2006/relationships/comments" Target="../comments2.xml"/><Relationship Id="rId2" Type="http://schemas.openxmlformats.org/officeDocument/2006/relationships/hyperlink" Target="https://docs.chainer.org/en/stable/reference/generated/chainer.training.extensions.Evaluator.html" TargetMode="External"/><Relationship Id="rId3" Type="http://schemas.openxmlformats.org/officeDocument/2006/relationships/hyperlink" Target="https://pytorch.org/tutorials/beginner/basics/autogradqs_tutorial.html" TargetMode="External"/><Relationship Id="rId4" Type="http://schemas.openxmlformats.org/officeDocument/2006/relationships/hyperlink" Target="https://docs.h2o.ai/h2o/latest-stable/h2o-py/docs/h2o.html" TargetMode="External"/><Relationship Id="rId9" Type="http://schemas.openxmlformats.org/officeDocument/2006/relationships/hyperlink" Target="https://docs.fast.ai/interpret.html" TargetMode="External"/><Relationship Id="rId48" Type="http://schemas.openxmlformats.org/officeDocument/2006/relationships/hyperlink" Target="https://docs.chainer.org/en/stable/reference/training.html" TargetMode="External"/><Relationship Id="rId47" Type="http://schemas.openxmlformats.org/officeDocument/2006/relationships/hyperlink" Target="https://docs.chainer.org/en/stable/reference/training.html" TargetMode="External"/><Relationship Id="rId49" Type="http://schemas.openxmlformats.org/officeDocument/2006/relationships/hyperlink" Target="https://scikit-learn.org/stable/modules/generated/sklearn.cluster.Birch.html" TargetMode="External"/><Relationship Id="rId5" Type="http://schemas.openxmlformats.org/officeDocument/2006/relationships/hyperlink" Target="https://docs.fast.ai/learner.html" TargetMode="External"/><Relationship Id="rId6" Type="http://schemas.openxmlformats.org/officeDocument/2006/relationships/hyperlink" Target="https://xgboost.readthedocs.io/en/stable/prediction.html" TargetMode="External"/><Relationship Id="rId7" Type="http://schemas.openxmlformats.org/officeDocument/2006/relationships/hyperlink" Target="https://docs.chainer.org/en/stable/reference/training.html" TargetMode="External"/><Relationship Id="rId8" Type="http://schemas.openxmlformats.org/officeDocument/2006/relationships/hyperlink" Target="https://pytorch.org/docs/stable/generated/torch.no_grad.html" TargetMode="External"/><Relationship Id="rId73" Type="http://schemas.openxmlformats.org/officeDocument/2006/relationships/hyperlink" Target="https://pytorch.org/tutorials/beginner/introyt/trainingyt.html" TargetMode="External"/><Relationship Id="rId72" Type="http://schemas.openxmlformats.org/officeDocument/2006/relationships/hyperlink" Target="https://docs.fast.ai/learner.html" TargetMode="External"/><Relationship Id="rId31" Type="http://schemas.openxmlformats.org/officeDocument/2006/relationships/hyperlink" Target="https://docs.fast.ai/callback.schedule.html" TargetMode="External"/><Relationship Id="rId75" Type="http://schemas.openxmlformats.org/officeDocument/2006/relationships/hyperlink" Target="https://xgboost.readthedocs.io/en/stable/tutorials/rf.html" TargetMode="External"/><Relationship Id="rId30" Type="http://schemas.openxmlformats.org/officeDocument/2006/relationships/hyperlink" Target="https://pytorch.org/tutorials/beginner/introyt/trainingyt.html" TargetMode="External"/><Relationship Id="rId74" Type="http://schemas.openxmlformats.org/officeDocument/2006/relationships/hyperlink" Target="https://www.tensorflow.org/guide/keras/customizing_what_happens_in_fit?hl=it" TargetMode="External"/><Relationship Id="rId33" Type="http://schemas.openxmlformats.org/officeDocument/2006/relationships/hyperlink" Target="https://docs.chainer.org/en/stable/guides/extensions.html" TargetMode="External"/><Relationship Id="rId77" Type="http://schemas.openxmlformats.org/officeDocument/2006/relationships/drawing" Target="../drawings/drawing3.xml"/><Relationship Id="rId32" Type="http://schemas.openxmlformats.org/officeDocument/2006/relationships/hyperlink" Target="https://lightgbm.readthedocs.io/en/latest/Python-API.html" TargetMode="External"/><Relationship Id="rId76" Type="http://schemas.openxmlformats.org/officeDocument/2006/relationships/hyperlink" Target="https://www.tensorflow.org/guide/keras/writing_a_training_loop_from_scratch" TargetMode="External"/><Relationship Id="rId35" Type="http://schemas.openxmlformats.org/officeDocument/2006/relationships/hyperlink" Target="https://docs.fast.ai/callback.schedule.html" TargetMode="External"/><Relationship Id="rId34" Type="http://schemas.openxmlformats.org/officeDocument/2006/relationships/hyperlink" Target="https://docs.fast.ai/callback.schedule.html" TargetMode="External"/><Relationship Id="rId78" Type="http://schemas.openxmlformats.org/officeDocument/2006/relationships/vmlDrawing" Target="../drawings/vmlDrawing2.vml"/><Relationship Id="rId71" Type="http://schemas.openxmlformats.org/officeDocument/2006/relationships/hyperlink" Target="https://pytorch.org/tutorials/beginner/introyt/modelsyt_tutorial.html" TargetMode="External"/><Relationship Id="rId70" Type="http://schemas.openxmlformats.org/officeDocument/2006/relationships/hyperlink" Target="https://www.tensorflow.org/guide/keras/customizing_what_happens_in_fit?hl=it" TargetMode="External"/><Relationship Id="rId37" Type="http://schemas.openxmlformats.org/officeDocument/2006/relationships/hyperlink" Target="https://docs.fast.ai/callback.schedule.html" TargetMode="External"/><Relationship Id="rId36" Type="http://schemas.openxmlformats.org/officeDocument/2006/relationships/hyperlink" Target="https://pyimagesearch.com/2018/12/24/how-to-use-keras-fit-and-fit_generator-a-hands-on-tutorial/" TargetMode="External"/><Relationship Id="rId39" Type="http://schemas.openxmlformats.org/officeDocument/2006/relationships/hyperlink" Target="https://docs.fast.ai/callback.schedule.html" TargetMode="External"/><Relationship Id="rId38" Type="http://schemas.openxmlformats.org/officeDocument/2006/relationships/hyperlink" Target="https://scikit-learn.org/stable/modules/generated/sklearn.cluster.Birch.html" TargetMode="External"/><Relationship Id="rId62" Type="http://schemas.openxmlformats.org/officeDocument/2006/relationships/hyperlink" Target="https://mxnet.apache.org/versions/1.7/api/python/docs/tutorials/getting-started/crash-course/4-train.html" TargetMode="External"/><Relationship Id="rId61" Type="http://schemas.openxmlformats.org/officeDocument/2006/relationships/hyperlink" Target="https://pytorch.org/tutorials/beginner/introyt/trainingyt.html" TargetMode="External"/><Relationship Id="rId20" Type="http://schemas.openxmlformats.org/officeDocument/2006/relationships/hyperlink" Target="https://xgboost.readthedocs.io/en/stable/prediction.html" TargetMode="External"/><Relationship Id="rId64" Type="http://schemas.openxmlformats.org/officeDocument/2006/relationships/hyperlink" Target="https://mxnet.apache.org/versions/1.7/api/python/docs/api/gluon/trainer.html" TargetMode="External"/><Relationship Id="rId63" Type="http://schemas.openxmlformats.org/officeDocument/2006/relationships/hyperlink" Target="https://docs.chainer.org/en/stable/reference/training.html" TargetMode="External"/><Relationship Id="rId22" Type="http://schemas.openxmlformats.org/officeDocument/2006/relationships/hyperlink" Target="https://keras.io/api/models/model_training_apis/" TargetMode="External"/><Relationship Id="rId66" Type="http://schemas.openxmlformats.org/officeDocument/2006/relationships/hyperlink" Target="https://mxnet.apache.org/versions/1.7/api/python/docs/tutorials/getting-started/crash-course/2-nn.html" TargetMode="External"/><Relationship Id="rId21" Type="http://schemas.openxmlformats.org/officeDocument/2006/relationships/hyperlink" Target="https://scikit-learn.org/stable/modules/generated/sklearn.ensemble.StackingRegressor.html" TargetMode="External"/><Relationship Id="rId65" Type="http://schemas.openxmlformats.org/officeDocument/2006/relationships/hyperlink" Target="https://docs.chainer.org/en/stable/guides/models.html" TargetMode="External"/><Relationship Id="rId24" Type="http://schemas.openxmlformats.org/officeDocument/2006/relationships/hyperlink" Target="https://scikit-learn.org/stable/modules/generated/sklearn.calibration.CalibratedClassifierCV.html" TargetMode="External"/><Relationship Id="rId68" Type="http://schemas.openxmlformats.org/officeDocument/2006/relationships/hyperlink" Target="https://pytorch.org/tutorials/beginner/introyt/trainingyt.html" TargetMode="External"/><Relationship Id="rId23" Type="http://schemas.openxmlformats.org/officeDocument/2006/relationships/hyperlink" Target="https://docs.fast.ai/learner.html" TargetMode="External"/><Relationship Id="rId67" Type="http://schemas.openxmlformats.org/officeDocument/2006/relationships/hyperlink" Target="https://pytorch.org/tutorials/beginner/basics/autogradqs_tutorial.html" TargetMode="External"/><Relationship Id="rId60" Type="http://schemas.openxmlformats.org/officeDocument/2006/relationships/hyperlink" Target="https://lightgbm.readthedocs.io/en/latest/Python-API.html" TargetMode="External"/><Relationship Id="rId26" Type="http://schemas.openxmlformats.org/officeDocument/2006/relationships/hyperlink" Target="https://mxnet.apache.org/versions/1.7/api/python/docs/tutorials/getting-started/crash-course/5-predict.html" TargetMode="External"/><Relationship Id="rId25" Type="http://schemas.openxmlformats.org/officeDocument/2006/relationships/hyperlink" Target="https://lightgbm.readthedocs.io/en/latest/R/reference/predict.lgb.Booster.html?highlight=predict" TargetMode="External"/><Relationship Id="rId69" Type="http://schemas.openxmlformats.org/officeDocument/2006/relationships/hyperlink" Target="https://www.tensorflow.org/guide/keras/customizing_what_happens_in_fit?hl=it" TargetMode="External"/><Relationship Id="rId28" Type="http://schemas.openxmlformats.org/officeDocument/2006/relationships/hyperlink" Target="https://docs.chainer.org/en/stable/guides/gpu.html" TargetMode="External"/><Relationship Id="rId27" Type="http://schemas.openxmlformats.org/officeDocument/2006/relationships/hyperlink" Target="https://docs.fast.ai/learner.html" TargetMode="External"/><Relationship Id="rId29" Type="http://schemas.openxmlformats.org/officeDocument/2006/relationships/hyperlink" Target="https://docs.fast.ai/callback.schedule.html" TargetMode="External"/><Relationship Id="rId51" Type="http://schemas.openxmlformats.org/officeDocument/2006/relationships/hyperlink" Target="https://mxnet.apache.org/versions/1.7/api/python/docs/api/autograd/index.html" TargetMode="External"/><Relationship Id="rId50" Type="http://schemas.openxmlformats.org/officeDocument/2006/relationships/hyperlink" Target="https://scikit-learn.org/stable/modules/generated/sklearn.ensemble.StackingRegressor.html" TargetMode="External"/><Relationship Id="rId53" Type="http://schemas.openxmlformats.org/officeDocument/2006/relationships/hyperlink" Target="https://mxnet.apache.org/versions/1.7/api/python/docs/api/gluon/trainer.html" TargetMode="External"/><Relationship Id="rId52" Type="http://schemas.openxmlformats.org/officeDocument/2006/relationships/hyperlink" Target="https://docs.chainer.org/en/stable/reference/training.html" TargetMode="External"/><Relationship Id="rId11" Type="http://schemas.openxmlformats.org/officeDocument/2006/relationships/hyperlink" Target="https://mxnet.apache.org/versions/1.7/api/python/docs/api/autograd/index.html" TargetMode="External"/><Relationship Id="rId55" Type="http://schemas.openxmlformats.org/officeDocument/2006/relationships/hyperlink" Target="https://mxnet.apache.org/versions/1.7/api/python/docs/api/autograd/index.html" TargetMode="External"/><Relationship Id="rId10" Type="http://schemas.openxmlformats.org/officeDocument/2006/relationships/hyperlink" Target="https://docs.h2o.ai/h2o/latest-stable/h2o-docs/performance-and-prediction.html" TargetMode="External"/><Relationship Id="rId54" Type="http://schemas.openxmlformats.org/officeDocument/2006/relationships/hyperlink" Target="https://docs.fast.ai/learner.html" TargetMode="External"/><Relationship Id="rId13" Type="http://schemas.openxmlformats.org/officeDocument/2006/relationships/hyperlink" Target="https://scikit-learn.org/stable/modules/generated/sklearn.calibration.CalibratedClassifierCV.html" TargetMode="External"/><Relationship Id="rId57" Type="http://schemas.openxmlformats.org/officeDocument/2006/relationships/hyperlink" Target="https://docs.h2o.ai/h2o/latest-stable/h2o-docs/training-models.html" TargetMode="External"/><Relationship Id="rId12" Type="http://schemas.openxmlformats.org/officeDocument/2006/relationships/hyperlink" Target="https://keras.io/api/models/model_training_apis/" TargetMode="External"/><Relationship Id="rId56" Type="http://schemas.openxmlformats.org/officeDocument/2006/relationships/hyperlink" Target="https://keras.io/api/models/model_training_apis/" TargetMode="External"/><Relationship Id="rId15" Type="http://schemas.openxmlformats.org/officeDocument/2006/relationships/hyperlink" Target="https://docs.fast.ai/learner.html" TargetMode="External"/><Relationship Id="rId59" Type="http://schemas.openxmlformats.org/officeDocument/2006/relationships/hyperlink" Target="https://docs.h2o.ai/h2o/latest-stable/h2o-docs/training-models.html" TargetMode="External"/><Relationship Id="rId14" Type="http://schemas.openxmlformats.org/officeDocument/2006/relationships/hyperlink" Target="https://xgboost.readthedocs.io/en/stable/prediction.html" TargetMode="External"/><Relationship Id="rId58" Type="http://schemas.openxmlformats.org/officeDocument/2006/relationships/hyperlink" Target="https://www.tensorflow.org/api_docs/python/tf/train" TargetMode="External"/><Relationship Id="rId17" Type="http://schemas.openxmlformats.org/officeDocument/2006/relationships/hyperlink" Target="https://keras.io/api/models/model_training_apis/" TargetMode="External"/><Relationship Id="rId16" Type="http://schemas.openxmlformats.org/officeDocument/2006/relationships/hyperlink" Target="https://docs.h2o.ai/h2o/latest-stable/h2o-docs/performance-and-prediction.html" TargetMode="External"/><Relationship Id="rId19" Type="http://schemas.openxmlformats.org/officeDocument/2006/relationships/hyperlink" Target="https://scikit-learn.org/stable/modules/linear_model.html" TargetMode="External"/><Relationship Id="rId18" Type="http://schemas.openxmlformats.org/officeDocument/2006/relationships/hyperlink" Target="https://lightgbm.readthedocs.io/en/latest/Python-Intro.htm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auto.gluon.ai/stable/tutorials/tabular/tabular-essentials.html" TargetMode="External"/><Relationship Id="rId42" Type="http://schemas.openxmlformats.org/officeDocument/2006/relationships/hyperlink" Target="https://caffe2.ai/docs/intro-tutorial.html" TargetMode="External"/><Relationship Id="rId41" Type="http://schemas.openxmlformats.org/officeDocument/2006/relationships/hyperlink" Target="https://automl.github.io/auto-sklearn/master/" TargetMode="External"/><Relationship Id="rId44" Type="http://schemas.openxmlformats.org/officeDocument/2006/relationships/hyperlink" Target="https://chatterbot.readthedocs.io/en/stable/training.html" TargetMode="External"/><Relationship Id="rId43" Type="http://schemas.openxmlformats.org/officeDocument/2006/relationships/hyperlink" Target="https://catboost.ai/en/docs/features/training" TargetMode="External"/><Relationship Id="rId46" Type="http://schemas.openxmlformats.org/officeDocument/2006/relationships/hyperlink" Target="https://classyvision.ai/tutorials/getting_started" TargetMode="External"/><Relationship Id="rId45" Type="http://schemas.openxmlformats.org/officeDocument/2006/relationships/hyperlink" Target="https://pypi.org/project/chefboost/" TargetMode="External"/><Relationship Id="rId107" Type="http://schemas.openxmlformats.org/officeDocument/2006/relationships/hyperlink" Target="https://mimicry.readthedocs.io/en/latest/modules/training.html" TargetMode="External"/><Relationship Id="rId106" Type="http://schemas.openxmlformats.org/officeDocument/2006/relationships/hyperlink" Target="https://pytorch-geometric.readthedocs.io/en/latest/generated/torch_geometric.nn.models.TGNMemory.html?highlight=train" TargetMode="External"/><Relationship Id="rId105" Type="http://schemas.openxmlformats.org/officeDocument/2006/relationships/hyperlink" Target="https://github.com/thu-ml/tianshou" TargetMode="External"/><Relationship Id="rId104" Type="http://schemas.openxmlformats.org/officeDocument/2006/relationships/hyperlink" Target="http://tflearn.org/" TargetMode="External"/><Relationship Id="rId109" Type="http://schemas.openxmlformats.org/officeDocument/2006/relationships/hyperlink" Target="http://epistasislab.github.io/tpot/api/" TargetMode="External"/><Relationship Id="rId108" Type="http://schemas.openxmlformats.org/officeDocument/2006/relationships/hyperlink" Target="https://torchgan.readthedocs.io/en/latest/modules/trainer.html" TargetMode="External"/><Relationship Id="rId48" Type="http://schemas.openxmlformats.org/officeDocument/2006/relationships/hyperlink" Target="https://ymd_h.gitlab.io/cpprb/api/api/cpprb.train.html" TargetMode="External"/><Relationship Id="rId47" Type="http://schemas.openxmlformats.org/officeDocument/2006/relationships/hyperlink" Target="https://docs.cogdl.ai/en/latest/tutorial/training.html" TargetMode="External"/><Relationship Id="rId49" Type="http://schemas.openxmlformats.org/officeDocument/2006/relationships/hyperlink" Target="https://docs.rapids.ai/api/cuml/stable/api/" TargetMode="External"/><Relationship Id="rId103" Type="http://schemas.openxmlformats.org/officeDocument/2006/relationships/hyperlink" Target="https://www.tensorflow.org/agents" TargetMode="External"/><Relationship Id="rId102" Type="http://schemas.openxmlformats.org/officeDocument/2006/relationships/hyperlink" Target="https://github.com/keiohta/tf2rl?tab=readme-ov-file" TargetMode="External"/><Relationship Id="rId101" Type="http://schemas.openxmlformats.org/officeDocument/2006/relationships/hyperlink" Target="https://tensorpack.readthedocs.io/en/latest/modules/train.html" TargetMode="External"/><Relationship Id="rId100" Type="http://schemas.openxmlformats.org/officeDocument/2006/relationships/hyperlink" Target="https://tensorforce.readthedocs.io/en/latest/agents/agent.html" TargetMode="External"/><Relationship Id="rId31" Type="http://schemas.openxmlformats.org/officeDocument/2006/relationships/hyperlink" Target="https://github.com/robotlearn/pyrobolearn" TargetMode="External"/><Relationship Id="rId30" Type="http://schemas.openxmlformats.org/officeDocument/2006/relationships/hyperlink" Target="https://docs.pyro.ai/en/stable/index.html" TargetMode="External"/><Relationship Id="rId33" Type="http://schemas.openxmlformats.org/officeDocument/2006/relationships/hyperlink" Target="https://pylift.readthedocs.io/en/latest/usage.html" TargetMode="External"/><Relationship Id="rId32" Type="http://schemas.openxmlformats.org/officeDocument/2006/relationships/hyperlink" Target="https://github.com/robotlearn/pyrobolearn/blob/master/examples/reinforcement/gym/cartpole/linear_cem.py" TargetMode="External"/><Relationship Id="rId35" Type="http://schemas.openxmlformats.org/officeDocument/2006/relationships/hyperlink" Target="https://jfilter.github.io/text-classification-keras/texcla.models.token_model/" TargetMode="External"/><Relationship Id="rId34" Type="http://schemas.openxmlformats.org/officeDocument/2006/relationships/hyperlink" Target="https://sparknlp.org/api/python/user_guide/custom_pipelines.html" TargetMode="External"/><Relationship Id="rId37" Type="http://schemas.openxmlformats.org/officeDocument/2006/relationships/hyperlink" Target="https://github.com/rbgirshick/yacs" TargetMode="External"/><Relationship Id="rId36" Type="http://schemas.openxmlformats.org/officeDocument/2006/relationships/hyperlink" Target="https://github.com/jfilter/text-classification-keras/" TargetMode="External"/><Relationship Id="rId39" Type="http://schemas.openxmlformats.org/officeDocument/2006/relationships/hyperlink" Target="https://docs.ampligraph.org/en/latest/ampligraph.latent_features.html" TargetMode="External"/><Relationship Id="rId38" Type="http://schemas.openxmlformats.org/officeDocument/2006/relationships/hyperlink" Target="https://github.com/Hironsan/anago/blob/master/docs/docs/usage.md" TargetMode="External"/><Relationship Id="rId20" Type="http://schemas.openxmlformats.org/officeDocument/2006/relationships/hyperlink" Target="https://mmaction2.readthedocs.io/en/latest/user_guides/train_test.html" TargetMode="External"/><Relationship Id="rId22" Type="http://schemas.openxmlformats.org/officeDocument/2006/relationships/hyperlink" Target="https://docs.monai.io/en/stable/auto3dseg.html" TargetMode="External"/><Relationship Id="rId21" Type="http://schemas.openxmlformats.org/officeDocument/2006/relationships/hyperlink" Target="https://mmengine.readthedocs.io/en/latest/examples/train_a_gan.html" TargetMode="External"/><Relationship Id="rId24" Type="http://schemas.openxmlformats.org/officeDocument/2006/relationships/hyperlink" Target="https://gymnasium.farama.org/main/environments/mujoco/" TargetMode="External"/><Relationship Id="rId23" Type="http://schemas.openxmlformats.org/officeDocument/2006/relationships/hyperlink" Target="https://github.com/microsoft/MT-DNN?tab=readme-ov-file" TargetMode="External"/><Relationship Id="rId26" Type="http://schemas.openxmlformats.org/officeDocument/2006/relationships/hyperlink" Target="https://facebookresearch.github.io/nevergrad/getting_started.html" TargetMode="External"/><Relationship Id="rId25" Type="http://schemas.openxmlformats.org/officeDocument/2006/relationships/hyperlink" Target="https://docs.nvidia.com/nemo-framework/user-guide/latest/modelalignment/sft.html" TargetMode="External"/><Relationship Id="rId28" Type="http://schemas.openxmlformats.org/officeDocument/2006/relationships/hyperlink" Target="https://opennmt.net/" TargetMode="External"/><Relationship Id="rId27" Type="http://schemas.openxmlformats.org/officeDocument/2006/relationships/hyperlink" Target="https://platform.openai.com/docs/guides/fine-tuning/preparing-your-dataset" TargetMode="External"/><Relationship Id="rId29" Type="http://schemas.openxmlformats.org/officeDocument/2006/relationships/hyperlink" Target="https://pwnagotchi.ai/usage/" TargetMode="External"/><Relationship Id="rId95" Type="http://schemas.openxmlformats.org/officeDocument/2006/relationships/hyperlink" Target="https://snorkel.readthedocs.io/en/v0.9.7/packages/_autosummary/classification/snorkel.classification.Trainer.html" TargetMode="External"/><Relationship Id="rId94" Type="http://schemas.openxmlformats.org/officeDocument/2006/relationships/hyperlink" Target="https://www.sktime.net/en/stable/api_reference/auto_generated/sktime.classification.sklearn.RotationForest.html" TargetMode="External"/><Relationship Id="rId97" Type="http://schemas.openxmlformats.org/officeDocument/2006/relationships/hyperlink" Target="https://stable-baselines.readthedocs.io/en/master/guide/quickstart.html" TargetMode="External"/><Relationship Id="rId96" Type="http://schemas.openxmlformats.org/officeDocument/2006/relationships/hyperlink" Target="https://stable-baselines.readthedocs.io/en/master/guide/quickstart.html" TargetMode="External"/><Relationship Id="rId11" Type="http://schemas.openxmlformats.org/officeDocument/2006/relationships/hyperlink" Target="https://espnet.github.io/espnet/_gen/espnet2.train.html" TargetMode="External"/><Relationship Id="rId99" Type="http://schemas.openxmlformats.org/officeDocument/2006/relationships/hyperlink" Target="https://www.tensorflow.org/guide/keras/writing_a_training_loop_from_scratch" TargetMode="External"/><Relationship Id="rId10" Type="http://schemas.openxmlformats.org/officeDocument/2006/relationships/hyperlink" Target="https://dowel.readthedocs.io/en/latest/" TargetMode="External"/><Relationship Id="rId98" Type="http://schemas.openxmlformats.org/officeDocument/2006/relationships/hyperlink" Target="https://www.tensorflow.org/api_docs/python/tf" TargetMode="External"/><Relationship Id="rId13" Type="http://schemas.openxmlformats.org/officeDocument/2006/relationships/hyperlink" Target="https://fairseq.readthedocs.io/en/latest/tutorial_simple_lstm.html" TargetMode="External"/><Relationship Id="rId12" Type="http://schemas.openxmlformats.org/officeDocument/2006/relationships/hyperlink" Target="https://github.com/espnet/espnet/blob/master/espnet2/train/trainer.py" TargetMode="External"/><Relationship Id="rId91" Type="http://schemas.openxmlformats.org/officeDocument/2006/relationships/hyperlink" Target="https://rlzoo.readthedocs.io/en/latest/guide/quickstart.html" TargetMode="External"/><Relationship Id="rId90" Type="http://schemas.openxmlformats.org/officeDocument/2006/relationships/hyperlink" Target="https://rlpyt.readthedocs.io/en/latest/pages/launch.html?highlight=learning" TargetMode="External"/><Relationship Id="rId93" Type="http://schemas.openxmlformats.org/officeDocument/2006/relationships/hyperlink" Target="https://docs.scvi-tools.org/en/stable/api/reference/scvi.train.Trainer.html" TargetMode="External"/><Relationship Id="rId92" Type="http://schemas.openxmlformats.org/officeDocument/2006/relationships/hyperlink" Target="https://sagemaker.readthedocs.io/en/stable/overview.html" TargetMode="External"/><Relationship Id="rId116" Type="http://schemas.openxmlformats.org/officeDocument/2006/relationships/drawing" Target="../drawings/drawing4.xml"/><Relationship Id="rId115" Type="http://schemas.openxmlformats.org/officeDocument/2006/relationships/hyperlink" Target="https://botorch.org/api/fit.html" TargetMode="External"/><Relationship Id="rId15" Type="http://schemas.openxmlformats.org/officeDocument/2006/relationships/hyperlink" Target="https://abmarl.readthedocs.io/en/latest/overview.html" TargetMode="External"/><Relationship Id="rId110" Type="http://schemas.openxmlformats.org/officeDocument/2006/relationships/hyperlink" Target="https://huggingface.co/transformers/v3.0.2/training.html" TargetMode="External"/><Relationship Id="rId14" Type="http://schemas.openxmlformats.org/officeDocument/2006/relationships/hyperlink" Target="https://cv.gluon.ai/build/examples_classification/dive_deep_cifar10.html" TargetMode="External"/><Relationship Id="rId17" Type="http://schemas.openxmlformats.org/officeDocument/2006/relationships/hyperlink" Target="https://dm-haiku.readthedocs.io/en/latest/api.html" TargetMode="External"/><Relationship Id="rId16" Type="http://schemas.openxmlformats.org/officeDocument/2006/relationships/hyperlink" Target="https://github.com/facebookresearch/habitat-lab" TargetMode="External"/><Relationship Id="rId19" Type="http://schemas.openxmlformats.org/officeDocument/2006/relationships/hyperlink" Target="https://lasagne.readthedocs.io/en/latest/modules/updates.html" TargetMode="External"/><Relationship Id="rId114" Type="http://schemas.openxmlformats.org/officeDocument/2006/relationships/hyperlink" Target="https://zeta-learn.com/source/ztlearn.dl.models.html?highlight=train" TargetMode="External"/><Relationship Id="rId18" Type="http://schemas.openxmlformats.org/officeDocument/2006/relationships/hyperlink" Target="https://imageai.readthedocs.io/en/latest/custom/index.html" TargetMode="External"/><Relationship Id="rId113" Type="http://schemas.openxmlformats.org/officeDocument/2006/relationships/hyperlink" Target="https://github.com/ray-project/xgboost_ray" TargetMode="External"/><Relationship Id="rId112" Type="http://schemas.openxmlformats.org/officeDocument/2006/relationships/hyperlink" Target="https://vulcanai.readthedocs.io/en/latest/vulcanai.models.html" TargetMode="External"/><Relationship Id="rId111" Type="http://schemas.openxmlformats.org/officeDocument/2006/relationships/hyperlink" Target="https://trax-ml.readthedocs.io/en/latest/trax.html" TargetMode="External"/><Relationship Id="rId84" Type="http://schemas.openxmlformats.org/officeDocument/2006/relationships/hyperlink" Target="https://qucumber.readthedocs.io/en/stable/_examples/Tutorial5_MonitoringObservables/tutorial_monitor_observables.html" TargetMode="External"/><Relationship Id="rId83" Type="http://schemas.openxmlformats.org/officeDocument/2006/relationships/hyperlink" Target="https://lightning.ai/docs/overview/train-models/development-workflow-for-model-training" TargetMode="External"/><Relationship Id="rId86" Type="http://schemas.openxmlformats.org/officeDocument/2006/relationships/hyperlink" Target="https://recbole.io/docs/developer_guide/customize_trainers.html" TargetMode="External"/><Relationship Id="rId85" Type="http://schemas.openxmlformats.org/officeDocument/2006/relationships/hyperlink" Target="https://docs.ray.io/en/latest/train/overview.html" TargetMode="External"/><Relationship Id="rId88" Type="http://schemas.openxmlformats.org/officeDocument/2006/relationships/hyperlink" Target="https://rl-agents.readthedocs.io/en/latest/modules.html" TargetMode="External"/><Relationship Id="rId87" Type="http://schemas.openxmlformats.org/officeDocument/2006/relationships/hyperlink" Target="https://riverml.xyz/latest/recipes/active-learning/" TargetMode="External"/><Relationship Id="rId89" Type="http://schemas.openxmlformats.org/officeDocument/2006/relationships/hyperlink" Target="https://rlpyt.readthedocs.io/en/latest/pages/collector.html" TargetMode="External"/><Relationship Id="rId80" Type="http://schemas.openxmlformats.org/officeDocument/2006/relationships/hyperlink" Target="https://pykeen.readthedocs.io/en/stable/tutorial/first_steps.html" TargetMode="External"/><Relationship Id="rId82" Type="http://schemas.openxmlformats.org/officeDocument/2006/relationships/hyperlink" Target="https://pykeen.readthedocs.io/en/stable/api/pykeen.models.TransE.html" TargetMode="External"/><Relationship Id="rId81" Type="http://schemas.openxmlformats.org/officeDocument/2006/relationships/hyperlink" Target="https://pykeen.readthedocs.io/en/stable/api/pykeen.training.LCWATrainingLoop.html" TargetMode="External"/><Relationship Id="rId1" Type="http://schemas.openxmlformats.org/officeDocument/2006/relationships/hyperlink" Target="https://huggingface.co/docs/accelerate/basic_tutorials/migration" TargetMode="External"/><Relationship Id="rId2" Type="http://schemas.openxmlformats.org/officeDocument/2006/relationships/hyperlink" Target="https://caffe.berkeleyvision.org/tutorial/forward_backward.html" TargetMode="External"/><Relationship Id="rId3" Type="http://schemas.openxmlformats.org/officeDocument/2006/relationships/hyperlink" Target="https://github.com/BVLC/caffe/blob/master/examples/01-learning-lenet.ipynb" TargetMode="External"/><Relationship Id="rId4" Type="http://schemas.openxmlformats.org/officeDocument/2006/relationships/hyperlink" Target="https://calamari-ocr.readthedocs.io/en/latest/doc.command-line-usage.html" TargetMode="External"/><Relationship Id="rId9" Type="http://schemas.openxmlformats.org/officeDocument/2006/relationships/hyperlink" Target="https://diffxpy.readthedocs.io/en/latest/api/index.html" TargetMode="External"/><Relationship Id="rId5" Type="http://schemas.openxmlformats.org/officeDocument/2006/relationships/hyperlink" Target="https://crypten.readthedocs.io/en/latest/nn.html" TargetMode="External"/><Relationship Id="rId6" Type="http://schemas.openxmlformats.org/officeDocument/2006/relationships/hyperlink" Target="https://github.com/dataplayer12/darklight" TargetMode="External"/><Relationship Id="rId7" Type="http://schemas.openxmlformats.org/officeDocument/2006/relationships/hyperlink" Target="https://deepchem.readthedocs.io/en/latest/index.html" TargetMode="External"/><Relationship Id="rId8" Type="http://schemas.openxmlformats.org/officeDocument/2006/relationships/hyperlink" Target="https://dictlearn.readthedocs.io/en/latest/optimize.html" TargetMode="External"/><Relationship Id="rId73" Type="http://schemas.openxmlformats.org/officeDocument/2006/relationships/hyperlink" Target="https://optax.readthedocs.io/en/latest/api/optimizers.html" TargetMode="External"/><Relationship Id="rId72" Type="http://schemas.openxmlformats.org/officeDocument/2006/relationships/hyperlink" Target="https://openrec.readthedocs.io/en/latest/utils/openrec.legacy.utils.dataset.html" TargetMode="External"/><Relationship Id="rId75" Type="http://schemas.openxmlformats.org/officeDocument/2006/relationships/hyperlink" Target="https://parl.readthedocs.io/en/latest/tutorial/getting_started.html" TargetMode="External"/><Relationship Id="rId74" Type="http://schemas.openxmlformats.org/officeDocument/2006/relationships/hyperlink" Target="https://optax.readthedocs.io/en/latest/_collections/examples/adversarial_training.html" TargetMode="External"/><Relationship Id="rId77" Type="http://schemas.openxmlformats.org/officeDocument/2006/relationships/hyperlink" Target="https://parl.ai/docs/tutorial_basic.html" TargetMode="External"/><Relationship Id="rId76" Type="http://schemas.openxmlformats.org/officeDocument/2006/relationships/hyperlink" Target="https://parl.readthedocs.io/en/latest/tutorial/getting_started.html" TargetMode="External"/><Relationship Id="rId79" Type="http://schemas.openxmlformats.org/officeDocument/2006/relationships/hyperlink" Target="https://facebook.github.io/prophet/docs/quick_start.html" TargetMode="External"/><Relationship Id="rId78" Type="http://schemas.openxmlformats.org/officeDocument/2006/relationships/hyperlink" Target="https://parl.ai/docs/tutorial_torch_generator_agent.html" TargetMode="External"/><Relationship Id="rId71" Type="http://schemas.openxmlformats.org/officeDocument/2006/relationships/hyperlink" Target="https://openrec.readthedocs.io/en/latest/openrec.legacy.implicit_model_trainer.html" TargetMode="External"/><Relationship Id="rId70" Type="http://schemas.openxmlformats.org/officeDocument/2006/relationships/hyperlink" Target="https://nussl.github.io/docs/tutorials/training.html" TargetMode="External"/><Relationship Id="rId62" Type="http://schemas.openxmlformats.org/officeDocument/2006/relationships/hyperlink" Target="https://gymnasium.farama.org/tutorials/training_agents/blackjack_tutorial/" TargetMode="External"/><Relationship Id="rId61" Type="http://schemas.openxmlformats.org/officeDocument/2006/relationships/hyperlink" Target="https://funkelab.github.io/gunpowder/tutorial_simple_pipeline.html" TargetMode="External"/><Relationship Id="rId64" Type="http://schemas.openxmlformats.org/officeDocument/2006/relationships/hyperlink" Target="https://hyperpose.readthedocs.io/en/latest/markdown/quick_start/training.html" TargetMode="External"/><Relationship Id="rId63" Type="http://schemas.openxmlformats.org/officeDocument/2006/relationships/hyperlink" Target="https://hmmlearn.readthedocs.io/en/latest/tutorial.html" TargetMode="External"/><Relationship Id="rId66" Type="http://schemas.openxmlformats.org/officeDocument/2006/relationships/hyperlink" Target="https://lightning.ai/docs/pytorch/stable/api/lightning.pytorch.trainer.trainer.Trainer.html" TargetMode="External"/><Relationship Id="rId65" Type="http://schemas.openxmlformats.org/officeDocument/2006/relationships/hyperlink" Target="https://github.com/ocampor/libsvm" TargetMode="External"/><Relationship Id="rId68" Type="http://schemas.openxmlformats.org/officeDocument/2006/relationships/hyperlink" Target="https://github.com/makcedward/nlpaug/blob/master/example/tfidf-train_model.ipynb" TargetMode="External"/><Relationship Id="rId67" Type="http://schemas.openxmlformats.org/officeDocument/2006/relationships/hyperlink" Target="https://unity-technologies.github.io/ml-agents/Python-On-Off-Policy-Trainer-Documentation/" TargetMode="External"/><Relationship Id="rId60" Type="http://schemas.openxmlformats.org/officeDocument/2006/relationships/hyperlink" Target="https://radimrehurek.com/gensim/auto_examples/core/run_core_concepts.html" TargetMode="External"/><Relationship Id="rId69" Type="http://schemas.openxmlformats.org/officeDocument/2006/relationships/hyperlink" Target="https://nnabla.readthedocs.io/en/latest/python/tutorial/by_examples.html" TargetMode="External"/><Relationship Id="rId51" Type="http://schemas.openxmlformats.org/officeDocument/2006/relationships/hyperlink" Target="https://docs.deeppavlov.ai/en/master/apiref/core/trainers.html" TargetMode="External"/><Relationship Id="rId50" Type="http://schemas.openxmlformats.org/officeDocument/2006/relationships/hyperlink" Target="https://docs.deeppavlov.ai/en/master/intro/configuration.html" TargetMode="External"/><Relationship Id="rId53" Type="http://schemas.openxmlformats.org/officeDocument/2006/relationships/hyperlink" Target="https://deepspeed.readthedocs.io/en/latest/initialize.html" TargetMode="External"/><Relationship Id="rId52" Type="http://schemas.openxmlformats.org/officeDocument/2006/relationships/hyperlink" Target="https://docs.deeppavlov.ai/en/master/apiref/core/models.html" TargetMode="External"/><Relationship Id="rId55" Type="http://schemas.openxmlformats.org/officeDocument/2006/relationships/hyperlink" Target="https://zyfeng-fastnlp.readthedocs.io/en/latest/tutorials/fastnlp_1_minute_tutorial.html" TargetMode="External"/><Relationship Id="rId54" Type="http://schemas.openxmlformats.org/officeDocument/2006/relationships/hyperlink" Target="https://zyfeng-fastnlp.readthedocs.io/en/latest/tutorials/fastnlp_1_minute_tutorial.html" TargetMode="External"/><Relationship Id="rId57" Type="http://schemas.openxmlformats.org/officeDocument/2006/relationships/hyperlink" Target="https://flambe.ai/en/latest/autoapi/flambe/learn/train/index.html" TargetMode="External"/><Relationship Id="rId56" Type="http://schemas.openxmlformats.org/officeDocument/2006/relationships/hyperlink" Target="https://flambe.ai/en/latest/autoapi/flambe/learn/index.html" TargetMode="External"/><Relationship Id="rId59" Type="http://schemas.openxmlformats.org/officeDocument/2006/relationships/hyperlink" Target="https://radimrehurek.com/gensim/auto_examples/core/run_core_concepts.html" TargetMode="External"/><Relationship Id="rId58" Type="http://schemas.openxmlformats.org/officeDocument/2006/relationships/hyperlink" Target="https://flax.readthedocs.io/en/latest/guides/training_techniques/batch_norm.html"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cv.gluon.ai/api/loss.html" TargetMode="External"/><Relationship Id="rId190" Type="http://schemas.openxmlformats.org/officeDocument/2006/relationships/hyperlink" Target="https://docs.scvi-tools.org/en/stable/tutorials/notebooks/scrna/cellassign_tutorial.html" TargetMode="External"/><Relationship Id="rId42" Type="http://schemas.openxmlformats.org/officeDocument/2006/relationships/hyperlink" Target="https://cv.gluon.ai/api/loss.html" TargetMode="External"/><Relationship Id="rId41" Type="http://schemas.openxmlformats.org/officeDocument/2006/relationships/hyperlink" Target="https://cv.gluon.ai/api/loss.html" TargetMode="External"/><Relationship Id="rId44" Type="http://schemas.openxmlformats.org/officeDocument/2006/relationships/hyperlink" Target="https://cv.gluon.ai/build/examples_classification/transfer_learning_minc.html" TargetMode="External"/><Relationship Id="rId194" Type="http://schemas.openxmlformats.org/officeDocument/2006/relationships/hyperlink" Target="https://www.sktime.net/en/stable/api_reference/auto_generated/sktime.classification.sklearn.RotationForest.html" TargetMode="External"/><Relationship Id="rId43" Type="http://schemas.openxmlformats.org/officeDocument/2006/relationships/hyperlink" Target="https://cv.gluon.ai/build/examples_classification/transfer_learning_minc.html" TargetMode="External"/><Relationship Id="rId193" Type="http://schemas.openxmlformats.org/officeDocument/2006/relationships/hyperlink" Target="https://www.sktime.net/en/stable/api_reference/auto_generated/sktime.classification.sklearn.RotationForest.html" TargetMode="External"/><Relationship Id="rId46" Type="http://schemas.openxmlformats.org/officeDocument/2006/relationships/hyperlink" Target="https://cv.gluon.ai/build/examples_detection/train_faster_rcnn_voc.html" TargetMode="External"/><Relationship Id="rId192" Type="http://schemas.openxmlformats.org/officeDocument/2006/relationships/hyperlink" Target="https://www.sktime.net/en/stable/api_reference/auto_generated/sktime.classification.sklearn.RotationForest.html" TargetMode="External"/><Relationship Id="rId45" Type="http://schemas.openxmlformats.org/officeDocument/2006/relationships/hyperlink" Target="https://cv.gluon.ai/build/examples_detection/train_faster_rcnn_voc.html" TargetMode="External"/><Relationship Id="rId191" Type="http://schemas.openxmlformats.org/officeDocument/2006/relationships/hyperlink" Target="https://docs.scvi-tools.org/en/stable/tutorials/notebooks/scrna/cellassign_tutorial.html" TargetMode="External"/><Relationship Id="rId48" Type="http://schemas.openxmlformats.org/officeDocument/2006/relationships/hyperlink" Target="https://github.com/facebookresearch/habitat-lab/blob/main/habitat-baselines/habitat_baselines/il/trainers/pacman_trainer.py" TargetMode="External"/><Relationship Id="rId187" Type="http://schemas.openxmlformats.org/officeDocument/2006/relationships/hyperlink" Target="https://docs.scvi-tools.org/en/stable/api/reference/scvi.train.Trainer.html" TargetMode="External"/><Relationship Id="rId47" Type="http://schemas.openxmlformats.org/officeDocument/2006/relationships/hyperlink" Target="https://github.com/facebookresearch/habitat-lab/blob/main/habitat-baselines/habitat_baselines/il/trainers/pacman_trainer.py" TargetMode="External"/><Relationship Id="rId186" Type="http://schemas.openxmlformats.org/officeDocument/2006/relationships/hyperlink" Target="https://sagemaker.readthedocs.io/en/stable/overview.html" TargetMode="External"/><Relationship Id="rId185" Type="http://schemas.openxmlformats.org/officeDocument/2006/relationships/hyperlink" Target="https://sagemaker.readthedocs.io/en/stable/overview.html" TargetMode="External"/><Relationship Id="rId49" Type="http://schemas.openxmlformats.org/officeDocument/2006/relationships/hyperlink" Target="https://imageai.readthedocs.io/en/latest/custom/index.html" TargetMode="External"/><Relationship Id="rId184" Type="http://schemas.openxmlformats.org/officeDocument/2006/relationships/hyperlink" Target="https://rlzoo.readthedocs.io/en/latest/guide/api.html" TargetMode="External"/><Relationship Id="rId189" Type="http://schemas.openxmlformats.org/officeDocument/2006/relationships/hyperlink" Target="https://docs.scvi-tools.org/en/stable/api/reference/scvi.train.TrainRunner.html" TargetMode="External"/><Relationship Id="rId188" Type="http://schemas.openxmlformats.org/officeDocument/2006/relationships/hyperlink" Target="https://docs.scvi-tools.org/en/stable/api/reference/scvi.train.TrainingPlan.html" TargetMode="External"/><Relationship Id="rId31" Type="http://schemas.openxmlformats.org/officeDocument/2006/relationships/hyperlink" Target="https://deepchem.readthedocs.io/en/latest/api_reference/models.html" TargetMode="External"/><Relationship Id="rId30" Type="http://schemas.openxmlformats.org/officeDocument/2006/relationships/hyperlink" Target="https://deepchem.readthedocs.io/en/latest/api_reference/models.html" TargetMode="External"/><Relationship Id="rId33" Type="http://schemas.openxmlformats.org/officeDocument/2006/relationships/hyperlink" Target="https://deepchem.readthedocs.io/en/latest/api_reference/models.html" TargetMode="External"/><Relationship Id="rId183" Type="http://schemas.openxmlformats.org/officeDocument/2006/relationships/hyperlink" Target="https://rlzoo.readthedocs.io/en/latest/guide/api.html" TargetMode="External"/><Relationship Id="rId32" Type="http://schemas.openxmlformats.org/officeDocument/2006/relationships/hyperlink" Target="https://deepchem.readthedocs.io/en/latest/api_reference/models.html" TargetMode="External"/><Relationship Id="rId182" Type="http://schemas.openxmlformats.org/officeDocument/2006/relationships/hyperlink" Target="https://rlpyt.readthedocs.io/en/latest/pages/runner.html" TargetMode="External"/><Relationship Id="rId35" Type="http://schemas.openxmlformats.org/officeDocument/2006/relationships/hyperlink" Target="https://deepchem.readthedocs.io/en/latest/api_reference/models.html" TargetMode="External"/><Relationship Id="rId181" Type="http://schemas.openxmlformats.org/officeDocument/2006/relationships/hyperlink" Target="https://rlpyt.readthedocs.io/en/latest/pages/runner.html" TargetMode="External"/><Relationship Id="rId34" Type="http://schemas.openxmlformats.org/officeDocument/2006/relationships/hyperlink" Target="https://deepchem.readthedocs.io/en/latest/api_reference/models.html" TargetMode="External"/><Relationship Id="rId180" Type="http://schemas.openxmlformats.org/officeDocument/2006/relationships/hyperlink" Target="https://rlpyt.readthedocs.io/en/latest/pages/runner.html" TargetMode="External"/><Relationship Id="rId37" Type="http://schemas.openxmlformats.org/officeDocument/2006/relationships/hyperlink" Target="https://espnet.github.io/espnet/_gen/espnet2.train.html" TargetMode="External"/><Relationship Id="rId176" Type="http://schemas.openxmlformats.org/officeDocument/2006/relationships/hyperlink" Target="https://riverml.xyz/latest/recipes/on-hoeffding-trees/" TargetMode="External"/><Relationship Id="rId297" Type="http://schemas.openxmlformats.org/officeDocument/2006/relationships/hyperlink" Target="https://pytorch.org/tutorials/beginner/basics/autogradqs_tutorial.html" TargetMode="External"/><Relationship Id="rId36" Type="http://schemas.openxmlformats.org/officeDocument/2006/relationships/hyperlink" Target="https://deepchem.readthedocs.io/en/latest/api_reference/models.html" TargetMode="External"/><Relationship Id="rId175" Type="http://schemas.openxmlformats.org/officeDocument/2006/relationships/hyperlink" Target="https://recbole.io/docs/developer_guide/customize_trainers.html" TargetMode="External"/><Relationship Id="rId296" Type="http://schemas.openxmlformats.org/officeDocument/2006/relationships/hyperlink" Target="https://pytorch.org/tutorials/beginner/introyt/modelsyt_tutorial.html" TargetMode="External"/><Relationship Id="rId39" Type="http://schemas.openxmlformats.org/officeDocument/2006/relationships/hyperlink" Target="https://espnet.github.io/espnet/_gen/espnet2.train.html" TargetMode="External"/><Relationship Id="rId174" Type="http://schemas.openxmlformats.org/officeDocument/2006/relationships/hyperlink" Target="https://recbole.io/docs/developer_guide/customize_trainers.html" TargetMode="External"/><Relationship Id="rId295" Type="http://schemas.openxmlformats.org/officeDocument/2006/relationships/hyperlink" Target="https://pytorch.org/tutorials/beginner/introyt/trainingyt.html" TargetMode="External"/><Relationship Id="rId38" Type="http://schemas.openxmlformats.org/officeDocument/2006/relationships/hyperlink" Target="https://espnet.github.io/espnet/_gen/espnet2.train.html" TargetMode="External"/><Relationship Id="rId173" Type="http://schemas.openxmlformats.org/officeDocument/2006/relationships/hyperlink" Target="https://docs.ray.io/en/latest/data/examples/pytorch_resnet_batch_prediction.html" TargetMode="External"/><Relationship Id="rId294" Type="http://schemas.openxmlformats.org/officeDocument/2006/relationships/hyperlink" Target="https://pytorch.org/tutorials/beginner/basics/autogradqs_tutorial.html" TargetMode="External"/><Relationship Id="rId179" Type="http://schemas.openxmlformats.org/officeDocument/2006/relationships/hyperlink" Target="https://rl-agents.readthedocs.io/en/latest/modules.html" TargetMode="External"/><Relationship Id="rId178" Type="http://schemas.openxmlformats.org/officeDocument/2006/relationships/hyperlink" Target="https://rl-agents.readthedocs.io/en/latest/modules.html" TargetMode="External"/><Relationship Id="rId299" Type="http://schemas.openxmlformats.org/officeDocument/2006/relationships/hyperlink" Target="https://scikit-learn.org/stable/modules/generated/sklearn.cluster.Birch.html" TargetMode="External"/><Relationship Id="rId177" Type="http://schemas.openxmlformats.org/officeDocument/2006/relationships/hyperlink" Target="https://riverml.xyz/latest/api/compose/learn-during-predict/" TargetMode="External"/><Relationship Id="rId298" Type="http://schemas.openxmlformats.org/officeDocument/2006/relationships/hyperlink" Target="https://pytorch.org/tutorials/beginner/introyt/trainingyt.html" TargetMode="External"/><Relationship Id="rId20" Type="http://schemas.openxmlformats.org/officeDocument/2006/relationships/hyperlink" Target="https://github.com/facebookresearch/CrypTen/blob/main/tutorials/Tutorial_4_Classification_with_Encrypted_Neural_Networks.ipynb" TargetMode="External"/><Relationship Id="rId22" Type="http://schemas.openxmlformats.org/officeDocument/2006/relationships/hyperlink" Target="https://github.com/dataplayer12/darklight" TargetMode="External"/><Relationship Id="rId21" Type="http://schemas.openxmlformats.org/officeDocument/2006/relationships/hyperlink" Target="https://github.com/facebookresearch/CrypTen/blob/main/tutorials/Tutorial_7_Training_an_Encrypted_Neural_Network.ipynb" TargetMode="External"/><Relationship Id="rId24" Type="http://schemas.openxmlformats.org/officeDocument/2006/relationships/hyperlink" Target="https://deepchem.readthedocs.io/en/latest/api_reference/models.html" TargetMode="External"/><Relationship Id="rId23" Type="http://schemas.openxmlformats.org/officeDocument/2006/relationships/hyperlink" Target="https://deepchem.readthedocs.io/en/latest/api_reference/models.html" TargetMode="External"/><Relationship Id="rId26" Type="http://schemas.openxmlformats.org/officeDocument/2006/relationships/hyperlink" Target="https://deepchem.readthedocs.io/en/latest/api_reference/models.html" TargetMode="External"/><Relationship Id="rId25" Type="http://schemas.openxmlformats.org/officeDocument/2006/relationships/hyperlink" Target="https://deepchem.readthedocs.io/en/latest/api_reference/models.html" TargetMode="External"/><Relationship Id="rId28" Type="http://schemas.openxmlformats.org/officeDocument/2006/relationships/hyperlink" Target="https://deepchem.readthedocs.io/en/latest/api_reference/models.html" TargetMode="External"/><Relationship Id="rId27" Type="http://schemas.openxmlformats.org/officeDocument/2006/relationships/hyperlink" Target="https://deepchem.readthedocs.io/en/latest/api_reference/models.html" TargetMode="External"/><Relationship Id="rId29" Type="http://schemas.openxmlformats.org/officeDocument/2006/relationships/hyperlink" Target="https://deepchem.readthedocs.io/en/latest/api_reference/models.html" TargetMode="External"/><Relationship Id="rId11" Type="http://schemas.openxmlformats.org/officeDocument/2006/relationships/hyperlink" Target="https://caffe.berkeleyvision.org/tutorial/forward_backward.html" TargetMode="External"/><Relationship Id="rId10" Type="http://schemas.openxmlformats.org/officeDocument/2006/relationships/hyperlink" Target="https://caffe.berkeleyvision.org/tutorial/forward_backward.html" TargetMode="External"/><Relationship Id="rId13" Type="http://schemas.openxmlformats.org/officeDocument/2006/relationships/hyperlink" Target="https://github.com/BVLC/caffe/blob/master/docs/tutorial/interfaces.md" TargetMode="External"/><Relationship Id="rId12" Type="http://schemas.openxmlformats.org/officeDocument/2006/relationships/hyperlink" Target="https://caffe.berkeleyvision.org/tutorial/forward_backward.html" TargetMode="External"/><Relationship Id="rId15" Type="http://schemas.openxmlformats.org/officeDocument/2006/relationships/hyperlink" Target="https://github.com/BVLC/caffe/blob/master/docs/tutorial/interfaces.md" TargetMode="External"/><Relationship Id="rId198" Type="http://schemas.openxmlformats.org/officeDocument/2006/relationships/hyperlink" Target="https://stable-baselines.readthedocs.io/en/master/guide/quickstart.html" TargetMode="External"/><Relationship Id="rId14" Type="http://schemas.openxmlformats.org/officeDocument/2006/relationships/hyperlink" Target="https://github.com/BVLC/caffe/blob/master/docs/tutorial/interfaces.md" TargetMode="External"/><Relationship Id="rId197" Type="http://schemas.openxmlformats.org/officeDocument/2006/relationships/hyperlink" Target="https://snorkel.readthedocs.io/en/v0.9.7/packages/_autosummary/labeling/snorkel.labeling.model.baselines.MajorityLabelVoter.html?highlight=predict" TargetMode="External"/><Relationship Id="rId17" Type="http://schemas.openxmlformats.org/officeDocument/2006/relationships/hyperlink" Target="https://github.com/BVLC/caffe/blob/master/python/caffe/classifier.py" TargetMode="External"/><Relationship Id="rId196" Type="http://schemas.openxmlformats.org/officeDocument/2006/relationships/hyperlink" Target="https://snorkel.readthedocs.io/en/v0.9.7/packages/_autosummary/labeling/snorkel.labeling.model.baselines.MajorityLabelVoter.html?highlight=predict" TargetMode="External"/><Relationship Id="rId16" Type="http://schemas.openxmlformats.org/officeDocument/2006/relationships/hyperlink" Target="https://github.com/BVLC/caffe/blob/master/docs/tutorial/interfaces.md" TargetMode="External"/><Relationship Id="rId195" Type="http://schemas.openxmlformats.org/officeDocument/2006/relationships/hyperlink" Target="https://snorkel.readthedocs.io/en/v0.9.7/packages/_autosummary/classification/snorkel.classification.Trainer.html" TargetMode="External"/><Relationship Id="rId19" Type="http://schemas.openxmlformats.org/officeDocument/2006/relationships/hyperlink" Target="https://crypten.readthedocs.io/en/latest/nn.html" TargetMode="External"/><Relationship Id="rId18" Type="http://schemas.openxmlformats.org/officeDocument/2006/relationships/hyperlink" Target="https://crypten.readthedocs.io/en/latest/nn.html" TargetMode="External"/><Relationship Id="rId199" Type="http://schemas.openxmlformats.org/officeDocument/2006/relationships/hyperlink" Target="https://stable-baselines.readthedocs.io/en/master/modules/base.html" TargetMode="External"/><Relationship Id="rId84" Type="http://schemas.openxmlformats.org/officeDocument/2006/relationships/hyperlink" Target="https://auto.gluon.ai/stable/api/autogluon.tabular.TabularPredictor.predict_multi.html" TargetMode="External"/><Relationship Id="rId83" Type="http://schemas.openxmlformats.org/officeDocument/2006/relationships/hyperlink" Target="https://auto.gluon.ai/stable/api/autogluon.tabular.TabularPredictor.fit_weighted_ensemble.html" TargetMode="External"/><Relationship Id="rId86" Type="http://schemas.openxmlformats.org/officeDocument/2006/relationships/hyperlink" Target="https://automl.github.io/auto-sklearn/master/" TargetMode="External"/><Relationship Id="rId85" Type="http://schemas.openxmlformats.org/officeDocument/2006/relationships/hyperlink" Target="https://automl.github.io/auto-sklearn/master/" TargetMode="External"/><Relationship Id="rId88" Type="http://schemas.openxmlformats.org/officeDocument/2006/relationships/hyperlink" Target="https://automl.github.io/auto-sklearn/master/api.html" TargetMode="External"/><Relationship Id="rId150" Type="http://schemas.openxmlformats.org/officeDocument/2006/relationships/hyperlink" Target="https://unity-technologies.github.io/ml-agents/Python-On-Off-Policy-Trainer-Documentation/" TargetMode="External"/><Relationship Id="rId271" Type="http://schemas.openxmlformats.org/officeDocument/2006/relationships/hyperlink" Target="https://docs.h2o.ai/h2o/latest-stable/h2o-docs/performance-and-prediction.html" TargetMode="External"/><Relationship Id="rId87" Type="http://schemas.openxmlformats.org/officeDocument/2006/relationships/hyperlink" Target="https://automl.github.io/auto-sklearn/master/api.html" TargetMode="External"/><Relationship Id="rId270" Type="http://schemas.openxmlformats.org/officeDocument/2006/relationships/hyperlink" Target="https://docs.h2o.ai/h2o/latest-stable/h2o-docs/performance-and-prediction.html" TargetMode="External"/><Relationship Id="rId89" Type="http://schemas.openxmlformats.org/officeDocument/2006/relationships/hyperlink" Target="https://automl.github.io/auto-sklearn/master/api.html" TargetMode="External"/><Relationship Id="rId80" Type="http://schemas.openxmlformats.org/officeDocument/2006/relationships/hyperlink" Target="https://auto.gluon.ai/stable/api/autogluon.tabular.TabularPredictor.fit_extra.html" TargetMode="External"/><Relationship Id="rId82" Type="http://schemas.openxmlformats.org/officeDocument/2006/relationships/hyperlink" Target="https://auto.gluon.ai/stable/api/autogluon.tabular.TabularPredictor.fit_pseudolabel.html" TargetMode="External"/><Relationship Id="rId81" Type="http://schemas.openxmlformats.org/officeDocument/2006/relationships/hyperlink" Target="https://auto.gluon.ai/stable/api/autogluon.features.html" TargetMode="External"/><Relationship Id="rId1" Type="http://schemas.openxmlformats.org/officeDocument/2006/relationships/comments" Target="../comments3.xml"/><Relationship Id="rId2" Type="http://schemas.openxmlformats.org/officeDocument/2006/relationships/hyperlink" Target="https://huggingface.co/docs/accelerate/basic_tutorials/migration" TargetMode="External"/><Relationship Id="rId3" Type="http://schemas.openxmlformats.org/officeDocument/2006/relationships/hyperlink" Target="https://huggingface.co/docs/accelerate/basic_tutorials/migration" TargetMode="External"/><Relationship Id="rId149" Type="http://schemas.openxmlformats.org/officeDocument/2006/relationships/hyperlink" Target="https://lightning.ai/docs/pytorch/stable/_modules/lightning/pytorch/trainer/trainer.html" TargetMode="External"/><Relationship Id="rId4" Type="http://schemas.openxmlformats.org/officeDocument/2006/relationships/hyperlink" Target="https://huggingface.co/docs/accelerate/basic_tutorials/migration" TargetMode="External"/><Relationship Id="rId148" Type="http://schemas.openxmlformats.org/officeDocument/2006/relationships/hyperlink" Target="https://lightning.ai/docs/pytorch/stable/_modules/lightning/pytorch/trainer/trainer.html" TargetMode="External"/><Relationship Id="rId269" Type="http://schemas.openxmlformats.org/officeDocument/2006/relationships/hyperlink" Target="https://docs.h2o.ai/h2o/latest-stable/h2o-py/docs/h2o.html" TargetMode="External"/><Relationship Id="rId9" Type="http://schemas.openxmlformats.org/officeDocument/2006/relationships/hyperlink" Target="https://huggingface.co/docs/accelerate/package_reference/inference" TargetMode="External"/><Relationship Id="rId143" Type="http://schemas.openxmlformats.org/officeDocument/2006/relationships/hyperlink" Target="https://hyperpose.readthedocs.io/en/latest/markdown/quick_start/training.html" TargetMode="External"/><Relationship Id="rId264" Type="http://schemas.openxmlformats.org/officeDocument/2006/relationships/hyperlink" Target="https://docs.fast.ai/interpret.html" TargetMode="External"/><Relationship Id="rId142" Type="http://schemas.openxmlformats.org/officeDocument/2006/relationships/hyperlink" Target="https://hmmlearn.readthedocs.io/en/latest/api.html" TargetMode="External"/><Relationship Id="rId263" Type="http://schemas.openxmlformats.org/officeDocument/2006/relationships/hyperlink" Target="https://docs.fast.ai/learner.html" TargetMode="External"/><Relationship Id="rId141" Type="http://schemas.openxmlformats.org/officeDocument/2006/relationships/hyperlink" Target="https://hmmlearn.readthedocs.io/en/latest/api.html" TargetMode="External"/><Relationship Id="rId262" Type="http://schemas.openxmlformats.org/officeDocument/2006/relationships/hyperlink" Target="https://docs.fast.ai/learner.html" TargetMode="External"/><Relationship Id="rId140" Type="http://schemas.openxmlformats.org/officeDocument/2006/relationships/hyperlink" Target="https://hmmlearn.readthedocs.io/en/latest/api.html" TargetMode="External"/><Relationship Id="rId261" Type="http://schemas.openxmlformats.org/officeDocument/2006/relationships/hyperlink" Target="https://docs.fast.ai/callback.schedule.html" TargetMode="External"/><Relationship Id="rId5" Type="http://schemas.openxmlformats.org/officeDocument/2006/relationships/hyperlink" Target="https://huggingface.co/docs/accelerate/basic_tutorials/migration" TargetMode="External"/><Relationship Id="rId147" Type="http://schemas.openxmlformats.org/officeDocument/2006/relationships/hyperlink" Target="https://github.com/cjlin1/libsvm/tree/master/python" TargetMode="External"/><Relationship Id="rId268" Type="http://schemas.openxmlformats.org/officeDocument/2006/relationships/hyperlink" Target="https://docs.fast.ai/learner.html" TargetMode="External"/><Relationship Id="rId6" Type="http://schemas.openxmlformats.org/officeDocument/2006/relationships/hyperlink" Target="https://huggingface.co/docs/accelerate/usage_guides/distributed_inference" TargetMode="External"/><Relationship Id="rId146" Type="http://schemas.openxmlformats.org/officeDocument/2006/relationships/hyperlink" Target="https://github.com/cjlin1/libsvm/tree/master/python" TargetMode="External"/><Relationship Id="rId267" Type="http://schemas.openxmlformats.org/officeDocument/2006/relationships/hyperlink" Target="https://docs.fast.ai/learner.html" TargetMode="External"/><Relationship Id="rId7" Type="http://schemas.openxmlformats.org/officeDocument/2006/relationships/hyperlink" Target="https://huggingface.co/docs/accelerate/usage_guides/distributed_inference" TargetMode="External"/><Relationship Id="rId145" Type="http://schemas.openxmlformats.org/officeDocument/2006/relationships/hyperlink" Target="https://hyperpose.readthedocs.io/en/latest/apirst/apis/hyperpose.Config.html" TargetMode="External"/><Relationship Id="rId266" Type="http://schemas.openxmlformats.org/officeDocument/2006/relationships/hyperlink" Target="https://docs.fast.ai/learner.html" TargetMode="External"/><Relationship Id="rId8" Type="http://schemas.openxmlformats.org/officeDocument/2006/relationships/hyperlink" Target="https://huggingface.co/docs/accelerate/package_reference/accelerator" TargetMode="External"/><Relationship Id="rId144" Type="http://schemas.openxmlformats.org/officeDocument/2006/relationships/hyperlink" Target="https://hyperpose.readthedocs.io/en/latest/markdown/quick_start/training.html" TargetMode="External"/><Relationship Id="rId265" Type="http://schemas.openxmlformats.org/officeDocument/2006/relationships/hyperlink" Target="https://docs.fast.ai/learner.html" TargetMode="External"/><Relationship Id="rId73" Type="http://schemas.openxmlformats.org/officeDocument/2006/relationships/hyperlink" Target="https://docs.ampligraph.org/en/latest/generated/ampligraph.latent_features.ScoringBasedEmbeddingModel.html" TargetMode="External"/><Relationship Id="rId72" Type="http://schemas.openxmlformats.org/officeDocument/2006/relationships/hyperlink" Target="https://docs.ampligraph.org/en/latest/generated/ampligraph.latent_features.ScoringBasedEmbeddingModel.html" TargetMode="External"/><Relationship Id="rId75" Type="http://schemas.openxmlformats.org/officeDocument/2006/relationships/hyperlink" Target="https://docs.ampligraph.org/en/latest/generated/ampligraph.latent_features.ScoringBasedEmbeddingModel.html" TargetMode="External"/><Relationship Id="rId74" Type="http://schemas.openxmlformats.org/officeDocument/2006/relationships/hyperlink" Target="https://docs.ampligraph.org/en/latest/generated/ampligraph.latent_features.ScoringBasedEmbeddingModel.html" TargetMode="External"/><Relationship Id="rId77" Type="http://schemas.openxmlformats.org/officeDocument/2006/relationships/hyperlink" Target="https://auto.gluon.ai/stable/tutorials/tabular/tabular-essentials.html" TargetMode="External"/><Relationship Id="rId260" Type="http://schemas.openxmlformats.org/officeDocument/2006/relationships/hyperlink" Target="https://docs.fast.ai/callback.schedule.html" TargetMode="External"/><Relationship Id="rId76" Type="http://schemas.openxmlformats.org/officeDocument/2006/relationships/hyperlink" Target="https://docs.ampligraph.org/en/latest/generated/ampligraph.latent_features.ScoringBasedEmbeddingModel.html" TargetMode="External"/><Relationship Id="rId79" Type="http://schemas.openxmlformats.org/officeDocument/2006/relationships/hyperlink" Target="https://auto.gluon.ai/stable/tutorials/tabular/tabular-essentials.html" TargetMode="External"/><Relationship Id="rId78" Type="http://schemas.openxmlformats.org/officeDocument/2006/relationships/hyperlink" Target="https://auto.gluon.ai/stable/tutorials/tabular/tabular-essentials.html" TargetMode="External"/><Relationship Id="rId71" Type="http://schemas.openxmlformats.org/officeDocument/2006/relationships/hyperlink" Target="https://docs.ampligraph.org/en/latest/generated/ampligraph.latent_features.ScoringBasedEmbeddingModel.html" TargetMode="External"/><Relationship Id="rId70" Type="http://schemas.openxmlformats.org/officeDocument/2006/relationships/hyperlink" Target="https://github.com/Hironsan/anago/blob/master/anago/tagger.py" TargetMode="External"/><Relationship Id="rId139" Type="http://schemas.openxmlformats.org/officeDocument/2006/relationships/hyperlink" Target="https://gymnasium.farama.org/tutorials/gymnasium_basics/vector_envs_tutorial/" TargetMode="External"/><Relationship Id="rId138" Type="http://schemas.openxmlformats.org/officeDocument/2006/relationships/hyperlink" Target="https://gymnasium.farama.org/api/env/" TargetMode="External"/><Relationship Id="rId259" Type="http://schemas.openxmlformats.org/officeDocument/2006/relationships/hyperlink" Target="https://docs.fast.ai/callback.schedule.html" TargetMode="External"/><Relationship Id="rId137" Type="http://schemas.openxmlformats.org/officeDocument/2006/relationships/hyperlink" Target="https://github.com/Farama-Foundation/Gymnasium/blob/main/docs/tutorials/gymnasium_basics/load_quadruped_model.md" TargetMode="External"/><Relationship Id="rId258" Type="http://schemas.openxmlformats.org/officeDocument/2006/relationships/hyperlink" Target="https://docs.fast.ai/callback.schedule.html" TargetMode="External"/><Relationship Id="rId132" Type="http://schemas.openxmlformats.org/officeDocument/2006/relationships/hyperlink" Target="https://flambe.ai/en/latest/_modules/flambe/learn/train.html?highlight=_compute_batch(" TargetMode="External"/><Relationship Id="rId253" Type="http://schemas.openxmlformats.org/officeDocument/2006/relationships/hyperlink" Target="https://docs.chainer.org/en/stable/reference/training.html" TargetMode="External"/><Relationship Id="rId131" Type="http://schemas.openxmlformats.org/officeDocument/2006/relationships/hyperlink" Target="https://flambe.ai/en/latest/autoapi/flambe/learn/train/index.html" TargetMode="External"/><Relationship Id="rId252" Type="http://schemas.openxmlformats.org/officeDocument/2006/relationships/hyperlink" Target="https://docs.chainer.org/en/stable/reference/training.html" TargetMode="External"/><Relationship Id="rId130" Type="http://schemas.openxmlformats.org/officeDocument/2006/relationships/hyperlink" Target="https://flambe.ai/en/latest/autoapi/flambe/learn/train/index.html" TargetMode="External"/><Relationship Id="rId251" Type="http://schemas.openxmlformats.org/officeDocument/2006/relationships/hyperlink" Target="https://docs.chainer.org/en/stable/reference/training.html" TargetMode="External"/><Relationship Id="rId250" Type="http://schemas.openxmlformats.org/officeDocument/2006/relationships/hyperlink" Target="https://docs.chainer.org/en/stable/reference/training.html" TargetMode="External"/><Relationship Id="rId136" Type="http://schemas.openxmlformats.org/officeDocument/2006/relationships/hyperlink" Target="https://gymnasium.farama.org/tutorials/training_agents/blackjack_tutorial/" TargetMode="External"/><Relationship Id="rId257" Type="http://schemas.openxmlformats.org/officeDocument/2006/relationships/hyperlink" Target="https://docs.fast.ai/callback.schedule.html" TargetMode="External"/><Relationship Id="rId135" Type="http://schemas.openxmlformats.org/officeDocument/2006/relationships/hyperlink" Target="https://gymnasium.farama.org/tutorials/training_agents/blackjack_tutorial/" TargetMode="External"/><Relationship Id="rId256" Type="http://schemas.openxmlformats.org/officeDocument/2006/relationships/hyperlink" Target="https://docs.fast.ai/callback.schedule.html" TargetMode="External"/><Relationship Id="rId134" Type="http://schemas.openxmlformats.org/officeDocument/2006/relationships/hyperlink" Target="https://funkelab.github.io/gunpowder/api.html" TargetMode="External"/><Relationship Id="rId255" Type="http://schemas.openxmlformats.org/officeDocument/2006/relationships/hyperlink" Target="https://docs.fast.ai/learner.html" TargetMode="External"/><Relationship Id="rId133" Type="http://schemas.openxmlformats.org/officeDocument/2006/relationships/hyperlink" Target="https://funkelab.github.io/gunpowder/api.html" TargetMode="External"/><Relationship Id="rId254" Type="http://schemas.openxmlformats.org/officeDocument/2006/relationships/hyperlink" Target="https://docs.chainer.org/en/stable/guides/models.html" TargetMode="External"/><Relationship Id="rId62" Type="http://schemas.openxmlformats.org/officeDocument/2006/relationships/hyperlink" Target="https://sparknlp.org/api/python/user_guide/annotators.html" TargetMode="External"/><Relationship Id="rId61" Type="http://schemas.openxmlformats.org/officeDocument/2006/relationships/hyperlink" Target="https://sparknlp.org/api/python/user_guide/annotators.html" TargetMode="External"/><Relationship Id="rId64" Type="http://schemas.openxmlformats.org/officeDocument/2006/relationships/hyperlink" Target="https://github.com/jfilter/text-classification-keras/" TargetMode="External"/><Relationship Id="rId63" Type="http://schemas.openxmlformats.org/officeDocument/2006/relationships/hyperlink" Target="https://sparknlp.org/api/python/user_guide/custom_pipelines.html" TargetMode="External"/><Relationship Id="rId66" Type="http://schemas.openxmlformats.org/officeDocument/2006/relationships/hyperlink" Target="https://github.com/Hironsan/anago/blob/master/examples/elmo_example.py" TargetMode="External"/><Relationship Id="rId172" Type="http://schemas.openxmlformats.org/officeDocument/2006/relationships/hyperlink" Target="https://docs.ray.io/en/latest/train/overview.html" TargetMode="External"/><Relationship Id="rId293" Type="http://schemas.openxmlformats.org/officeDocument/2006/relationships/hyperlink" Target="https://pytorch.org/tutorials/beginner/introyt/trainingyt.html" TargetMode="External"/><Relationship Id="rId65" Type="http://schemas.openxmlformats.org/officeDocument/2006/relationships/hyperlink" Target="https://github.com/Hironsan/anago/blob/master/docs/docs/usage.md" TargetMode="External"/><Relationship Id="rId171" Type="http://schemas.openxmlformats.org/officeDocument/2006/relationships/hyperlink" Target="https://qucumber.readthedocs.io/en/stable/_examples/Tutorial5_MonitoringObservables/tutorial_monitor_observables.html" TargetMode="External"/><Relationship Id="rId292" Type="http://schemas.openxmlformats.org/officeDocument/2006/relationships/hyperlink" Target="https://pytorch.org/docs/stable/generated/torch.no_grad.html" TargetMode="External"/><Relationship Id="rId68" Type="http://schemas.openxmlformats.org/officeDocument/2006/relationships/hyperlink" Target="https://github.com/Hironsan/anago/blob/master/anago/tagger.py" TargetMode="External"/><Relationship Id="rId170" Type="http://schemas.openxmlformats.org/officeDocument/2006/relationships/hyperlink" Target="https://pykeen.readthedocs.io/en/stable/reference/predict.html" TargetMode="External"/><Relationship Id="rId291" Type="http://schemas.openxmlformats.org/officeDocument/2006/relationships/hyperlink" Target="https://pytorch.org/tutorials/beginner/introyt/trainingyt.html" TargetMode="External"/><Relationship Id="rId67" Type="http://schemas.openxmlformats.org/officeDocument/2006/relationships/hyperlink" Target="https://github.com/Hironsan/anago/blob/master/anago/trainer.py" TargetMode="External"/><Relationship Id="rId290" Type="http://schemas.openxmlformats.org/officeDocument/2006/relationships/hyperlink" Target="https://mxnet.apache.org/versions/1.7/api/python/docs/tutorials/getting-started/crash-course/5-predict.html" TargetMode="External"/><Relationship Id="rId60" Type="http://schemas.openxmlformats.org/officeDocument/2006/relationships/hyperlink" Target="https://sparknlp.org/api/python/user_guide/custom_pipelines.html" TargetMode="External"/><Relationship Id="rId165" Type="http://schemas.openxmlformats.org/officeDocument/2006/relationships/hyperlink" Target="https://pykeen.readthedocs.io/en/stable/tutorial/first_steps.html" TargetMode="External"/><Relationship Id="rId286" Type="http://schemas.openxmlformats.org/officeDocument/2006/relationships/hyperlink" Target="https://mxnet.apache.org/versions/1.7/api/python/docs/api/autograd/index.html" TargetMode="External"/><Relationship Id="rId69" Type="http://schemas.openxmlformats.org/officeDocument/2006/relationships/hyperlink" Target="https://github.com/Hironsan/anago/blob/master/anago/tagger.py" TargetMode="External"/><Relationship Id="rId164" Type="http://schemas.openxmlformats.org/officeDocument/2006/relationships/hyperlink" Target="https://facebook.github.io/prophet/docs/quick_start.html" TargetMode="External"/><Relationship Id="rId285" Type="http://schemas.openxmlformats.org/officeDocument/2006/relationships/hyperlink" Target="https://mxnet.apache.org/versions/1.7/api/python/docs/api/gluon/trainer.html" TargetMode="External"/><Relationship Id="rId163" Type="http://schemas.openxmlformats.org/officeDocument/2006/relationships/hyperlink" Target="https://facebook.github.io/prophet/docs/quick_start.html" TargetMode="External"/><Relationship Id="rId284" Type="http://schemas.openxmlformats.org/officeDocument/2006/relationships/hyperlink" Target="https://mxnet.apache.org/versions/1.7/api/python/docs/api/autograd/index.html" TargetMode="External"/><Relationship Id="rId162" Type="http://schemas.openxmlformats.org/officeDocument/2006/relationships/hyperlink" Target="https://parl.readthedocs.io/en/latest/_modules/parl/core/paddle/agent.html" TargetMode="External"/><Relationship Id="rId283" Type="http://schemas.openxmlformats.org/officeDocument/2006/relationships/hyperlink" Target="https://mxnet.apache.org/versions/1.7/api/python/docs/api/autograd/index.html" TargetMode="External"/><Relationship Id="rId169" Type="http://schemas.openxmlformats.org/officeDocument/2006/relationships/hyperlink" Target="https://pykeen.readthedocs.io/en/stable/reference/predict.html" TargetMode="External"/><Relationship Id="rId168" Type="http://schemas.openxmlformats.org/officeDocument/2006/relationships/hyperlink" Target="https://pykeen.readthedocs.io/en/stable/reference/predict.html" TargetMode="External"/><Relationship Id="rId289" Type="http://schemas.openxmlformats.org/officeDocument/2006/relationships/hyperlink" Target="https://mxnet.apache.org/versions/1.7/api/python/docs/tutorials/getting-started/crash-course/2-nn.html" TargetMode="External"/><Relationship Id="rId167" Type="http://schemas.openxmlformats.org/officeDocument/2006/relationships/hyperlink" Target="https://pykeen.readthedocs.io/en/stable/reference/predict.html" TargetMode="External"/><Relationship Id="rId288" Type="http://schemas.openxmlformats.org/officeDocument/2006/relationships/hyperlink" Target="https://mxnet.apache.org/versions/1.7/api/python/docs/api/gluon/trainer.html" TargetMode="External"/><Relationship Id="rId166" Type="http://schemas.openxmlformats.org/officeDocument/2006/relationships/hyperlink" Target="https://pykeen.readthedocs.io/en/stable/tutorial/first_steps.html" TargetMode="External"/><Relationship Id="rId287" Type="http://schemas.openxmlformats.org/officeDocument/2006/relationships/hyperlink" Target="https://mxnet.apache.org/versions/1.7/api/python/docs/tutorials/getting-started/crash-course/4-train.html" TargetMode="External"/><Relationship Id="rId51" Type="http://schemas.openxmlformats.org/officeDocument/2006/relationships/hyperlink" Target="https://imageai.readthedocs.io/en/latest/customdetection/index.html" TargetMode="External"/><Relationship Id="rId50" Type="http://schemas.openxmlformats.org/officeDocument/2006/relationships/hyperlink" Target="https://imageai.readthedocs.io/en/latest/custom/index.html" TargetMode="External"/><Relationship Id="rId53" Type="http://schemas.openxmlformats.org/officeDocument/2006/relationships/hyperlink" Target="https://mmengine.readthedocs.io/en/latest/design/infer.html" TargetMode="External"/><Relationship Id="rId52" Type="http://schemas.openxmlformats.org/officeDocument/2006/relationships/hyperlink" Target="https://mmengine.readthedocs.io/en/latest/examples/train_a_gan.html" TargetMode="External"/><Relationship Id="rId55" Type="http://schemas.openxmlformats.org/officeDocument/2006/relationships/hyperlink" Target="https://mmengine.readthedocs.io/en/latest/design/infer.html" TargetMode="External"/><Relationship Id="rId161" Type="http://schemas.openxmlformats.org/officeDocument/2006/relationships/hyperlink" Target="https://parl.readthedocs.io/en/latest/_modules/parl/core/paddle/agent.html" TargetMode="External"/><Relationship Id="rId282" Type="http://schemas.openxmlformats.org/officeDocument/2006/relationships/hyperlink" Target="https://lightgbm.readthedocs.io/en/latest/R/reference/predict.lgb.Booster.html?highlight=predict" TargetMode="External"/><Relationship Id="rId54" Type="http://schemas.openxmlformats.org/officeDocument/2006/relationships/hyperlink" Target="https://mmengine.readthedocs.io/en/latest/api/infer.html" TargetMode="External"/><Relationship Id="rId160" Type="http://schemas.openxmlformats.org/officeDocument/2006/relationships/hyperlink" Target="https://openrec.readthedocs.io/en/latest/recommenders/openrec.legacy.recommenders.recommender.html" TargetMode="External"/><Relationship Id="rId281" Type="http://schemas.openxmlformats.org/officeDocument/2006/relationships/hyperlink" Target="https://lightgbm.readthedocs.io/en/latest/Python-API.html" TargetMode="External"/><Relationship Id="rId57" Type="http://schemas.openxmlformats.org/officeDocument/2006/relationships/hyperlink" Target="https://docs.monai.io/en/stable/auto3dseg.html" TargetMode="External"/><Relationship Id="rId280" Type="http://schemas.openxmlformats.org/officeDocument/2006/relationships/hyperlink" Target="https://lightgbm.readthedocs.io/en/latest/Python-Intro.html" TargetMode="External"/><Relationship Id="rId56" Type="http://schemas.openxmlformats.org/officeDocument/2006/relationships/hyperlink" Target="https://docs.monai.io/en/stable/auto3dseg.html" TargetMode="External"/><Relationship Id="rId159" Type="http://schemas.openxmlformats.org/officeDocument/2006/relationships/hyperlink" Target="https://openrec.readthedocs.io/en/latest/openrec.legacy.implicit_model_trainer.html" TargetMode="External"/><Relationship Id="rId59" Type="http://schemas.openxmlformats.org/officeDocument/2006/relationships/hyperlink" Target="https://github.com/microsoft/MT-DNN?tab=readme-ov-file" TargetMode="External"/><Relationship Id="rId154" Type="http://schemas.openxmlformats.org/officeDocument/2006/relationships/hyperlink" Target="https://nnabla.readthedocs.io/en/latest/python/tutorial/by_examples.html" TargetMode="External"/><Relationship Id="rId275" Type="http://schemas.openxmlformats.org/officeDocument/2006/relationships/hyperlink" Target="https://keras.io/api/models/model_training_apis/" TargetMode="External"/><Relationship Id="rId58" Type="http://schemas.openxmlformats.org/officeDocument/2006/relationships/hyperlink" Target="https://github.com/microsoft/MT-DNN?tab=readme-ov-file" TargetMode="External"/><Relationship Id="rId153" Type="http://schemas.openxmlformats.org/officeDocument/2006/relationships/hyperlink" Target="https://nnabla.readthedocs.io/en/latest/python/tutorial/multi_device_training.html" TargetMode="External"/><Relationship Id="rId274" Type="http://schemas.openxmlformats.org/officeDocument/2006/relationships/hyperlink" Target="https://keras.io/api/models/model_training_apis/" TargetMode="External"/><Relationship Id="rId152" Type="http://schemas.openxmlformats.org/officeDocument/2006/relationships/hyperlink" Target="https://nnabla.readthedocs.io/en/latest/python/tutorial/by_examples.html" TargetMode="External"/><Relationship Id="rId273" Type="http://schemas.openxmlformats.org/officeDocument/2006/relationships/hyperlink" Target="https://docs.h2o.ai/h2o/latest-stable/h2o-docs/training-models.html" TargetMode="External"/><Relationship Id="rId151" Type="http://schemas.openxmlformats.org/officeDocument/2006/relationships/hyperlink" Target="https://github.com/makcedward/nlpaug/blob/master/example/tfidf-train_model.ipynb" TargetMode="External"/><Relationship Id="rId272" Type="http://schemas.openxmlformats.org/officeDocument/2006/relationships/hyperlink" Target="https://docs.h2o.ai/h2o/latest-stable/h2o-docs/training-models.html" TargetMode="External"/><Relationship Id="rId158" Type="http://schemas.openxmlformats.org/officeDocument/2006/relationships/hyperlink" Target="https://nussl.github.io/docs/tutorials/training.html" TargetMode="External"/><Relationship Id="rId279" Type="http://schemas.openxmlformats.org/officeDocument/2006/relationships/hyperlink" Target="https://lightgbm.readthedocs.io/en/latest/Python-API.html" TargetMode="External"/><Relationship Id="rId157" Type="http://schemas.openxmlformats.org/officeDocument/2006/relationships/hyperlink" Target="https://nussl.github.io/docs/tutorials/training.html" TargetMode="External"/><Relationship Id="rId278" Type="http://schemas.openxmlformats.org/officeDocument/2006/relationships/hyperlink" Target="https://keras.io/api/models/model_training_apis/" TargetMode="External"/><Relationship Id="rId156" Type="http://schemas.openxmlformats.org/officeDocument/2006/relationships/hyperlink" Target="https://nussl.github.io/docs/tutorials/training.html" TargetMode="External"/><Relationship Id="rId277" Type="http://schemas.openxmlformats.org/officeDocument/2006/relationships/hyperlink" Target="https://keras.io/api/models/model_training_apis/" TargetMode="External"/><Relationship Id="rId155" Type="http://schemas.openxmlformats.org/officeDocument/2006/relationships/hyperlink" Target="https://nnabla.readthedocs.io/en/latest/python/tutorial/by_examples.html" TargetMode="External"/><Relationship Id="rId276" Type="http://schemas.openxmlformats.org/officeDocument/2006/relationships/hyperlink" Target="https://keras.io/api/models/model_training_apis/" TargetMode="External"/><Relationship Id="rId107" Type="http://schemas.openxmlformats.org/officeDocument/2006/relationships/hyperlink" Target="https://ymd_h.gitlab.io/cpprb/api/api/cpprb.train.html" TargetMode="External"/><Relationship Id="rId228" Type="http://schemas.openxmlformats.org/officeDocument/2006/relationships/hyperlink" Target="http://epistasislab.github.io/tpot/api/" TargetMode="External"/><Relationship Id="rId106" Type="http://schemas.openxmlformats.org/officeDocument/2006/relationships/hyperlink" Target="https://docs.cogdl.ai/en/latest/api/models.html" TargetMode="External"/><Relationship Id="rId227" Type="http://schemas.openxmlformats.org/officeDocument/2006/relationships/hyperlink" Target="http://epistasislab.github.io/tpot/api/" TargetMode="External"/><Relationship Id="rId105" Type="http://schemas.openxmlformats.org/officeDocument/2006/relationships/hyperlink" Target="https://docs.cogdl.ai/en/latest/api/models.html" TargetMode="External"/><Relationship Id="rId226" Type="http://schemas.openxmlformats.org/officeDocument/2006/relationships/hyperlink" Target="https://torchgan.readthedocs.io/en/latest/modules/trainer.html" TargetMode="External"/><Relationship Id="rId104" Type="http://schemas.openxmlformats.org/officeDocument/2006/relationships/hyperlink" Target="https://docs.cogdl.ai/en/latest/api/models.html" TargetMode="External"/><Relationship Id="rId225" Type="http://schemas.openxmlformats.org/officeDocument/2006/relationships/hyperlink" Target="https://torchgan.readthedocs.io/en/latest/modules/trainer.html" TargetMode="External"/><Relationship Id="rId109" Type="http://schemas.openxmlformats.org/officeDocument/2006/relationships/hyperlink" Target="https://docs.rapids.ai/api/cuml/stable/search/?q=fit" TargetMode="External"/><Relationship Id="rId108" Type="http://schemas.openxmlformats.org/officeDocument/2006/relationships/hyperlink" Target="https://docs.rapids.ai/api/cuml/stable/api/" TargetMode="External"/><Relationship Id="rId229" Type="http://schemas.openxmlformats.org/officeDocument/2006/relationships/hyperlink" Target="http://epistasislab.github.io/tpot/api/" TargetMode="External"/><Relationship Id="rId220" Type="http://schemas.openxmlformats.org/officeDocument/2006/relationships/hyperlink" Target="https://pytorch-geometric.readthedocs.io/en/latest/generated/torch_geometric.nn.models.TGNMemory.html?highlight=train" TargetMode="External"/><Relationship Id="rId103" Type="http://schemas.openxmlformats.org/officeDocument/2006/relationships/hyperlink" Target="https://docs.cogdl.ai/en/latest/api/models.html" TargetMode="External"/><Relationship Id="rId224" Type="http://schemas.openxmlformats.org/officeDocument/2006/relationships/hyperlink" Target="https://torchgan.readthedocs.io/en/latest/modules/trainer.html" TargetMode="External"/><Relationship Id="rId102" Type="http://schemas.openxmlformats.org/officeDocument/2006/relationships/hyperlink" Target="https://docs.cogdl.ai/en/latest/tutorial/training.html" TargetMode="External"/><Relationship Id="rId223" Type="http://schemas.openxmlformats.org/officeDocument/2006/relationships/hyperlink" Target="https://torchgan.readthedocs.io/en/latest/modules/trainer.html" TargetMode="External"/><Relationship Id="rId101" Type="http://schemas.openxmlformats.org/officeDocument/2006/relationships/hyperlink" Target="https://docs.cogdl.ai/en/latest/tutorial/training.html" TargetMode="External"/><Relationship Id="rId222" Type="http://schemas.openxmlformats.org/officeDocument/2006/relationships/hyperlink" Target="https://mimicry.readthedocs.io/en/latest/guides/tutorial.html?highlight=predict" TargetMode="External"/><Relationship Id="rId100" Type="http://schemas.openxmlformats.org/officeDocument/2006/relationships/hyperlink" Target="https://classyvision.ai/tutorials/getting_started" TargetMode="External"/><Relationship Id="rId221" Type="http://schemas.openxmlformats.org/officeDocument/2006/relationships/hyperlink" Target="https://mimicry.readthedocs.io/en/latest/modules/training.html" TargetMode="External"/><Relationship Id="rId217" Type="http://schemas.openxmlformats.org/officeDocument/2006/relationships/hyperlink" Target="https://github.com/thu-ml/tianshou" TargetMode="External"/><Relationship Id="rId216" Type="http://schemas.openxmlformats.org/officeDocument/2006/relationships/hyperlink" Target="http://tflearn.org/getting_started/" TargetMode="External"/><Relationship Id="rId215" Type="http://schemas.openxmlformats.org/officeDocument/2006/relationships/hyperlink" Target="http://tflearn.org/getting_started/" TargetMode="External"/><Relationship Id="rId214" Type="http://schemas.openxmlformats.org/officeDocument/2006/relationships/hyperlink" Target="https://www.tensorflow.org/agents/tutorials/7_SAC_minitaur_tutorial" TargetMode="External"/><Relationship Id="rId219" Type="http://schemas.openxmlformats.org/officeDocument/2006/relationships/hyperlink" Target="https://tianshou.org/en/stable/02_notebooks/L7_Experiment.html" TargetMode="External"/><Relationship Id="rId218" Type="http://schemas.openxmlformats.org/officeDocument/2006/relationships/hyperlink" Target="https://tianshou.org/en/stable/01_tutorials/00_dqn.html" TargetMode="External"/><Relationship Id="rId213" Type="http://schemas.openxmlformats.org/officeDocument/2006/relationships/hyperlink" Target="https://www.tensorflow.org/agents/tutorials/7_SAC_minitaur_tutorial" TargetMode="External"/><Relationship Id="rId212" Type="http://schemas.openxmlformats.org/officeDocument/2006/relationships/hyperlink" Target="https://www.tensorflow.org/agents/tutorials/6_reinforce_tutorial" TargetMode="External"/><Relationship Id="rId211" Type="http://schemas.openxmlformats.org/officeDocument/2006/relationships/hyperlink" Target="https://www.tensorflow.org/agents/tutorials/6_reinforce_tutorial" TargetMode="External"/><Relationship Id="rId210" Type="http://schemas.openxmlformats.org/officeDocument/2006/relationships/hyperlink" Target="https://github.com/keiohta/tf2rl?tab=readme-ov-file" TargetMode="External"/><Relationship Id="rId129" Type="http://schemas.openxmlformats.org/officeDocument/2006/relationships/hyperlink" Target="https://zyfeng-fastnlp.readthedocs.io/en/latest/_modules/fastNLP/models/biaffine_parser.html" TargetMode="External"/><Relationship Id="rId128" Type="http://schemas.openxmlformats.org/officeDocument/2006/relationships/hyperlink" Target="https://zyfeng-fastnlp.readthedocs.io/en/latest/tutorials/fastnlp_1_minute_tutorial.html" TargetMode="External"/><Relationship Id="rId249" Type="http://schemas.openxmlformats.org/officeDocument/2006/relationships/hyperlink" Target="https://docs.chainer.org/en/stable/reference/training.html" TargetMode="External"/><Relationship Id="rId127" Type="http://schemas.openxmlformats.org/officeDocument/2006/relationships/hyperlink" Target="https://zyfeng-fastnlp.readthedocs.io/en/latest/_modules/fastNLP/models/base_model.html" TargetMode="External"/><Relationship Id="rId248" Type="http://schemas.openxmlformats.org/officeDocument/2006/relationships/hyperlink" Target="https://docs.chainer.org/en/stable/guides/extensions.html" TargetMode="External"/><Relationship Id="rId126" Type="http://schemas.openxmlformats.org/officeDocument/2006/relationships/hyperlink" Target="https://deepspeed.readthedocs.io/en/latest/inference-init.html" TargetMode="External"/><Relationship Id="rId247" Type="http://schemas.openxmlformats.org/officeDocument/2006/relationships/hyperlink" Target="https://docs.chainer.org/en/stable/guides/extensions.html" TargetMode="External"/><Relationship Id="rId121" Type="http://schemas.openxmlformats.org/officeDocument/2006/relationships/hyperlink" Target="https://docs.deeppavlov.ai/en/master/intro/configuration.html" TargetMode="External"/><Relationship Id="rId242" Type="http://schemas.openxmlformats.org/officeDocument/2006/relationships/hyperlink" Target="https://botorch.org/api/fit.html" TargetMode="External"/><Relationship Id="rId120" Type="http://schemas.openxmlformats.org/officeDocument/2006/relationships/hyperlink" Target="https://docs.deeppavlov.ai/en/master/intro/configuration.html" TargetMode="External"/><Relationship Id="rId241" Type="http://schemas.openxmlformats.org/officeDocument/2006/relationships/hyperlink" Target="https://zeta-learn.com/source/ztlearn.dl.models.html?highlight=train" TargetMode="External"/><Relationship Id="rId240" Type="http://schemas.openxmlformats.org/officeDocument/2006/relationships/hyperlink" Target="https://zeta-learn.com/source/ztlearn.dl.models.html?highlight=train" TargetMode="External"/><Relationship Id="rId125" Type="http://schemas.openxmlformats.org/officeDocument/2006/relationships/hyperlink" Target="https://deepspeed.readthedocs.io/en/latest/initialize.html" TargetMode="External"/><Relationship Id="rId246" Type="http://schemas.openxmlformats.org/officeDocument/2006/relationships/hyperlink" Target="https://docs.chainer.org/en/stable/reference/generated/chainer.training.extensions.Evaluator.html" TargetMode="External"/><Relationship Id="rId124" Type="http://schemas.openxmlformats.org/officeDocument/2006/relationships/hyperlink" Target="https://deepspeed.readthedocs.io/en/latest/pipeline.html" TargetMode="External"/><Relationship Id="rId245" Type="http://schemas.openxmlformats.org/officeDocument/2006/relationships/hyperlink" Target="https://docs.chainer.org/en/stable/guides/gpu.html" TargetMode="External"/><Relationship Id="rId123" Type="http://schemas.openxmlformats.org/officeDocument/2006/relationships/hyperlink" Target="https://deepspeed.readthedocs.io/en/latest/pipeline.html" TargetMode="External"/><Relationship Id="rId244" Type="http://schemas.openxmlformats.org/officeDocument/2006/relationships/hyperlink" Target="https://botorch.org/api/_modules/botorch/models/multitask.html" TargetMode="External"/><Relationship Id="rId122" Type="http://schemas.openxmlformats.org/officeDocument/2006/relationships/hyperlink" Target="https://deepspeed.readthedocs.io/en/latest/initialize.html" TargetMode="External"/><Relationship Id="rId243" Type="http://schemas.openxmlformats.org/officeDocument/2006/relationships/hyperlink" Target="https://botorch.org/api/fit.html" TargetMode="External"/><Relationship Id="rId95" Type="http://schemas.openxmlformats.org/officeDocument/2006/relationships/hyperlink" Target="https://catboost.ai/en/docs/concepts/python-reference_catboostclassifier_predict_proba" TargetMode="External"/><Relationship Id="rId94" Type="http://schemas.openxmlformats.org/officeDocument/2006/relationships/hyperlink" Target="https://catboost.ai/en/docs/features/prediction" TargetMode="External"/><Relationship Id="rId97" Type="http://schemas.openxmlformats.org/officeDocument/2006/relationships/hyperlink" Target="https://chatterbot.readthedocs.io/en/stable/examples.html" TargetMode="External"/><Relationship Id="rId96" Type="http://schemas.openxmlformats.org/officeDocument/2006/relationships/hyperlink" Target="https://chatterbot.readthedocs.io/en/stable/training.html" TargetMode="External"/><Relationship Id="rId99" Type="http://schemas.openxmlformats.org/officeDocument/2006/relationships/hyperlink" Target="https://pypi.org/project/chefboost/" TargetMode="External"/><Relationship Id="rId98" Type="http://schemas.openxmlformats.org/officeDocument/2006/relationships/hyperlink" Target="https://pypi.org/project/chefboost/" TargetMode="External"/><Relationship Id="rId91" Type="http://schemas.openxmlformats.org/officeDocument/2006/relationships/hyperlink" Target="https://caffe2.ai/doxygen-python/html/namespacetrain.html" TargetMode="External"/><Relationship Id="rId90" Type="http://schemas.openxmlformats.org/officeDocument/2006/relationships/hyperlink" Target="https://automl.github.io/auto-sklearn/master/api.html" TargetMode="External"/><Relationship Id="rId93" Type="http://schemas.openxmlformats.org/officeDocument/2006/relationships/hyperlink" Target="https://catboost.ai/en/docs/features/training" TargetMode="External"/><Relationship Id="rId92" Type="http://schemas.openxmlformats.org/officeDocument/2006/relationships/hyperlink" Target="https://catboost.ai/en/docs/features/training" TargetMode="External"/><Relationship Id="rId118" Type="http://schemas.openxmlformats.org/officeDocument/2006/relationships/hyperlink" Target="https://docs.deeppavlov.ai/en/master/intro/configuration.html" TargetMode="External"/><Relationship Id="rId239" Type="http://schemas.openxmlformats.org/officeDocument/2006/relationships/hyperlink" Target="https://zeta-learn.com/source/ztlearn.dl.models.html?highlight=train" TargetMode="External"/><Relationship Id="rId117" Type="http://schemas.openxmlformats.org/officeDocument/2006/relationships/hyperlink" Target="https://docs.rapids.ai/api/cuml/stable/api/" TargetMode="External"/><Relationship Id="rId238" Type="http://schemas.openxmlformats.org/officeDocument/2006/relationships/hyperlink" Target="https://github.com/ray-project/xgboost_ray" TargetMode="External"/><Relationship Id="rId116" Type="http://schemas.openxmlformats.org/officeDocument/2006/relationships/hyperlink" Target="https://docs.rapids.ai/api/cuml/stable/api/" TargetMode="External"/><Relationship Id="rId237" Type="http://schemas.openxmlformats.org/officeDocument/2006/relationships/hyperlink" Target="https://github.com/ray-project/xgboost_ray" TargetMode="External"/><Relationship Id="rId115" Type="http://schemas.openxmlformats.org/officeDocument/2006/relationships/hyperlink" Target="https://docs.rapids.ai/api/cuml/stable/api/" TargetMode="External"/><Relationship Id="rId236" Type="http://schemas.openxmlformats.org/officeDocument/2006/relationships/hyperlink" Target="https://github.com/ray-project/xgboost_ray" TargetMode="External"/><Relationship Id="rId119" Type="http://schemas.openxmlformats.org/officeDocument/2006/relationships/hyperlink" Target="https://docs.deeppavlov.ai/en/master/intro/configuration.html" TargetMode="External"/><Relationship Id="rId110" Type="http://schemas.openxmlformats.org/officeDocument/2006/relationships/hyperlink" Target="https://docs.rapids.ai/api/cuml/stable/api/" TargetMode="External"/><Relationship Id="rId231" Type="http://schemas.openxmlformats.org/officeDocument/2006/relationships/hyperlink" Target="https://huggingface.co/transformers/v3.0.2/training.html" TargetMode="External"/><Relationship Id="rId230" Type="http://schemas.openxmlformats.org/officeDocument/2006/relationships/hyperlink" Target="https://huggingface.co/transformers/v3.0.2/training.html" TargetMode="External"/><Relationship Id="rId114" Type="http://schemas.openxmlformats.org/officeDocument/2006/relationships/hyperlink" Target="https://docs.rapids.ai/api/cuml/stable/api/" TargetMode="External"/><Relationship Id="rId235" Type="http://schemas.openxmlformats.org/officeDocument/2006/relationships/hyperlink" Target="https://vulcanai.readthedocs.io/en/latest/vulcanai.models.html" TargetMode="External"/><Relationship Id="rId113" Type="http://schemas.openxmlformats.org/officeDocument/2006/relationships/hyperlink" Target="https://docs.rapids.ai/api/cuml/stable/api/" TargetMode="External"/><Relationship Id="rId234" Type="http://schemas.openxmlformats.org/officeDocument/2006/relationships/hyperlink" Target="https://trax-ml.readthedocs.io/en/latest/trax.supervised.html" TargetMode="External"/><Relationship Id="rId112" Type="http://schemas.openxmlformats.org/officeDocument/2006/relationships/hyperlink" Target="https://docs.rapids.ai/api/cuml/stable/api/" TargetMode="External"/><Relationship Id="rId233" Type="http://schemas.openxmlformats.org/officeDocument/2006/relationships/hyperlink" Target="https://trax-ml.readthedocs.io/en/latest/trax.html" TargetMode="External"/><Relationship Id="rId111" Type="http://schemas.openxmlformats.org/officeDocument/2006/relationships/hyperlink" Target="https://docs.rapids.ai/api/cuml/stable/api/" TargetMode="External"/><Relationship Id="rId232" Type="http://schemas.openxmlformats.org/officeDocument/2006/relationships/hyperlink" Target="https://huggingface.co/transformers/v3.0.2/main_classes/trainer.html" TargetMode="External"/><Relationship Id="rId305" Type="http://schemas.openxmlformats.org/officeDocument/2006/relationships/hyperlink" Target="https://scikit-learn.org/stable/modules/generated/sklearn.ensemble.StackingRegressor.html" TargetMode="External"/><Relationship Id="rId304" Type="http://schemas.openxmlformats.org/officeDocument/2006/relationships/hyperlink" Target="https://scikit-learn.org/stable/modules/linear_model.html" TargetMode="External"/><Relationship Id="rId303" Type="http://schemas.openxmlformats.org/officeDocument/2006/relationships/hyperlink" Target="https://scikit-learn.org/stable/modules/generated/sklearn.calibration.CalibratedClassifierCV.html" TargetMode="External"/><Relationship Id="rId302" Type="http://schemas.openxmlformats.org/officeDocument/2006/relationships/hyperlink" Target="https://scikit-learn.org/stable/modules/generated/sklearn.cluster.Birch.html" TargetMode="External"/><Relationship Id="rId309" Type="http://schemas.openxmlformats.org/officeDocument/2006/relationships/hyperlink" Target="https://www.tensorflow.org/api_docs/python/tf/train" TargetMode="External"/><Relationship Id="rId308" Type="http://schemas.openxmlformats.org/officeDocument/2006/relationships/hyperlink" Target="https://www.tensorflow.org/guide/keras/customizing_what_happens_in_fit?hl=it" TargetMode="External"/><Relationship Id="rId307" Type="http://schemas.openxmlformats.org/officeDocument/2006/relationships/hyperlink" Target="https://scikit-learn.org/stable/modules/generated/sklearn.calibration.CalibratedClassifierCV.html" TargetMode="External"/><Relationship Id="rId306" Type="http://schemas.openxmlformats.org/officeDocument/2006/relationships/hyperlink" Target="https://scikit-learn.org/stable/modules/generated/sklearn.ensemble.StackingRegressor.html" TargetMode="External"/><Relationship Id="rId301" Type="http://schemas.openxmlformats.org/officeDocument/2006/relationships/hyperlink" Target="https://scikit-learn.org/stable/modules/linear_model.html" TargetMode="External"/><Relationship Id="rId300" Type="http://schemas.openxmlformats.org/officeDocument/2006/relationships/hyperlink" Target="https://scikit-learn.org/stable/modules/generated/sklearn.cluster.Birch.html" TargetMode="External"/><Relationship Id="rId206" Type="http://schemas.openxmlformats.org/officeDocument/2006/relationships/hyperlink" Target="https://tensorpack.readthedocs.io/en/latest/modules/train.html" TargetMode="External"/><Relationship Id="rId205" Type="http://schemas.openxmlformats.org/officeDocument/2006/relationships/hyperlink" Target="https://tensorpack.readthedocs.io/en/latest/modules/train.html" TargetMode="External"/><Relationship Id="rId204" Type="http://schemas.openxmlformats.org/officeDocument/2006/relationships/hyperlink" Target="https://tensorpack.readthedocs.io/en/latest/modules/train.html" TargetMode="External"/><Relationship Id="rId203" Type="http://schemas.openxmlformats.org/officeDocument/2006/relationships/hyperlink" Target="https://tensorforce.readthedocs.io/en/latest/agents/agent.html" TargetMode="External"/><Relationship Id="rId209" Type="http://schemas.openxmlformats.org/officeDocument/2006/relationships/hyperlink" Target="https://tensorpack.readthedocs.io/en/latest/modules/predict.html" TargetMode="External"/><Relationship Id="rId208" Type="http://schemas.openxmlformats.org/officeDocument/2006/relationships/hyperlink" Target="https://tensorpack.readthedocs.io/en/latest/modules/predict.html" TargetMode="External"/><Relationship Id="rId207" Type="http://schemas.openxmlformats.org/officeDocument/2006/relationships/hyperlink" Target="https://tensorpack.readthedocs.io/en/latest/modules/train.html" TargetMode="External"/><Relationship Id="rId202" Type="http://schemas.openxmlformats.org/officeDocument/2006/relationships/hyperlink" Target="https://tensorforce.readthedocs.io/en/latest/agents/agent.html" TargetMode="External"/><Relationship Id="rId201" Type="http://schemas.openxmlformats.org/officeDocument/2006/relationships/hyperlink" Target="https://www.tensorflow.org/tutorials/estimator/premade" TargetMode="External"/><Relationship Id="rId200" Type="http://schemas.openxmlformats.org/officeDocument/2006/relationships/hyperlink" Target="https://www.tensorflow.org/api_docs/python/tf" TargetMode="External"/><Relationship Id="rId320" Type="http://schemas.openxmlformats.org/officeDocument/2006/relationships/vmlDrawing" Target="../drawings/vmlDrawing3.vml"/><Relationship Id="rId316" Type="http://schemas.openxmlformats.org/officeDocument/2006/relationships/hyperlink" Target="https://xgboost.readthedocs.io/en/stable/prediction.html" TargetMode="External"/><Relationship Id="rId315" Type="http://schemas.openxmlformats.org/officeDocument/2006/relationships/hyperlink" Target="https://xgboost.readthedocs.io/en/stable/prediction.html" TargetMode="External"/><Relationship Id="rId314" Type="http://schemas.openxmlformats.org/officeDocument/2006/relationships/hyperlink" Target="https://xgboost.readthedocs.io/en/stable/tutorials/rf.html" TargetMode="External"/><Relationship Id="rId313" Type="http://schemas.openxmlformats.org/officeDocument/2006/relationships/hyperlink" Target="https://www.tensorflow.org/guide/keras/writing_a_training_loop_from_scratch" TargetMode="External"/><Relationship Id="rId319" Type="http://schemas.openxmlformats.org/officeDocument/2006/relationships/drawing" Target="../drawings/drawing5.xml"/><Relationship Id="rId318" Type="http://schemas.openxmlformats.org/officeDocument/2006/relationships/hyperlink" Target="https://xgboost.readthedocs.io/en/stable/tutorials/rf.html" TargetMode="External"/><Relationship Id="rId317" Type="http://schemas.openxmlformats.org/officeDocument/2006/relationships/hyperlink" Target="https://xgboost.readthedocs.io/en/stable/prediction.html" TargetMode="External"/><Relationship Id="rId312" Type="http://schemas.openxmlformats.org/officeDocument/2006/relationships/hyperlink" Target="https://www.tensorflow.org/guide/keras/customizing_what_happens_in_fit?hl=it" TargetMode="External"/><Relationship Id="rId311" Type="http://schemas.openxmlformats.org/officeDocument/2006/relationships/hyperlink" Target="https://www.tensorflow.org/guide/keras/customizing_what_happens_in_fit?hl=it" TargetMode="External"/><Relationship Id="rId310" Type="http://schemas.openxmlformats.org/officeDocument/2006/relationships/hyperlink" Target="https://www.tensorflow.org/guide/keras/customizing_what_happens_in_fit?hl=it"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cv.gluon.ai/build/examples_detection/train_faster_rcnn_voc.html" TargetMode="External"/><Relationship Id="rId190" Type="http://schemas.openxmlformats.org/officeDocument/2006/relationships/hyperlink" Target="https://tensorpack.readthedocs.io/en/latest/modules/train.html" TargetMode="External"/><Relationship Id="rId42" Type="http://schemas.openxmlformats.org/officeDocument/2006/relationships/hyperlink" Target="https://github.com/facebookresearch/habitat-lab/blob/main/habitat-baselines/habitat_baselines/il/trainers/pacman_trainer.py" TargetMode="External"/><Relationship Id="rId41" Type="http://schemas.openxmlformats.org/officeDocument/2006/relationships/hyperlink" Target="https://cv.gluon.ai/api/loss.html" TargetMode="External"/><Relationship Id="rId44" Type="http://schemas.openxmlformats.org/officeDocument/2006/relationships/hyperlink" Target="https://imageai.readthedocs.io/en/latest/custom/index.html" TargetMode="External"/><Relationship Id="rId194" Type="http://schemas.openxmlformats.org/officeDocument/2006/relationships/hyperlink" Target="https://tensorpack.readthedocs.io/en/latest/modules/predict.html" TargetMode="External"/><Relationship Id="rId43" Type="http://schemas.openxmlformats.org/officeDocument/2006/relationships/hyperlink" Target="https://github.com/facebookresearch/habitat-lab/blob/main/habitat-baselines/habitat_baselines/il/trainers/pacman_trainer.py" TargetMode="External"/><Relationship Id="rId193" Type="http://schemas.openxmlformats.org/officeDocument/2006/relationships/hyperlink" Target="https://tensorpack.readthedocs.io/en/latest/modules/predict.html" TargetMode="External"/><Relationship Id="rId46" Type="http://schemas.openxmlformats.org/officeDocument/2006/relationships/hyperlink" Target="https://imageai.readthedocs.io/en/latest/customdetection/index.html" TargetMode="External"/><Relationship Id="rId192" Type="http://schemas.openxmlformats.org/officeDocument/2006/relationships/hyperlink" Target="https://tensorpack.readthedocs.io/en/latest/modules/predict.html" TargetMode="External"/><Relationship Id="rId45" Type="http://schemas.openxmlformats.org/officeDocument/2006/relationships/hyperlink" Target="https://imageai.readthedocs.io/en/latest/customdetection/index.html" TargetMode="External"/><Relationship Id="rId191" Type="http://schemas.openxmlformats.org/officeDocument/2006/relationships/hyperlink" Target="https://tensorpack.readthedocs.io/en/latest/modules/train.html" TargetMode="External"/><Relationship Id="rId48" Type="http://schemas.openxmlformats.org/officeDocument/2006/relationships/hyperlink" Target="https://mmengine.readthedocs.io/en/latest/design/infer.html" TargetMode="External"/><Relationship Id="rId187" Type="http://schemas.openxmlformats.org/officeDocument/2006/relationships/hyperlink" Target="https://tensorforce.readthedocs.io/en/latest/agents/agent.html" TargetMode="External"/><Relationship Id="rId47" Type="http://schemas.openxmlformats.org/officeDocument/2006/relationships/hyperlink" Target="https://mmengine.readthedocs.io/en/latest/design/infer.html" TargetMode="External"/><Relationship Id="rId186" Type="http://schemas.openxmlformats.org/officeDocument/2006/relationships/hyperlink" Target="https://tensorforce.readthedocs.io/en/latest/agents/agent.html" TargetMode="External"/><Relationship Id="rId185" Type="http://schemas.openxmlformats.org/officeDocument/2006/relationships/hyperlink" Target="https://www.tensorflow.org/tutorials/estimator/premade" TargetMode="External"/><Relationship Id="rId49" Type="http://schemas.openxmlformats.org/officeDocument/2006/relationships/hyperlink" Target="https://docs.monai.io/en/stable/auto3dseg.html" TargetMode="External"/><Relationship Id="rId184" Type="http://schemas.openxmlformats.org/officeDocument/2006/relationships/hyperlink" Target="https://stable-baselines.readthedocs.io/en/master/modules/base.html" TargetMode="External"/><Relationship Id="rId189" Type="http://schemas.openxmlformats.org/officeDocument/2006/relationships/hyperlink" Target="https://tensorpack.readthedocs.io/en/latest/modules/train.html" TargetMode="External"/><Relationship Id="rId188" Type="http://schemas.openxmlformats.org/officeDocument/2006/relationships/hyperlink" Target="https://tensorforce.readthedocs.io/en/latest/agents/agent.html" TargetMode="External"/><Relationship Id="rId31" Type="http://schemas.openxmlformats.org/officeDocument/2006/relationships/hyperlink" Target="https://deepchem.readthedocs.io/en/latest/api_reference/models.html" TargetMode="External"/><Relationship Id="rId30" Type="http://schemas.openxmlformats.org/officeDocument/2006/relationships/hyperlink" Target="https://deepchem.readthedocs.io/en/latest/api_reference/models.html" TargetMode="External"/><Relationship Id="rId33" Type="http://schemas.openxmlformats.org/officeDocument/2006/relationships/hyperlink" Target="https://espnet.github.io/espnet/_gen/espnet2.train.html" TargetMode="External"/><Relationship Id="rId183" Type="http://schemas.openxmlformats.org/officeDocument/2006/relationships/hyperlink" Target="https://stable-baselines.readthedocs.io/en/master/modules/base.html" TargetMode="External"/><Relationship Id="rId32" Type="http://schemas.openxmlformats.org/officeDocument/2006/relationships/hyperlink" Target="https://espnet.github.io/espnet/_gen/espnet2.train.html" TargetMode="External"/><Relationship Id="rId182" Type="http://schemas.openxmlformats.org/officeDocument/2006/relationships/hyperlink" Target="https://snorkel.readthedocs.io/en/v0.9.7/packages/_autosummary/labeling/snorkel.labeling.model.baselines.MajorityLabelVoter.html?highlight=predict" TargetMode="External"/><Relationship Id="rId35" Type="http://schemas.openxmlformats.org/officeDocument/2006/relationships/hyperlink" Target="https://deepchem.readthedocs.io/en/latest/api_reference/models.html" TargetMode="External"/><Relationship Id="rId181" Type="http://schemas.openxmlformats.org/officeDocument/2006/relationships/hyperlink" Target="https://snorkel.readthedocs.io/en/v0.9.7/packages/_autosummary/labeling/snorkel.labeling.model.baselines.MajorityLabelVoter.html?highlight=predict" TargetMode="External"/><Relationship Id="rId34" Type="http://schemas.openxmlformats.org/officeDocument/2006/relationships/hyperlink" Target="https://espnet.github.io/espnet/notebook/onnx_conversion_demo.html" TargetMode="External"/><Relationship Id="rId180" Type="http://schemas.openxmlformats.org/officeDocument/2006/relationships/hyperlink" Target="https://snorkel.readthedocs.io/en/v0.9.7/packages/_autosummary/labeling/snorkel.labeling.model.baselines.MajorityLabelVoter.html?highlight=predict" TargetMode="External"/><Relationship Id="rId37" Type="http://schemas.openxmlformats.org/officeDocument/2006/relationships/hyperlink" Target="https://cv.gluon.ai/build/examples_classification/transfer_learning_minc.html" TargetMode="External"/><Relationship Id="rId176" Type="http://schemas.openxmlformats.org/officeDocument/2006/relationships/hyperlink" Target="https://docs.scvi-tools.org/en/stable/tutorials/notebooks/scrna/cellassign_tutorial.html" TargetMode="External"/><Relationship Id="rId36" Type="http://schemas.openxmlformats.org/officeDocument/2006/relationships/hyperlink" Target="https://cv.gluon.ai/api/loss.html" TargetMode="External"/><Relationship Id="rId175" Type="http://schemas.openxmlformats.org/officeDocument/2006/relationships/hyperlink" Target="https://docs.scvi-tools.org/en/stable/tutorials/notebooks/scrna/cellassign_tutorial.html" TargetMode="External"/><Relationship Id="rId39" Type="http://schemas.openxmlformats.org/officeDocument/2006/relationships/hyperlink" Target="https://cv.gluon.ai/build/examples_detection/train_faster_rcnn_voc.html" TargetMode="External"/><Relationship Id="rId174" Type="http://schemas.openxmlformats.org/officeDocument/2006/relationships/hyperlink" Target="https://docs.scvi-tools.org/en/stable/api/reference/scvi.train.TrainRunner.html" TargetMode="External"/><Relationship Id="rId38" Type="http://schemas.openxmlformats.org/officeDocument/2006/relationships/hyperlink" Target="https://cv.gluon.ai/build/examples_classification/transfer_learning_minc.html" TargetMode="External"/><Relationship Id="rId173" Type="http://schemas.openxmlformats.org/officeDocument/2006/relationships/hyperlink" Target="https://docs.scvi-tools.org/en/stable/api/reference/scvi.train.TrainingPlan.html" TargetMode="External"/><Relationship Id="rId179" Type="http://schemas.openxmlformats.org/officeDocument/2006/relationships/hyperlink" Target="https://www.sktime.net/en/stable/api_reference/auto_generated/sktime.classification.sklearn.RotationForest.html" TargetMode="External"/><Relationship Id="rId178" Type="http://schemas.openxmlformats.org/officeDocument/2006/relationships/hyperlink" Target="https://www.sktime.net/en/stable/api_reference/auto_generated/sktime.classification.sklearn.RotationForest.html" TargetMode="External"/><Relationship Id="rId177" Type="http://schemas.openxmlformats.org/officeDocument/2006/relationships/hyperlink" Target="https://www.sktime.net/en/stable/api_reference/auto_generated/sktime.classification.sklearn.RotationForest.html" TargetMode="External"/><Relationship Id="rId20" Type="http://schemas.openxmlformats.org/officeDocument/2006/relationships/hyperlink" Target="https://deepchem.readthedocs.io/en/latest/api_reference/models.html" TargetMode="External"/><Relationship Id="rId22" Type="http://schemas.openxmlformats.org/officeDocument/2006/relationships/hyperlink" Target="https://deepchem.readthedocs.io/en/latest/api_reference/models.html" TargetMode="External"/><Relationship Id="rId21" Type="http://schemas.openxmlformats.org/officeDocument/2006/relationships/hyperlink" Target="https://deepchem.readthedocs.io/en/latest/api_reference/models.html" TargetMode="External"/><Relationship Id="rId24" Type="http://schemas.openxmlformats.org/officeDocument/2006/relationships/hyperlink" Target="https://deepchem.readthedocs.io/en/latest/api_reference/models.html" TargetMode="External"/><Relationship Id="rId23" Type="http://schemas.openxmlformats.org/officeDocument/2006/relationships/hyperlink" Target="https://deepchem.readthedocs.io/en/latest/api_reference/models.html" TargetMode="External"/><Relationship Id="rId26" Type="http://schemas.openxmlformats.org/officeDocument/2006/relationships/hyperlink" Target="https://deepchem.readthedocs.io/en/latest/api_reference/models.html" TargetMode="External"/><Relationship Id="rId25" Type="http://schemas.openxmlformats.org/officeDocument/2006/relationships/hyperlink" Target="https://deepchem.readthedocs.io/en/latest/api_reference/models.html" TargetMode="External"/><Relationship Id="rId28" Type="http://schemas.openxmlformats.org/officeDocument/2006/relationships/hyperlink" Target="https://deepchem.readthedocs.io/en/latest/api_reference/models.html" TargetMode="External"/><Relationship Id="rId27" Type="http://schemas.openxmlformats.org/officeDocument/2006/relationships/hyperlink" Target="https://deepchem.readthedocs.io/en/latest/api_reference/models.html" TargetMode="External"/><Relationship Id="rId29" Type="http://schemas.openxmlformats.org/officeDocument/2006/relationships/hyperlink" Target="https://deepchem.readthedocs.io/en/latest/api_reference/models.html" TargetMode="External"/><Relationship Id="rId11" Type="http://schemas.openxmlformats.org/officeDocument/2006/relationships/hyperlink" Target="https://github.com/BVLC/caffe/blob/master/docs/tutorial/interfaces.md" TargetMode="External"/><Relationship Id="rId10" Type="http://schemas.openxmlformats.org/officeDocument/2006/relationships/hyperlink" Target="https://caffe.berkeleyvision.org/tutorial/forward_backward.html" TargetMode="External"/><Relationship Id="rId13" Type="http://schemas.openxmlformats.org/officeDocument/2006/relationships/hyperlink" Target="https://github.com/BVLC/caffe/blob/master/docs/tutorial/interfaces.md" TargetMode="External"/><Relationship Id="rId12" Type="http://schemas.openxmlformats.org/officeDocument/2006/relationships/hyperlink" Target="https://github.com/BVLC/caffe/blob/master/docs/tutorial/interfaces.md" TargetMode="External"/><Relationship Id="rId15" Type="http://schemas.openxmlformats.org/officeDocument/2006/relationships/hyperlink" Target="https://github.com/facebookresearch/CrypTen/blob/main/tutorials/Tutorial_5_Under_the_hood_of_Encrypted_Networks.ipynb" TargetMode="External"/><Relationship Id="rId198" Type="http://schemas.openxmlformats.org/officeDocument/2006/relationships/hyperlink" Target="https://www.tensorflow.org/agents/tutorials/7_SAC_minitaur_tutorial" TargetMode="External"/><Relationship Id="rId14" Type="http://schemas.openxmlformats.org/officeDocument/2006/relationships/hyperlink" Target="https://github.com/BVLC/caffe/blob/master/python/caffe/classifier.py" TargetMode="External"/><Relationship Id="rId197" Type="http://schemas.openxmlformats.org/officeDocument/2006/relationships/hyperlink" Target="https://www.tensorflow.org/agents/tutorials/6_reinforce_tutorial" TargetMode="External"/><Relationship Id="rId17" Type="http://schemas.openxmlformats.org/officeDocument/2006/relationships/hyperlink" Target="https://github.com/dataplayer12/darklight" TargetMode="External"/><Relationship Id="rId196" Type="http://schemas.openxmlformats.org/officeDocument/2006/relationships/hyperlink" Target="https://www.tensorflow.org/agents/tutorials/6_reinforce_tutorial" TargetMode="External"/><Relationship Id="rId16" Type="http://schemas.openxmlformats.org/officeDocument/2006/relationships/hyperlink" Target="https://github.com/facebookresearch/CrypTen/blob/main/tutorials/Tutorial_7_Training_an_Encrypted_Neural_Network.ipynb" TargetMode="External"/><Relationship Id="rId195" Type="http://schemas.openxmlformats.org/officeDocument/2006/relationships/hyperlink" Target="https://github.com/keiohta/tf2rl?tab=readme-ov-file" TargetMode="External"/><Relationship Id="rId19" Type="http://schemas.openxmlformats.org/officeDocument/2006/relationships/hyperlink" Target="https://deepchem.readthedocs.io/en/latest/api_reference/models.html" TargetMode="External"/><Relationship Id="rId18" Type="http://schemas.openxmlformats.org/officeDocument/2006/relationships/hyperlink" Target="https://github.com/facebookresearch/CrypTen/blob/main/tutorials/Tutorial_4_Classification_with_Encrypted_Neural_Networks.ipynb" TargetMode="External"/><Relationship Id="rId199" Type="http://schemas.openxmlformats.org/officeDocument/2006/relationships/hyperlink" Target="https://www.tensorflow.org/agents/tutorials/7_SAC_minitaur_tutorial" TargetMode="External"/><Relationship Id="rId84" Type="http://schemas.openxmlformats.org/officeDocument/2006/relationships/hyperlink" Target="https://catboost.ai/en/docs/features/prediction" TargetMode="External"/><Relationship Id="rId83" Type="http://schemas.openxmlformats.org/officeDocument/2006/relationships/hyperlink" Target="https://automl.github.io/auto-sklearn/master/api.html" TargetMode="External"/><Relationship Id="rId86" Type="http://schemas.openxmlformats.org/officeDocument/2006/relationships/hyperlink" Target="https://catboost.ai/en/docs/concepts/python-reference_catboostclassifier_predict_proba" TargetMode="External"/><Relationship Id="rId85" Type="http://schemas.openxmlformats.org/officeDocument/2006/relationships/hyperlink" Target="https://catboost.ai/en/docs/concepts/python-reference_catboostclassifier_predict_proba" TargetMode="External"/><Relationship Id="rId88" Type="http://schemas.openxmlformats.org/officeDocument/2006/relationships/hyperlink" Target="https://pypi.org/project/chefboost/" TargetMode="External"/><Relationship Id="rId150" Type="http://schemas.openxmlformats.org/officeDocument/2006/relationships/hyperlink" Target="https://facebook.github.io/prophet/docs/quick_start.html" TargetMode="External"/><Relationship Id="rId87" Type="http://schemas.openxmlformats.org/officeDocument/2006/relationships/hyperlink" Target="https://chatterbot.readthedocs.io/en/stable/examples.html" TargetMode="External"/><Relationship Id="rId89" Type="http://schemas.openxmlformats.org/officeDocument/2006/relationships/hyperlink" Target="https://pypi.org/project/chefboost/" TargetMode="External"/><Relationship Id="rId80" Type="http://schemas.openxmlformats.org/officeDocument/2006/relationships/hyperlink" Target="https://automl.github.io/auto-sklearn/master/api.html" TargetMode="External"/><Relationship Id="rId82" Type="http://schemas.openxmlformats.org/officeDocument/2006/relationships/hyperlink" Target="https://catboost.ai/en/docs/features/training" TargetMode="External"/><Relationship Id="rId81" Type="http://schemas.openxmlformats.org/officeDocument/2006/relationships/hyperlink" Target="https://caffe2.ai/doxygen-python/html/namespacetrain.html" TargetMode="External"/><Relationship Id="rId1" Type="http://schemas.openxmlformats.org/officeDocument/2006/relationships/comments" Target="../comments4.xml"/><Relationship Id="rId2" Type="http://schemas.openxmlformats.org/officeDocument/2006/relationships/hyperlink" Target="https://huggingface.co/docs/accelerate/basic_tutorials/migration" TargetMode="External"/><Relationship Id="rId3" Type="http://schemas.openxmlformats.org/officeDocument/2006/relationships/hyperlink" Target="https://huggingface.co/docs/accelerate/basic_tutorials/migration" TargetMode="External"/><Relationship Id="rId149" Type="http://schemas.openxmlformats.org/officeDocument/2006/relationships/hyperlink" Target="https://facebook.github.io/prophet/docs/quick_start.html" TargetMode="External"/><Relationship Id="rId4" Type="http://schemas.openxmlformats.org/officeDocument/2006/relationships/hyperlink" Target="https://huggingface.co/docs/accelerate/basic_tutorials/migration" TargetMode="External"/><Relationship Id="rId148" Type="http://schemas.openxmlformats.org/officeDocument/2006/relationships/hyperlink" Target="https://parl.readthedocs.io/en/latest/_modules/parl/core/paddle/agent.html" TargetMode="External"/><Relationship Id="rId9" Type="http://schemas.openxmlformats.org/officeDocument/2006/relationships/hyperlink" Target="https://caffe.berkeleyvision.org/tutorial/forward_backward.html" TargetMode="External"/><Relationship Id="rId143" Type="http://schemas.openxmlformats.org/officeDocument/2006/relationships/hyperlink" Target="https://nussl.github.io/docs/tutorials/training.html" TargetMode="External"/><Relationship Id="rId142" Type="http://schemas.openxmlformats.org/officeDocument/2006/relationships/hyperlink" Target="https://nussl.github.io/docs/tutorials/training.html" TargetMode="External"/><Relationship Id="rId141" Type="http://schemas.openxmlformats.org/officeDocument/2006/relationships/hyperlink" Target="https://nnabla.readthedocs.io/en/latest/python/tutorial/by_examples.html" TargetMode="External"/><Relationship Id="rId140" Type="http://schemas.openxmlformats.org/officeDocument/2006/relationships/hyperlink" Target="https://nnabla.readthedocs.io/en/latest/python/tutorial/by_examples.html" TargetMode="External"/><Relationship Id="rId261" Type="http://schemas.openxmlformats.org/officeDocument/2006/relationships/vmlDrawing" Target="../drawings/vmlDrawing4.vml"/><Relationship Id="rId5" Type="http://schemas.openxmlformats.org/officeDocument/2006/relationships/hyperlink" Target="https://huggingface.co/docs/accelerate/basic_tutorials/migration" TargetMode="External"/><Relationship Id="rId147" Type="http://schemas.openxmlformats.org/officeDocument/2006/relationships/hyperlink" Target="https://parl.readthedocs.io/en/latest/_modules/parl/core/paddle/agent.html" TargetMode="External"/><Relationship Id="rId6" Type="http://schemas.openxmlformats.org/officeDocument/2006/relationships/hyperlink" Target="https://huggingface.co/docs/accelerate/usage_guides/distributed_inference" TargetMode="External"/><Relationship Id="rId146" Type="http://schemas.openxmlformats.org/officeDocument/2006/relationships/hyperlink" Target="https://openrec.readthedocs.io/en/latest/recommenders/openrec.legacy.recommenders.recommender.html" TargetMode="External"/><Relationship Id="rId7" Type="http://schemas.openxmlformats.org/officeDocument/2006/relationships/hyperlink" Target="https://huggingface.co/docs/accelerate/usage_guides/distributed_inference" TargetMode="External"/><Relationship Id="rId145" Type="http://schemas.openxmlformats.org/officeDocument/2006/relationships/hyperlink" Target="https://openrec.readthedocs.io/en/latest/recommenders/openrec.legacy.recommenders.recommender.html" TargetMode="External"/><Relationship Id="rId8" Type="http://schemas.openxmlformats.org/officeDocument/2006/relationships/hyperlink" Target="https://huggingface.co/docs/accelerate/package_reference/inference" TargetMode="External"/><Relationship Id="rId144" Type="http://schemas.openxmlformats.org/officeDocument/2006/relationships/hyperlink" Target="https://nussl.github.io/docs/tutorials/training.html" TargetMode="External"/><Relationship Id="rId73" Type="http://schemas.openxmlformats.org/officeDocument/2006/relationships/hyperlink" Target="https://auto.gluon.ai/stable/api/autogluon.tabular.TabularPredictor.fit_weighted_ensemble.html" TargetMode="External"/><Relationship Id="rId72" Type="http://schemas.openxmlformats.org/officeDocument/2006/relationships/hyperlink" Target="https://auto.gluon.ai/stable/api/autogluon.tabular.TabularPredictor.fit_pseudolabel.html" TargetMode="External"/><Relationship Id="rId75" Type="http://schemas.openxmlformats.org/officeDocument/2006/relationships/hyperlink" Target="https://auto.gluon.ai/stable/tutorials/tabular/tabular-essentials.html" TargetMode="External"/><Relationship Id="rId74" Type="http://schemas.openxmlformats.org/officeDocument/2006/relationships/hyperlink" Target="https://auto.gluon.ai/stable/api/autogluon.tabular.TabularPredictor.predict_multi.html" TargetMode="External"/><Relationship Id="rId77" Type="http://schemas.openxmlformats.org/officeDocument/2006/relationships/hyperlink" Target="https://automl.github.io/auto-sklearn/master/api.html" TargetMode="External"/><Relationship Id="rId260" Type="http://schemas.openxmlformats.org/officeDocument/2006/relationships/drawing" Target="../drawings/drawing6.xml"/><Relationship Id="rId76" Type="http://schemas.openxmlformats.org/officeDocument/2006/relationships/hyperlink" Target="https://automl.github.io/auto-sklearn/master/" TargetMode="External"/><Relationship Id="rId79" Type="http://schemas.openxmlformats.org/officeDocument/2006/relationships/hyperlink" Target="https://automl.github.io/auto-sklearn/master/" TargetMode="External"/><Relationship Id="rId78" Type="http://schemas.openxmlformats.org/officeDocument/2006/relationships/hyperlink" Target="https://automl.github.io/auto-sklearn/master/api.html" TargetMode="External"/><Relationship Id="rId71" Type="http://schemas.openxmlformats.org/officeDocument/2006/relationships/hyperlink" Target="https://auto.gluon.ai/stable/api/autogluon.features.html" TargetMode="External"/><Relationship Id="rId70" Type="http://schemas.openxmlformats.org/officeDocument/2006/relationships/hyperlink" Target="https://auto.gluon.ai/stable/api/autogluon.tabular.TabularPredictor.fit_extra.html" TargetMode="External"/><Relationship Id="rId139" Type="http://schemas.openxmlformats.org/officeDocument/2006/relationships/hyperlink" Target="https://nnabla.readthedocs.io/en/latest/python/tutorial/by_examples.html" TargetMode="External"/><Relationship Id="rId138" Type="http://schemas.openxmlformats.org/officeDocument/2006/relationships/hyperlink" Target="https://github.com/makcedward/nlpaug/blob/master/example/tfidf-train_model.ipynb" TargetMode="External"/><Relationship Id="rId259" Type="http://schemas.openxmlformats.org/officeDocument/2006/relationships/hyperlink" Target="https://keras.io/api/models/model_training_apis/" TargetMode="External"/><Relationship Id="rId137" Type="http://schemas.openxmlformats.org/officeDocument/2006/relationships/hyperlink" Target="https://unity-technologies.github.io/ml-agents/Python-On-Off-Policy-Trainer-Documentation/" TargetMode="External"/><Relationship Id="rId258" Type="http://schemas.openxmlformats.org/officeDocument/2006/relationships/hyperlink" Target="https://keras.io/api/models/model_training_apis/" TargetMode="External"/><Relationship Id="rId132" Type="http://schemas.openxmlformats.org/officeDocument/2006/relationships/hyperlink" Target="https://hyperpose.readthedocs.io/en/latest/markdown/quick_start/training.html" TargetMode="External"/><Relationship Id="rId253" Type="http://schemas.openxmlformats.org/officeDocument/2006/relationships/hyperlink" Target="https://scikit-learn.org/stable/modules/generated/sklearn.calibration.CalibratedClassifierCV.html" TargetMode="External"/><Relationship Id="rId131" Type="http://schemas.openxmlformats.org/officeDocument/2006/relationships/hyperlink" Target="https://hyperpose.readthedocs.io/en/latest/markdown/quick_start/training.html" TargetMode="External"/><Relationship Id="rId252" Type="http://schemas.openxmlformats.org/officeDocument/2006/relationships/hyperlink" Target="https://scikit-learn.org/stable/modules/generated/sklearn.ensemble.StackingRegressor.html" TargetMode="External"/><Relationship Id="rId130" Type="http://schemas.openxmlformats.org/officeDocument/2006/relationships/hyperlink" Target="https://hmmlearn.readthedocs.io/en/latest/api.html" TargetMode="External"/><Relationship Id="rId251" Type="http://schemas.openxmlformats.org/officeDocument/2006/relationships/hyperlink" Target="https://scikit-learn.org/stable/modules/linear_model.html" TargetMode="External"/><Relationship Id="rId250" Type="http://schemas.openxmlformats.org/officeDocument/2006/relationships/hyperlink" Target="https://scikit-learn.org/stable/modules/generated/sklearn.calibration.CalibratedClassifierCV.html" TargetMode="External"/><Relationship Id="rId136" Type="http://schemas.openxmlformats.org/officeDocument/2006/relationships/hyperlink" Target="https://lightning.ai/docs/pytorch/stable/_modules/lightning/pytorch/trainer/trainer.html" TargetMode="External"/><Relationship Id="rId257" Type="http://schemas.openxmlformats.org/officeDocument/2006/relationships/hyperlink" Target="https://keras.io/api/models/model_training_apis/" TargetMode="External"/><Relationship Id="rId135" Type="http://schemas.openxmlformats.org/officeDocument/2006/relationships/hyperlink" Target="https://lightning.ai/docs/pytorch/stable/_modules/lightning/pytorch/trainer/trainer.html" TargetMode="External"/><Relationship Id="rId256" Type="http://schemas.openxmlformats.org/officeDocument/2006/relationships/hyperlink" Target="https://xgboost.readthedocs.io/en/stable/prediction.html" TargetMode="External"/><Relationship Id="rId134" Type="http://schemas.openxmlformats.org/officeDocument/2006/relationships/hyperlink" Target="https://github.com/cjlin1/libsvm/tree/master/python" TargetMode="External"/><Relationship Id="rId255" Type="http://schemas.openxmlformats.org/officeDocument/2006/relationships/hyperlink" Target="https://xgboost.readthedocs.io/en/stable/prediction.html" TargetMode="External"/><Relationship Id="rId133" Type="http://schemas.openxmlformats.org/officeDocument/2006/relationships/hyperlink" Target="https://github.com/cjlin1/libsvm/tree/master/python" TargetMode="External"/><Relationship Id="rId254" Type="http://schemas.openxmlformats.org/officeDocument/2006/relationships/hyperlink" Target="https://xgboost.readthedocs.io/en/stable/prediction.html" TargetMode="External"/><Relationship Id="rId62" Type="http://schemas.openxmlformats.org/officeDocument/2006/relationships/hyperlink" Target="https://github.com/Hironsan/anago/blob/master/anago/tagger.py" TargetMode="External"/><Relationship Id="rId61" Type="http://schemas.openxmlformats.org/officeDocument/2006/relationships/hyperlink" Target="https://docs.ampligraph.org/en/latest/generated/ampligraph.latent_features.ScoringBasedEmbeddingModel.html" TargetMode="External"/><Relationship Id="rId64" Type="http://schemas.openxmlformats.org/officeDocument/2006/relationships/hyperlink" Target="https://docs.ampligraph.org/en/latest/generated/ampligraph.latent_features.ScoringBasedEmbeddingModel.html" TargetMode="External"/><Relationship Id="rId63" Type="http://schemas.openxmlformats.org/officeDocument/2006/relationships/hyperlink" Target="https://docs.ampligraph.org/en/latest/generated/ampligraph.latent_features.ScoringBasedEmbeddingModel.html" TargetMode="External"/><Relationship Id="rId66" Type="http://schemas.openxmlformats.org/officeDocument/2006/relationships/hyperlink" Target="https://docs.ampligraph.org/en/latest/generated/ampligraph.latent_features.ScoringBasedEmbeddingModel.html" TargetMode="External"/><Relationship Id="rId172" Type="http://schemas.openxmlformats.org/officeDocument/2006/relationships/hyperlink" Target="https://docs.scvi-tools.org/en/stable/api/reference/scvi.train.Trainer.html" TargetMode="External"/><Relationship Id="rId65" Type="http://schemas.openxmlformats.org/officeDocument/2006/relationships/hyperlink" Target="https://docs.ampligraph.org/en/latest/generated/ampligraph.latent_features.ScoringBasedEmbeddingModel.html" TargetMode="External"/><Relationship Id="rId171" Type="http://schemas.openxmlformats.org/officeDocument/2006/relationships/hyperlink" Target="https://sagemaker.readthedocs.io/en/stable/overview.html" TargetMode="External"/><Relationship Id="rId68" Type="http://schemas.openxmlformats.org/officeDocument/2006/relationships/hyperlink" Target="https://auto.gluon.ai/stable/tutorials/tabular/tabular-essentials.html" TargetMode="External"/><Relationship Id="rId170" Type="http://schemas.openxmlformats.org/officeDocument/2006/relationships/hyperlink" Target="https://sagemaker.readthedocs.io/en/stable/overview.html" TargetMode="External"/><Relationship Id="rId67" Type="http://schemas.openxmlformats.org/officeDocument/2006/relationships/hyperlink" Target="https://docs.ampligraph.org/en/latest/generated/ampligraph.latent_features.ScoringBasedEmbeddingModel.html" TargetMode="External"/><Relationship Id="rId60" Type="http://schemas.openxmlformats.org/officeDocument/2006/relationships/hyperlink" Target="https://github.com/Hironsan/anago/blob/master/anago/tagger.py" TargetMode="External"/><Relationship Id="rId165" Type="http://schemas.openxmlformats.org/officeDocument/2006/relationships/hyperlink" Target="https://rlpyt.readthedocs.io/en/latest/pages/runner.html" TargetMode="External"/><Relationship Id="rId69" Type="http://schemas.openxmlformats.org/officeDocument/2006/relationships/hyperlink" Target="https://auto.gluon.ai/stable/tutorials/tabular/tabular-essentials.html" TargetMode="External"/><Relationship Id="rId164" Type="http://schemas.openxmlformats.org/officeDocument/2006/relationships/hyperlink" Target="https://rl-agents.readthedocs.io/en/latest/modules.html" TargetMode="External"/><Relationship Id="rId163" Type="http://schemas.openxmlformats.org/officeDocument/2006/relationships/hyperlink" Target="https://rl-agents.readthedocs.io/en/latest/modules.html" TargetMode="External"/><Relationship Id="rId162" Type="http://schemas.openxmlformats.org/officeDocument/2006/relationships/hyperlink" Target="https://riverml.xyz/latest/api/compose/learn-during-predict/" TargetMode="External"/><Relationship Id="rId169" Type="http://schemas.openxmlformats.org/officeDocument/2006/relationships/hyperlink" Target="https://rlzoo.readthedocs.io/en/latest/algorithms/dqn.html" TargetMode="External"/><Relationship Id="rId168" Type="http://schemas.openxmlformats.org/officeDocument/2006/relationships/hyperlink" Target="https://rlzoo.readthedocs.io/en/latest/guide/api.html" TargetMode="External"/><Relationship Id="rId167" Type="http://schemas.openxmlformats.org/officeDocument/2006/relationships/hyperlink" Target="https://rlpyt.readthedocs.io/en/latest/pages/runner.html" TargetMode="External"/><Relationship Id="rId166" Type="http://schemas.openxmlformats.org/officeDocument/2006/relationships/hyperlink" Target="https://rlpyt.readthedocs.io/en/latest/pages/runner.html" TargetMode="External"/><Relationship Id="rId51" Type="http://schemas.openxmlformats.org/officeDocument/2006/relationships/hyperlink" Target="https://github.com/microsoft/MT-DNN?tab=readme-ov-file" TargetMode="External"/><Relationship Id="rId50" Type="http://schemas.openxmlformats.org/officeDocument/2006/relationships/hyperlink" Target="https://docs.monai.io/en/stable/auto3dseg.html" TargetMode="External"/><Relationship Id="rId53" Type="http://schemas.openxmlformats.org/officeDocument/2006/relationships/hyperlink" Target="https://sparknlp.org/api/python/user_guide/annotators.html" TargetMode="External"/><Relationship Id="rId52" Type="http://schemas.openxmlformats.org/officeDocument/2006/relationships/hyperlink" Target="https://github.com/microsoft/MT-DNN?tab=readme-ov-file" TargetMode="External"/><Relationship Id="rId55" Type="http://schemas.openxmlformats.org/officeDocument/2006/relationships/hyperlink" Target="https://github.com/Hironsan/anago/blob/master/docs/docs/usage.md" TargetMode="External"/><Relationship Id="rId161" Type="http://schemas.openxmlformats.org/officeDocument/2006/relationships/hyperlink" Target="https://riverml.xyz/latest/api/compose/learn-during-predict/" TargetMode="External"/><Relationship Id="rId54" Type="http://schemas.openxmlformats.org/officeDocument/2006/relationships/hyperlink" Target="https://github.com/jfilter/text-classification-keras/" TargetMode="External"/><Relationship Id="rId160" Type="http://schemas.openxmlformats.org/officeDocument/2006/relationships/hyperlink" Target="https://recbole.io/docs/developer_guide/customize_trainers.html" TargetMode="External"/><Relationship Id="rId57" Type="http://schemas.openxmlformats.org/officeDocument/2006/relationships/hyperlink" Target="https://sparknlp.org/api/python/user_guide/annotators.html" TargetMode="External"/><Relationship Id="rId56" Type="http://schemas.openxmlformats.org/officeDocument/2006/relationships/hyperlink" Target="https://github.com/Hironsan/anago/blob/master/examples/elmo_example.py" TargetMode="External"/><Relationship Id="rId159" Type="http://schemas.openxmlformats.org/officeDocument/2006/relationships/hyperlink" Target="https://recbole.io/docs/developer_guide/customize_trainers.html" TargetMode="External"/><Relationship Id="rId59" Type="http://schemas.openxmlformats.org/officeDocument/2006/relationships/hyperlink" Target="https://github.com/Hironsan/anago/blob/master/anago/tagger.py" TargetMode="External"/><Relationship Id="rId154" Type="http://schemas.openxmlformats.org/officeDocument/2006/relationships/hyperlink" Target="https://pykeen.readthedocs.io/en/stable/reference/predict.html" TargetMode="External"/><Relationship Id="rId58" Type="http://schemas.openxmlformats.org/officeDocument/2006/relationships/hyperlink" Target="https://github.com/Hironsan/anago/blob/master/anago/tagger.py" TargetMode="External"/><Relationship Id="rId153" Type="http://schemas.openxmlformats.org/officeDocument/2006/relationships/hyperlink" Target="https://pykeen.readthedocs.io/en/stable/reference/predict.html" TargetMode="External"/><Relationship Id="rId152" Type="http://schemas.openxmlformats.org/officeDocument/2006/relationships/hyperlink" Target="https://pykeen.readthedocs.io/en/stable/reference/predict.html" TargetMode="External"/><Relationship Id="rId151" Type="http://schemas.openxmlformats.org/officeDocument/2006/relationships/hyperlink" Target="https://pykeen.readthedocs.io/en/stable/tutorial/first_steps.html" TargetMode="External"/><Relationship Id="rId158" Type="http://schemas.openxmlformats.org/officeDocument/2006/relationships/hyperlink" Target="https://docs.ray.io/en/latest/train/overview.html" TargetMode="External"/><Relationship Id="rId157" Type="http://schemas.openxmlformats.org/officeDocument/2006/relationships/hyperlink" Target="https://qucumber.readthedocs.io/en/stable/_examples/Tutorial5_MonitoringObservables/tutorial_monitor_observables.html" TargetMode="External"/><Relationship Id="rId156" Type="http://schemas.openxmlformats.org/officeDocument/2006/relationships/hyperlink" Target="https://pykeen.readthedocs.io/en/stable/reference/predict.html" TargetMode="External"/><Relationship Id="rId155" Type="http://schemas.openxmlformats.org/officeDocument/2006/relationships/hyperlink" Target="https://pykeen.readthedocs.io/en/stable/reference/predict.html" TargetMode="External"/><Relationship Id="rId107" Type="http://schemas.openxmlformats.org/officeDocument/2006/relationships/hyperlink" Target="https://docs.deeppavlov.ai/en/master/intro/configuration.html" TargetMode="External"/><Relationship Id="rId228" Type="http://schemas.openxmlformats.org/officeDocument/2006/relationships/hyperlink" Target="https://botorch.org/api/_modules/botorch/models/multitask.html" TargetMode="External"/><Relationship Id="rId106" Type="http://schemas.openxmlformats.org/officeDocument/2006/relationships/hyperlink" Target="https://docs.deeppavlov.ai/en/master/intro/configuration.html" TargetMode="External"/><Relationship Id="rId227" Type="http://schemas.openxmlformats.org/officeDocument/2006/relationships/hyperlink" Target="https://botorch.org/api/fit.html" TargetMode="External"/><Relationship Id="rId105" Type="http://schemas.openxmlformats.org/officeDocument/2006/relationships/hyperlink" Target="https://docs.rapids.ai/api/cuml/stable/api/" TargetMode="External"/><Relationship Id="rId226" Type="http://schemas.openxmlformats.org/officeDocument/2006/relationships/hyperlink" Target="https://botorch.org/api/fit.html" TargetMode="External"/><Relationship Id="rId104" Type="http://schemas.openxmlformats.org/officeDocument/2006/relationships/hyperlink" Target="https://docs.rapids.ai/api/cuml/stable/api/" TargetMode="External"/><Relationship Id="rId225" Type="http://schemas.openxmlformats.org/officeDocument/2006/relationships/hyperlink" Target="https://zeta-learn.com/source/ztlearn.dl.models.html?highlight=train" TargetMode="External"/><Relationship Id="rId109" Type="http://schemas.openxmlformats.org/officeDocument/2006/relationships/hyperlink" Target="https://docs.deeppavlov.ai/en/master/intro/configuration.html" TargetMode="External"/><Relationship Id="rId108" Type="http://schemas.openxmlformats.org/officeDocument/2006/relationships/hyperlink" Target="https://docs.rapids.ai/api/cuml/stable/api/" TargetMode="External"/><Relationship Id="rId229" Type="http://schemas.openxmlformats.org/officeDocument/2006/relationships/hyperlink" Target="https://docs.chainer.org/en/stable/reference/generated/chainer.training.extensions.Evaluator.html" TargetMode="External"/><Relationship Id="rId220" Type="http://schemas.openxmlformats.org/officeDocument/2006/relationships/hyperlink" Target="https://github.com/ray-project/xgboost_ray" TargetMode="External"/><Relationship Id="rId103" Type="http://schemas.openxmlformats.org/officeDocument/2006/relationships/hyperlink" Target="https://docs.rapids.ai/api/cuml/stable/api/" TargetMode="External"/><Relationship Id="rId224" Type="http://schemas.openxmlformats.org/officeDocument/2006/relationships/hyperlink" Target="https://zeta-learn.com/source/ztlearn.dl.models.html?highlight=train" TargetMode="External"/><Relationship Id="rId102" Type="http://schemas.openxmlformats.org/officeDocument/2006/relationships/hyperlink" Target="https://docs.rapids.ai/api/cuml/stable/api/" TargetMode="External"/><Relationship Id="rId223" Type="http://schemas.openxmlformats.org/officeDocument/2006/relationships/hyperlink" Target="https://zeta-learn.com/source/ztlearn.dl.models.html?highlight=train" TargetMode="External"/><Relationship Id="rId101" Type="http://schemas.openxmlformats.org/officeDocument/2006/relationships/hyperlink" Target="https://docs.rapids.ai/api/cuml/stable/api/" TargetMode="External"/><Relationship Id="rId222" Type="http://schemas.openxmlformats.org/officeDocument/2006/relationships/hyperlink" Target="https://github.com/ray-project/xgboost_ray" TargetMode="External"/><Relationship Id="rId100" Type="http://schemas.openxmlformats.org/officeDocument/2006/relationships/hyperlink" Target="https://docs.rapids.ai/api/cuml/stable/api/" TargetMode="External"/><Relationship Id="rId221" Type="http://schemas.openxmlformats.org/officeDocument/2006/relationships/hyperlink" Target="https://github.com/ray-project/xgboost_ray" TargetMode="External"/><Relationship Id="rId217" Type="http://schemas.openxmlformats.org/officeDocument/2006/relationships/hyperlink" Target="https://trax-ml.readthedocs.io/en/latest/trax.html" TargetMode="External"/><Relationship Id="rId216" Type="http://schemas.openxmlformats.org/officeDocument/2006/relationships/hyperlink" Target="https://huggingface.co/transformers/v3.0.2/main_classes/trainer.html" TargetMode="External"/><Relationship Id="rId215" Type="http://schemas.openxmlformats.org/officeDocument/2006/relationships/hyperlink" Target="https://huggingface.co/transformers/v3.0.2/main_classes/trainer.html" TargetMode="External"/><Relationship Id="rId214" Type="http://schemas.openxmlformats.org/officeDocument/2006/relationships/hyperlink" Target="https://huggingface.co/transformers/v3.0.2/training.html" TargetMode="External"/><Relationship Id="rId219" Type="http://schemas.openxmlformats.org/officeDocument/2006/relationships/hyperlink" Target="https://vulcanai.readthedocs.io/en/latest/vulcanai.models.html" TargetMode="External"/><Relationship Id="rId218" Type="http://schemas.openxmlformats.org/officeDocument/2006/relationships/hyperlink" Target="https://trax-ml.readthedocs.io/en/latest/trax.supervised.html" TargetMode="External"/><Relationship Id="rId213" Type="http://schemas.openxmlformats.org/officeDocument/2006/relationships/hyperlink" Target="http://epistasislab.github.io/tpot/api/" TargetMode="External"/><Relationship Id="rId212" Type="http://schemas.openxmlformats.org/officeDocument/2006/relationships/hyperlink" Target="http://epistasislab.github.io/tpot/api/" TargetMode="External"/><Relationship Id="rId211" Type="http://schemas.openxmlformats.org/officeDocument/2006/relationships/hyperlink" Target="http://epistasislab.github.io/tpot/api/" TargetMode="External"/><Relationship Id="rId210" Type="http://schemas.openxmlformats.org/officeDocument/2006/relationships/hyperlink" Target="https://torchgan.readthedocs.io/en/latest/modules/trainer.html" TargetMode="External"/><Relationship Id="rId129" Type="http://schemas.openxmlformats.org/officeDocument/2006/relationships/hyperlink" Target="https://hmmlearn.readthedocs.io/en/latest/api.html" TargetMode="External"/><Relationship Id="rId128" Type="http://schemas.openxmlformats.org/officeDocument/2006/relationships/hyperlink" Target="https://hmmlearn.readthedocs.io/en/latest/api.html" TargetMode="External"/><Relationship Id="rId249" Type="http://schemas.openxmlformats.org/officeDocument/2006/relationships/hyperlink" Target="https://pytorch.org/tutorials/beginner/basics/autogradqs_tutorial.html" TargetMode="External"/><Relationship Id="rId127" Type="http://schemas.openxmlformats.org/officeDocument/2006/relationships/hyperlink" Target="https://funkelab.github.io/gunpowder/api.html" TargetMode="External"/><Relationship Id="rId248" Type="http://schemas.openxmlformats.org/officeDocument/2006/relationships/hyperlink" Target="https://pytorch.org/docs/stable/generated/torch.no_grad.html" TargetMode="External"/><Relationship Id="rId126" Type="http://schemas.openxmlformats.org/officeDocument/2006/relationships/hyperlink" Target="https://gymnasium.farama.org/tutorials/gymnasium_basics/vector_envs_tutorial/" TargetMode="External"/><Relationship Id="rId247" Type="http://schemas.openxmlformats.org/officeDocument/2006/relationships/hyperlink" Target="https://mxnet.apache.org/versions/1.7/api/python/docs/tutorials/getting-started/crash-course/5-predict.html" TargetMode="External"/><Relationship Id="rId121" Type="http://schemas.openxmlformats.org/officeDocument/2006/relationships/hyperlink" Target="https://funkelab.github.io/gunpowder/api.html" TargetMode="External"/><Relationship Id="rId242" Type="http://schemas.openxmlformats.org/officeDocument/2006/relationships/hyperlink" Target="https://keras.io/api/models/model_training_apis/" TargetMode="External"/><Relationship Id="rId120" Type="http://schemas.openxmlformats.org/officeDocument/2006/relationships/hyperlink" Target="https://flambe.ai/en/latest/_modules/flambe/learn/train.html?highlight=_compute_batch(" TargetMode="External"/><Relationship Id="rId241" Type="http://schemas.openxmlformats.org/officeDocument/2006/relationships/hyperlink" Target="https://keras.io/api/models/model_training_apis/" TargetMode="External"/><Relationship Id="rId240" Type="http://schemas.openxmlformats.org/officeDocument/2006/relationships/hyperlink" Target="https://keras.io/api/models/model_training_apis/" TargetMode="External"/><Relationship Id="rId125" Type="http://schemas.openxmlformats.org/officeDocument/2006/relationships/hyperlink" Target="https://gymnasium.farama.org/api/env/" TargetMode="External"/><Relationship Id="rId246" Type="http://schemas.openxmlformats.org/officeDocument/2006/relationships/hyperlink" Target="https://mxnet.apache.org/versions/1.7/api/python/docs/api/autograd/index.html" TargetMode="External"/><Relationship Id="rId124" Type="http://schemas.openxmlformats.org/officeDocument/2006/relationships/hyperlink" Target="https://github.com/Farama-Foundation/Gymnasium/blob/main/docs/tutorials/gymnasium_basics/load_quadruped_model.md" TargetMode="External"/><Relationship Id="rId245" Type="http://schemas.openxmlformats.org/officeDocument/2006/relationships/hyperlink" Target="https://lightgbm.readthedocs.io/en/latest/R/reference/predict.lgb.Booster.html?highlight=predict" TargetMode="External"/><Relationship Id="rId123" Type="http://schemas.openxmlformats.org/officeDocument/2006/relationships/hyperlink" Target="https://gymnasium.farama.org/tutorials/training_agents/blackjack_tutorial/" TargetMode="External"/><Relationship Id="rId244" Type="http://schemas.openxmlformats.org/officeDocument/2006/relationships/hyperlink" Target="https://lightgbm.readthedocs.io/en/latest/Python-Intro.html" TargetMode="External"/><Relationship Id="rId122" Type="http://schemas.openxmlformats.org/officeDocument/2006/relationships/hyperlink" Target="https://gymnasium.farama.org/tutorials/training_agents/blackjack_tutorial/" TargetMode="External"/><Relationship Id="rId243" Type="http://schemas.openxmlformats.org/officeDocument/2006/relationships/hyperlink" Target="https://keras.io/api/models/model_training_apis/" TargetMode="External"/><Relationship Id="rId95" Type="http://schemas.openxmlformats.org/officeDocument/2006/relationships/hyperlink" Target="https://docs.cogdl.ai/en/latest/api/models.html" TargetMode="External"/><Relationship Id="rId94" Type="http://schemas.openxmlformats.org/officeDocument/2006/relationships/hyperlink" Target="https://docs.cogdl.ai/en/latest/api/models.html" TargetMode="External"/><Relationship Id="rId97" Type="http://schemas.openxmlformats.org/officeDocument/2006/relationships/hyperlink" Target="https://docs.rapids.ai/api/cuml/stable/api/" TargetMode="External"/><Relationship Id="rId96" Type="http://schemas.openxmlformats.org/officeDocument/2006/relationships/hyperlink" Target="https://ymd_h.gitlab.io/cpprb/api/api/cpprb.train.html" TargetMode="External"/><Relationship Id="rId99" Type="http://schemas.openxmlformats.org/officeDocument/2006/relationships/hyperlink" Target="https://docs.cogdl.ai/en/latest/api/models.html" TargetMode="External"/><Relationship Id="rId98" Type="http://schemas.openxmlformats.org/officeDocument/2006/relationships/hyperlink" Target="https://docs.rapids.ai/api/cuml/stable/search/?q=fit" TargetMode="External"/><Relationship Id="rId91" Type="http://schemas.openxmlformats.org/officeDocument/2006/relationships/hyperlink" Target="https://docs.cogdl.ai/en/latest/tutorial/training.html" TargetMode="External"/><Relationship Id="rId90" Type="http://schemas.openxmlformats.org/officeDocument/2006/relationships/hyperlink" Target="https://classyvision.ai/tutorials/classy_model" TargetMode="External"/><Relationship Id="rId93" Type="http://schemas.openxmlformats.org/officeDocument/2006/relationships/hyperlink" Target="https://docs.cogdl.ai/en/latest/api/models.html" TargetMode="External"/><Relationship Id="rId92" Type="http://schemas.openxmlformats.org/officeDocument/2006/relationships/hyperlink" Target="https://pypi.org/project/chefboost/" TargetMode="External"/><Relationship Id="rId118" Type="http://schemas.openxmlformats.org/officeDocument/2006/relationships/hyperlink" Target="https://zyfeng-fastnlp.readthedocs.io/en/latest/_modules/fastNLP/models/biaffine_parser.html" TargetMode="External"/><Relationship Id="rId239" Type="http://schemas.openxmlformats.org/officeDocument/2006/relationships/hyperlink" Target="https://keras.io/api/models/model_training_apis/" TargetMode="External"/><Relationship Id="rId117" Type="http://schemas.openxmlformats.org/officeDocument/2006/relationships/hyperlink" Target="https://flambe.ai/en/latest/autoapi/flambe/learn/train/index.html" TargetMode="External"/><Relationship Id="rId238" Type="http://schemas.openxmlformats.org/officeDocument/2006/relationships/hyperlink" Target="https://keras.io/api/models/model_training_apis/" TargetMode="External"/><Relationship Id="rId116" Type="http://schemas.openxmlformats.org/officeDocument/2006/relationships/hyperlink" Target="https://zyfeng-fastnlp.readthedocs.io/en/latest/_modules/fastNLP/models/biaffine_parser.html" TargetMode="External"/><Relationship Id="rId237" Type="http://schemas.openxmlformats.org/officeDocument/2006/relationships/hyperlink" Target="https://docs.h2o.ai/h2o/latest-stable/h2o-docs/performance-and-prediction.html" TargetMode="External"/><Relationship Id="rId115" Type="http://schemas.openxmlformats.org/officeDocument/2006/relationships/hyperlink" Target="https://deepspeed.readthedocs.io/en/latest/inference-init.html" TargetMode="External"/><Relationship Id="rId236" Type="http://schemas.openxmlformats.org/officeDocument/2006/relationships/hyperlink" Target="https://docs.h2o.ai/h2o/latest-stable/h2o-docs/performance-and-prediction.html" TargetMode="External"/><Relationship Id="rId119" Type="http://schemas.openxmlformats.org/officeDocument/2006/relationships/hyperlink" Target="https://flambe.ai/en/latest/_modules/flambe/learn/train.html?highlight=_compute_batch(" TargetMode="External"/><Relationship Id="rId110" Type="http://schemas.openxmlformats.org/officeDocument/2006/relationships/hyperlink" Target="https://docs.deeppavlov.ai/en/master/intro/configuration.html" TargetMode="External"/><Relationship Id="rId231" Type="http://schemas.openxmlformats.org/officeDocument/2006/relationships/hyperlink" Target="https://docs.fast.ai/learner.html" TargetMode="External"/><Relationship Id="rId230" Type="http://schemas.openxmlformats.org/officeDocument/2006/relationships/hyperlink" Target="https://docs.chainer.org/en/stable/reference/training.html" TargetMode="External"/><Relationship Id="rId114" Type="http://schemas.openxmlformats.org/officeDocument/2006/relationships/hyperlink" Target="https://zyfeng-fastnlp.readthedocs.io/en/latest/_modules/fastNLP/models/base_model.html" TargetMode="External"/><Relationship Id="rId235" Type="http://schemas.openxmlformats.org/officeDocument/2006/relationships/hyperlink" Target="https://docs.h2o.ai/h2o/latest-stable/h2o-py/docs/h2o.html" TargetMode="External"/><Relationship Id="rId113" Type="http://schemas.openxmlformats.org/officeDocument/2006/relationships/hyperlink" Target="https://deepspeed.readthedocs.io/en/latest/inference-init.html" TargetMode="External"/><Relationship Id="rId234" Type="http://schemas.openxmlformats.org/officeDocument/2006/relationships/hyperlink" Target="https://docs.fast.ai/learner.html" TargetMode="External"/><Relationship Id="rId112" Type="http://schemas.openxmlformats.org/officeDocument/2006/relationships/hyperlink" Target="https://deepspeed.readthedocs.io/en/latest/pipeline.html" TargetMode="External"/><Relationship Id="rId233" Type="http://schemas.openxmlformats.org/officeDocument/2006/relationships/hyperlink" Target="https://docs.fast.ai/learner.html" TargetMode="External"/><Relationship Id="rId111" Type="http://schemas.openxmlformats.org/officeDocument/2006/relationships/hyperlink" Target="https://deepspeed.readthedocs.io/en/latest/pipeline.html" TargetMode="External"/><Relationship Id="rId232" Type="http://schemas.openxmlformats.org/officeDocument/2006/relationships/hyperlink" Target="https://docs.fast.ai/interpret.html" TargetMode="External"/><Relationship Id="rId206" Type="http://schemas.openxmlformats.org/officeDocument/2006/relationships/hyperlink" Target="https://mimicry.readthedocs.io/en/latest/modules/training.html" TargetMode="External"/><Relationship Id="rId205" Type="http://schemas.openxmlformats.org/officeDocument/2006/relationships/hyperlink" Target="https://pytorch-geometric.readthedocs.io/en/latest/generated/torch_geometric.nn.models.TGNMemory.html?highlight=train" TargetMode="External"/><Relationship Id="rId204" Type="http://schemas.openxmlformats.org/officeDocument/2006/relationships/hyperlink" Target="https://tianshou.org/en/stable/02_notebooks/L7_Experiment.html" TargetMode="External"/><Relationship Id="rId203" Type="http://schemas.openxmlformats.org/officeDocument/2006/relationships/hyperlink" Target="https://tianshou.org/en/stable/02_notebooks/L7_Experiment.html" TargetMode="External"/><Relationship Id="rId209" Type="http://schemas.openxmlformats.org/officeDocument/2006/relationships/hyperlink" Target="https://torchgan.readthedocs.io/en/latest/modules/trainer.html" TargetMode="External"/><Relationship Id="rId208" Type="http://schemas.openxmlformats.org/officeDocument/2006/relationships/hyperlink" Target="https://torchgan.readthedocs.io/en/latest/modules/trainer.html" TargetMode="External"/><Relationship Id="rId207" Type="http://schemas.openxmlformats.org/officeDocument/2006/relationships/hyperlink" Target="https://torchgan.readthedocs.io/en/latest/modules/trainer.html" TargetMode="External"/><Relationship Id="rId202" Type="http://schemas.openxmlformats.org/officeDocument/2006/relationships/hyperlink" Target="https://github.com/thu-ml/tianshou" TargetMode="External"/><Relationship Id="rId201" Type="http://schemas.openxmlformats.org/officeDocument/2006/relationships/hyperlink" Target="http://tflearn.org/getting_started/" TargetMode="External"/><Relationship Id="rId200" Type="http://schemas.openxmlformats.org/officeDocument/2006/relationships/hyperlink" Target="http://tflearn.org/getting_started/"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docs.rapids.ai/api/cuml/stable/search/?q=fit" TargetMode="External"/><Relationship Id="rId42" Type="http://schemas.openxmlformats.org/officeDocument/2006/relationships/hyperlink" Target="https://github.com/facebookresearch/CrypTen/blob/main/tutorials/Tutorial_7_Training_an_Encrypted_Neural_Network.ipynb" TargetMode="External"/><Relationship Id="rId41" Type="http://schemas.openxmlformats.org/officeDocument/2006/relationships/hyperlink" Target="https://docs.rapids.ai/api/cuml/stable/api/" TargetMode="External"/><Relationship Id="rId44" Type="http://schemas.openxmlformats.org/officeDocument/2006/relationships/hyperlink" Target="https://deepchem.readthedocs.io/en/latest/api_reference/models.html" TargetMode="External"/><Relationship Id="rId43" Type="http://schemas.openxmlformats.org/officeDocument/2006/relationships/hyperlink" Target="https://github.com/dataplayer12/darklight" TargetMode="External"/><Relationship Id="rId46" Type="http://schemas.openxmlformats.org/officeDocument/2006/relationships/hyperlink" Target="https://deepchem.readthedocs.io/en/latest/api_reference/models.html" TargetMode="External"/><Relationship Id="rId45" Type="http://schemas.openxmlformats.org/officeDocument/2006/relationships/hyperlink" Target="https://deepchem.readthedocs.io/en/latest/api_reference/models.html" TargetMode="External"/><Relationship Id="rId48" Type="http://schemas.openxmlformats.org/officeDocument/2006/relationships/hyperlink" Target="https://docs.rapids.ai/api/cuml/stable/api/" TargetMode="External"/><Relationship Id="rId47" Type="http://schemas.openxmlformats.org/officeDocument/2006/relationships/hyperlink" Target="https://deepchem.readthedocs.io/en/latest/api_reference/models.html" TargetMode="External"/><Relationship Id="rId49" Type="http://schemas.openxmlformats.org/officeDocument/2006/relationships/hyperlink" Target="https://docs.deeppavlov.ai/en/master/intro/configuration.html" TargetMode="External"/><Relationship Id="rId31" Type="http://schemas.openxmlformats.org/officeDocument/2006/relationships/hyperlink" Target="https://pypi.org/project/chefboost/" TargetMode="External"/><Relationship Id="rId30" Type="http://schemas.openxmlformats.org/officeDocument/2006/relationships/hyperlink" Target="https://catboost.ai/en/docs/concepts/python-reference_catboostclassifier_predict_proba" TargetMode="External"/><Relationship Id="rId33" Type="http://schemas.openxmlformats.org/officeDocument/2006/relationships/hyperlink" Target="https://classyvision.ai/tutorials/classy_model" TargetMode="External"/><Relationship Id="rId32" Type="http://schemas.openxmlformats.org/officeDocument/2006/relationships/hyperlink" Target="https://pypi.org/project/chefboost/" TargetMode="External"/><Relationship Id="rId35" Type="http://schemas.openxmlformats.org/officeDocument/2006/relationships/hyperlink" Target="https://docs.cogdl.ai/en/latest/api/models.html" TargetMode="External"/><Relationship Id="rId34" Type="http://schemas.openxmlformats.org/officeDocument/2006/relationships/hyperlink" Target="https://docs.cogdl.ai/en/latest/tutorial/training.html" TargetMode="External"/><Relationship Id="rId37" Type="http://schemas.openxmlformats.org/officeDocument/2006/relationships/hyperlink" Target="https://github.com/facebookresearch/CrypTen/blob/main/tutorials/Tutorial_5_Under_the_hood_of_Encrypted_Networks.ipynb" TargetMode="External"/><Relationship Id="rId36" Type="http://schemas.openxmlformats.org/officeDocument/2006/relationships/hyperlink" Target="https://docs.cogdl.ai/en/latest/api/models.html" TargetMode="External"/><Relationship Id="rId39" Type="http://schemas.openxmlformats.org/officeDocument/2006/relationships/hyperlink" Target="https://docs.rapids.ai/api/cuml/stable/api/" TargetMode="External"/><Relationship Id="rId38" Type="http://schemas.openxmlformats.org/officeDocument/2006/relationships/hyperlink" Target="https://ymd_h.gitlab.io/cpprb/api/api/cpprb.train.html" TargetMode="External"/><Relationship Id="rId20" Type="http://schemas.openxmlformats.org/officeDocument/2006/relationships/hyperlink" Target="https://zeta-learn.com/source/ztlearn.dl.models.html?highlight=train" TargetMode="External"/><Relationship Id="rId22" Type="http://schemas.openxmlformats.org/officeDocument/2006/relationships/hyperlink" Target="https://botorch.org/api/fit.html" TargetMode="External"/><Relationship Id="rId21" Type="http://schemas.openxmlformats.org/officeDocument/2006/relationships/hyperlink" Target="https://botorch.org/api/fit.html" TargetMode="External"/><Relationship Id="rId24" Type="http://schemas.openxmlformats.org/officeDocument/2006/relationships/hyperlink" Target="https://caffe.berkeleyvision.org/tutorial/forward_backward.html" TargetMode="External"/><Relationship Id="rId23" Type="http://schemas.openxmlformats.org/officeDocument/2006/relationships/hyperlink" Target="https://botorch.org/api/_modules/botorch/models/multitask.html" TargetMode="External"/><Relationship Id="rId26" Type="http://schemas.openxmlformats.org/officeDocument/2006/relationships/hyperlink" Target="https://github.com/BVLC/caffe/blob/master/docs/tutorial/interfaces.md" TargetMode="External"/><Relationship Id="rId25" Type="http://schemas.openxmlformats.org/officeDocument/2006/relationships/hyperlink" Target="https://github.com/BVLC/caffe/blob/master/docs/tutorial/interfaces.md" TargetMode="External"/><Relationship Id="rId28" Type="http://schemas.openxmlformats.org/officeDocument/2006/relationships/hyperlink" Target="https://caffe2.ai/doxygen-python/html/namespacetrain.html" TargetMode="External"/><Relationship Id="rId27" Type="http://schemas.openxmlformats.org/officeDocument/2006/relationships/hyperlink" Target="https://automl.github.io/auto-sklearn/master/api.html" TargetMode="External"/><Relationship Id="rId29" Type="http://schemas.openxmlformats.org/officeDocument/2006/relationships/hyperlink" Target="https://catboost.ai/en/docs/features/training" TargetMode="External"/><Relationship Id="rId11" Type="http://schemas.openxmlformats.org/officeDocument/2006/relationships/hyperlink" Target="https://auto.gluon.ai/stable/tutorials/tabular/tabular-essentials.html" TargetMode="External"/><Relationship Id="rId10" Type="http://schemas.openxmlformats.org/officeDocument/2006/relationships/hyperlink" Target="https://docs.ampligraph.org/en/latest/generated/ampligraph.latent_features.ScoringBasedEmbeddingModel.html" TargetMode="External"/><Relationship Id="rId13" Type="http://schemas.openxmlformats.org/officeDocument/2006/relationships/hyperlink" Target="https://auto.gluon.ai/stable/api/autogluon.features.html" TargetMode="External"/><Relationship Id="rId12" Type="http://schemas.openxmlformats.org/officeDocument/2006/relationships/hyperlink" Target="https://auto.gluon.ai/stable/api/autogluon.tabular.TabularPredictor.fit_extra.html" TargetMode="External"/><Relationship Id="rId15" Type="http://schemas.openxmlformats.org/officeDocument/2006/relationships/hyperlink" Target="https://auto.gluon.ai/stable/api/autogluon.tabular.TabularPredictor.fit_weighted_ensemble.html" TargetMode="External"/><Relationship Id="rId14" Type="http://schemas.openxmlformats.org/officeDocument/2006/relationships/hyperlink" Target="https://auto.gluon.ai/stable/api/autogluon.tabular.TabularPredictor.fit_pseudolabel.html" TargetMode="External"/><Relationship Id="rId17" Type="http://schemas.openxmlformats.org/officeDocument/2006/relationships/hyperlink" Target="https://automl.github.io/auto-sklearn/master/" TargetMode="External"/><Relationship Id="rId16" Type="http://schemas.openxmlformats.org/officeDocument/2006/relationships/hyperlink" Target="https://auto.gluon.ai/stable/api/autogluon.tabular.TabularPredictor.predict_multi.html" TargetMode="External"/><Relationship Id="rId19" Type="http://schemas.openxmlformats.org/officeDocument/2006/relationships/hyperlink" Target="https://automl.github.io/auto-sklearn/master/api.html" TargetMode="External"/><Relationship Id="rId18" Type="http://schemas.openxmlformats.org/officeDocument/2006/relationships/hyperlink" Target="https://automl.github.io/auto-sklearn/master/api.html" TargetMode="External"/><Relationship Id="rId84" Type="http://schemas.openxmlformats.org/officeDocument/2006/relationships/hyperlink" Target="https://nnabla.readthedocs.io/en/latest/python/tutorial/by_examples.html" TargetMode="External"/><Relationship Id="rId83" Type="http://schemas.openxmlformats.org/officeDocument/2006/relationships/hyperlink" Target="https://github.com/makcedward/nlpaug/blob/master/example/tfidf-train_model.ipynb" TargetMode="External"/><Relationship Id="rId86" Type="http://schemas.openxmlformats.org/officeDocument/2006/relationships/hyperlink" Target="https://nussl.github.io/docs/tutorials/training.html" TargetMode="External"/><Relationship Id="rId85" Type="http://schemas.openxmlformats.org/officeDocument/2006/relationships/hyperlink" Target="https://nnabla.readthedocs.io/en/latest/python/tutorial/by_examples.html" TargetMode="External"/><Relationship Id="rId88" Type="http://schemas.openxmlformats.org/officeDocument/2006/relationships/hyperlink" Target="https://openrec.readthedocs.io/en/latest/recommenders/openrec.legacy.recommenders.recommender.html" TargetMode="External"/><Relationship Id="rId87" Type="http://schemas.openxmlformats.org/officeDocument/2006/relationships/hyperlink" Target="https://nussl.github.io/docs/tutorials/training.html" TargetMode="External"/><Relationship Id="rId89" Type="http://schemas.openxmlformats.org/officeDocument/2006/relationships/hyperlink" Target="https://parl.readthedocs.io/en/latest/_modules/parl/core/paddle/agent.html" TargetMode="External"/><Relationship Id="rId80" Type="http://schemas.openxmlformats.org/officeDocument/2006/relationships/hyperlink" Target="https://mmengine.readthedocs.io/en/latest/design/infer.html" TargetMode="External"/><Relationship Id="rId82" Type="http://schemas.openxmlformats.org/officeDocument/2006/relationships/hyperlink" Target="https://unity-technologies.github.io/ml-agents/Python-On-Off-Policy-Trainer-Documentation/" TargetMode="External"/><Relationship Id="rId81" Type="http://schemas.openxmlformats.org/officeDocument/2006/relationships/hyperlink" Target="https://docs.monai.io/en/stable/auto3dseg.html" TargetMode="External"/><Relationship Id="rId1" Type="http://schemas.openxmlformats.org/officeDocument/2006/relationships/hyperlink" Target="https://huggingface.co/docs/accelerate/basic_tutorials/migration" TargetMode="External"/><Relationship Id="rId2" Type="http://schemas.openxmlformats.org/officeDocument/2006/relationships/hyperlink" Target="https://huggingface.co/docs/accelerate/basic_tutorials/migration" TargetMode="External"/><Relationship Id="rId3" Type="http://schemas.openxmlformats.org/officeDocument/2006/relationships/hyperlink" Target="https://huggingface.co/docs/accelerate/basic_tutorials/migration" TargetMode="External"/><Relationship Id="rId4" Type="http://schemas.openxmlformats.org/officeDocument/2006/relationships/hyperlink" Target="https://huggingface.co/docs/accelerate/basic_tutorials/migration" TargetMode="External"/><Relationship Id="rId9" Type="http://schemas.openxmlformats.org/officeDocument/2006/relationships/hyperlink" Target="https://github.com/Hironsan/anago/blob/master/examples/elmo_example.py" TargetMode="External"/><Relationship Id="rId5" Type="http://schemas.openxmlformats.org/officeDocument/2006/relationships/hyperlink" Target="https://github.com/Hironsan/anago/blob/master/anago/tagger.py" TargetMode="External"/><Relationship Id="rId6" Type="http://schemas.openxmlformats.org/officeDocument/2006/relationships/hyperlink" Target="https://docs.ampligraph.org/en/latest/generated/ampligraph.latent_features.ScoringBasedEmbeddingModel.html" TargetMode="External"/><Relationship Id="rId7" Type="http://schemas.openxmlformats.org/officeDocument/2006/relationships/hyperlink" Target="https://github.com/jfilter/text-classification-keras/" TargetMode="External"/><Relationship Id="rId8" Type="http://schemas.openxmlformats.org/officeDocument/2006/relationships/hyperlink" Target="https://github.com/Hironsan/anago/blob/master/docs/docs/usage.md" TargetMode="External"/><Relationship Id="rId73" Type="http://schemas.openxmlformats.org/officeDocument/2006/relationships/hyperlink" Target="https://hmmlearn.readthedocs.io/en/latest/api.html" TargetMode="External"/><Relationship Id="rId72" Type="http://schemas.openxmlformats.org/officeDocument/2006/relationships/hyperlink" Target="https://gymnasium.farama.org/tutorials/gymnasium_basics/vector_envs_tutorial/" TargetMode="External"/><Relationship Id="rId75" Type="http://schemas.openxmlformats.org/officeDocument/2006/relationships/hyperlink" Target="https://github.com/facebookresearch/habitat-lab/blob/main/habitat-baselines/habitat_baselines/il/trainers/pacman_trainer.py" TargetMode="External"/><Relationship Id="rId74" Type="http://schemas.openxmlformats.org/officeDocument/2006/relationships/hyperlink" Target="https://hyperpose.readthedocs.io/en/latest/markdown/quick_start/training.html" TargetMode="External"/><Relationship Id="rId77" Type="http://schemas.openxmlformats.org/officeDocument/2006/relationships/hyperlink" Target="https://lightning.ai/docs/pytorch/stable/_modules/lightning/pytorch/trainer/trainer.html" TargetMode="External"/><Relationship Id="rId76" Type="http://schemas.openxmlformats.org/officeDocument/2006/relationships/hyperlink" Target="https://github.com/cjlin1/libsvm/tree/master/python" TargetMode="External"/><Relationship Id="rId79" Type="http://schemas.openxmlformats.org/officeDocument/2006/relationships/hyperlink" Target="https://imageai.readthedocs.io/en/latest/customdetection/index.html" TargetMode="External"/><Relationship Id="rId78" Type="http://schemas.openxmlformats.org/officeDocument/2006/relationships/hyperlink" Target="https://lightning.ai/docs/pytorch/stable/_modules/lightning/pytorch/trainer/trainer.html" TargetMode="External"/><Relationship Id="rId71" Type="http://schemas.openxmlformats.org/officeDocument/2006/relationships/hyperlink" Target="https://cv.gluon.ai/build/examples_detection/train_faster_rcnn_voc.html" TargetMode="External"/><Relationship Id="rId70" Type="http://schemas.openxmlformats.org/officeDocument/2006/relationships/hyperlink" Target="https://gymnasium.farama.org/api/env/" TargetMode="External"/><Relationship Id="rId138" Type="http://schemas.openxmlformats.org/officeDocument/2006/relationships/drawing" Target="../drawings/drawing7.xml"/><Relationship Id="rId137" Type="http://schemas.openxmlformats.org/officeDocument/2006/relationships/hyperlink" Target="https://zeta-learn.com/source/ztlearn.dl.models.html?highlight=train" TargetMode="External"/><Relationship Id="rId132" Type="http://schemas.openxmlformats.org/officeDocument/2006/relationships/hyperlink" Target="https://trax-ml.readthedocs.io/en/latest/trax.html" TargetMode="External"/><Relationship Id="rId131" Type="http://schemas.openxmlformats.org/officeDocument/2006/relationships/hyperlink" Target="https://huggingface.co/transformers/v3.0.2/main_classes/trainer.html" TargetMode="External"/><Relationship Id="rId130" Type="http://schemas.openxmlformats.org/officeDocument/2006/relationships/hyperlink" Target="https://huggingface.co/transformers/v3.0.2/training.html" TargetMode="External"/><Relationship Id="rId136" Type="http://schemas.openxmlformats.org/officeDocument/2006/relationships/hyperlink" Target="https://github.com/ray-project/xgboost_ray" TargetMode="External"/><Relationship Id="rId135" Type="http://schemas.openxmlformats.org/officeDocument/2006/relationships/hyperlink" Target="https://github.com/ray-project/xgboost_ray" TargetMode="External"/><Relationship Id="rId134" Type="http://schemas.openxmlformats.org/officeDocument/2006/relationships/hyperlink" Target="https://vulcanai.readthedocs.io/en/latest/vulcanai.models.html" TargetMode="External"/><Relationship Id="rId133" Type="http://schemas.openxmlformats.org/officeDocument/2006/relationships/hyperlink" Target="https://trax-ml.readthedocs.io/en/latest/trax.supervised.html" TargetMode="External"/><Relationship Id="rId62" Type="http://schemas.openxmlformats.org/officeDocument/2006/relationships/hyperlink" Target="https://cv.gluon.ai/build/examples_classification/transfer_learning_minc.html" TargetMode="External"/><Relationship Id="rId61" Type="http://schemas.openxmlformats.org/officeDocument/2006/relationships/hyperlink" Target="https://cv.gluon.ai/api/loss.html" TargetMode="External"/><Relationship Id="rId64" Type="http://schemas.openxmlformats.org/officeDocument/2006/relationships/hyperlink" Target="https://cv.gluon.ai/build/examples_detection/train_faster_rcnn_voc.html" TargetMode="External"/><Relationship Id="rId63" Type="http://schemas.openxmlformats.org/officeDocument/2006/relationships/hyperlink" Target="https://cv.gluon.ai/build/examples_classification/transfer_learning_minc.html" TargetMode="External"/><Relationship Id="rId66" Type="http://schemas.openxmlformats.org/officeDocument/2006/relationships/hyperlink" Target="https://funkelab.github.io/gunpowder/api.html" TargetMode="External"/><Relationship Id="rId65" Type="http://schemas.openxmlformats.org/officeDocument/2006/relationships/hyperlink" Target="https://flambe.ai/en/latest/_modules/flambe/learn/train.html?highlight=_compute_batch(" TargetMode="External"/><Relationship Id="rId68" Type="http://schemas.openxmlformats.org/officeDocument/2006/relationships/hyperlink" Target="https://gymnasium.farama.org/tutorials/training_agents/blackjack_tutorial/" TargetMode="External"/><Relationship Id="rId67" Type="http://schemas.openxmlformats.org/officeDocument/2006/relationships/hyperlink" Target="https://gymnasium.farama.org/tutorials/training_agents/blackjack_tutorial/" TargetMode="External"/><Relationship Id="rId60" Type="http://schemas.openxmlformats.org/officeDocument/2006/relationships/hyperlink" Target="https://espnet.github.io/espnet/notebook/onnx_conversion_demo.html" TargetMode="External"/><Relationship Id="rId69" Type="http://schemas.openxmlformats.org/officeDocument/2006/relationships/hyperlink" Target="https://github.com/Farama-Foundation/Gymnasium/blob/main/docs/tutorials/gymnasium_basics/load_quadruped_model.md" TargetMode="External"/><Relationship Id="rId51" Type="http://schemas.openxmlformats.org/officeDocument/2006/relationships/hyperlink" Target="https://docs.deeppavlov.ai/en/master/intro/configuration.html" TargetMode="External"/><Relationship Id="rId50" Type="http://schemas.openxmlformats.org/officeDocument/2006/relationships/hyperlink" Target="https://docs.deeppavlov.ai/en/master/intro/configuration.html" TargetMode="External"/><Relationship Id="rId53" Type="http://schemas.openxmlformats.org/officeDocument/2006/relationships/hyperlink" Target="https://deepchem.readthedocs.io/en/latest/api_reference/models.html" TargetMode="External"/><Relationship Id="rId52" Type="http://schemas.openxmlformats.org/officeDocument/2006/relationships/hyperlink" Target="https://deepspeed.readthedocs.io/en/latest/pipeline.html" TargetMode="External"/><Relationship Id="rId55" Type="http://schemas.openxmlformats.org/officeDocument/2006/relationships/hyperlink" Target="https://espnet.github.io/espnet/_gen/espnet2.train.html" TargetMode="External"/><Relationship Id="rId54" Type="http://schemas.openxmlformats.org/officeDocument/2006/relationships/hyperlink" Target="https://espnet.github.io/espnet/_gen/espnet2.train.html" TargetMode="External"/><Relationship Id="rId57" Type="http://schemas.openxmlformats.org/officeDocument/2006/relationships/hyperlink" Target="https://zyfeng-fastnlp.readthedocs.io/en/latest/_modules/fastNLP/models/base_model.html" TargetMode="External"/><Relationship Id="rId56" Type="http://schemas.openxmlformats.org/officeDocument/2006/relationships/hyperlink" Target="https://deepspeed.readthedocs.io/en/latest/inference-init.html" TargetMode="External"/><Relationship Id="rId59" Type="http://schemas.openxmlformats.org/officeDocument/2006/relationships/hyperlink" Target="https://flambe.ai/en/latest/autoapi/flambe/learn/train/index.html" TargetMode="External"/><Relationship Id="rId58" Type="http://schemas.openxmlformats.org/officeDocument/2006/relationships/hyperlink" Target="https://zyfeng-fastnlp.readthedocs.io/en/latest/_modules/fastNLP/models/biaffine_parser.html" TargetMode="External"/><Relationship Id="rId107" Type="http://schemas.openxmlformats.org/officeDocument/2006/relationships/hyperlink" Target="https://github.com/microsoft/MT-DNN?tab=readme-ov-file" TargetMode="External"/><Relationship Id="rId106" Type="http://schemas.openxmlformats.org/officeDocument/2006/relationships/hyperlink" Target="https://www.sktime.net/en/stable/api_reference/auto_generated/sktime.classification.sklearn.RotationForest.html" TargetMode="External"/><Relationship Id="rId105" Type="http://schemas.openxmlformats.org/officeDocument/2006/relationships/hyperlink" Target="https://docs.scvi-tools.org/en/stable/tutorials/notebooks/scrna/cellassign_tutorial.html" TargetMode="External"/><Relationship Id="rId104" Type="http://schemas.openxmlformats.org/officeDocument/2006/relationships/hyperlink" Target="https://docs.scvi-tools.org/en/stable/api/reference/scvi.train.TrainRunner.html" TargetMode="External"/><Relationship Id="rId109" Type="http://schemas.openxmlformats.org/officeDocument/2006/relationships/hyperlink" Target="https://stable-baselines.readthedocs.io/en/master/modules/base.html" TargetMode="External"/><Relationship Id="rId108" Type="http://schemas.openxmlformats.org/officeDocument/2006/relationships/hyperlink" Target="https://snorkel.readthedocs.io/en/v0.9.7/packages/_autosummary/labeling/snorkel.labeling.model.baselines.MajorityLabelVoter.html?highlight=predict" TargetMode="External"/><Relationship Id="rId103" Type="http://schemas.openxmlformats.org/officeDocument/2006/relationships/hyperlink" Target="https://docs.scvi-tools.org/en/stable/api/reference/scvi.train.TrainingPlan.html" TargetMode="External"/><Relationship Id="rId102" Type="http://schemas.openxmlformats.org/officeDocument/2006/relationships/hyperlink" Target="https://docs.scvi-tools.org/en/stable/api/reference/scvi.train.Trainer.html" TargetMode="External"/><Relationship Id="rId101" Type="http://schemas.openxmlformats.org/officeDocument/2006/relationships/hyperlink" Target="https://sagemaker.readthedocs.io/en/stable/overview.html" TargetMode="External"/><Relationship Id="rId100" Type="http://schemas.openxmlformats.org/officeDocument/2006/relationships/hyperlink" Target="https://rlzoo.readthedocs.io/en/latest/algorithms/dqn.html" TargetMode="External"/><Relationship Id="rId129" Type="http://schemas.openxmlformats.org/officeDocument/2006/relationships/hyperlink" Target="http://epistasislab.github.io/tpot/api/" TargetMode="External"/><Relationship Id="rId128" Type="http://schemas.openxmlformats.org/officeDocument/2006/relationships/hyperlink" Target="https://torchgan.readthedocs.io/en/latest/modules/trainer.html" TargetMode="External"/><Relationship Id="rId127" Type="http://schemas.openxmlformats.org/officeDocument/2006/relationships/hyperlink" Target="https://torchgan.readthedocs.io/en/latest/modules/trainer.html" TargetMode="External"/><Relationship Id="rId126" Type="http://schemas.openxmlformats.org/officeDocument/2006/relationships/hyperlink" Target="https://torchgan.readthedocs.io/en/latest/modules/trainer.html" TargetMode="External"/><Relationship Id="rId121" Type="http://schemas.openxmlformats.org/officeDocument/2006/relationships/hyperlink" Target="https://github.com/thu-ml/tianshou" TargetMode="External"/><Relationship Id="rId120" Type="http://schemas.openxmlformats.org/officeDocument/2006/relationships/hyperlink" Target="http://tflearn.org/getting_started/" TargetMode="External"/><Relationship Id="rId125" Type="http://schemas.openxmlformats.org/officeDocument/2006/relationships/hyperlink" Target="https://torchgan.readthedocs.io/en/latest/modules/trainer.html" TargetMode="External"/><Relationship Id="rId124" Type="http://schemas.openxmlformats.org/officeDocument/2006/relationships/hyperlink" Target="https://mimicry.readthedocs.io/en/latest/modules/training.html" TargetMode="External"/><Relationship Id="rId123" Type="http://schemas.openxmlformats.org/officeDocument/2006/relationships/hyperlink" Target="https://pytorch-geometric.readthedocs.io/en/latest/generated/torch_geometric.nn.models.TGNMemory.html?highlight=train" TargetMode="External"/><Relationship Id="rId122" Type="http://schemas.openxmlformats.org/officeDocument/2006/relationships/hyperlink" Target="https://tianshou.org/en/stable/02_notebooks/L7_Experiment.html" TargetMode="External"/><Relationship Id="rId95" Type="http://schemas.openxmlformats.org/officeDocument/2006/relationships/hyperlink" Target="https://recbole.io/docs/developer_guide/customize_trainers.html" TargetMode="External"/><Relationship Id="rId94" Type="http://schemas.openxmlformats.org/officeDocument/2006/relationships/hyperlink" Target="https://docs.ray.io/en/latest/train/overview.html" TargetMode="External"/><Relationship Id="rId97" Type="http://schemas.openxmlformats.org/officeDocument/2006/relationships/hyperlink" Target="https://rl-agents.readthedocs.io/en/latest/modules.html" TargetMode="External"/><Relationship Id="rId96" Type="http://schemas.openxmlformats.org/officeDocument/2006/relationships/hyperlink" Target="https://riverml.xyz/latest/api/compose/learn-during-predict/" TargetMode="External"/><Relationship Id="rId99" Type="http://schemas.openxmlformats.org/officeDocument/2006/relationships/hyperlink" Target="https://rlpyt.readthedocs.io/en/latest/pages/runner.html" TargetMode="External"/><Relationship Id="rId98" Type="http://schemas.openxmlformats.org/officeDocument/2006/relationships/hyperlink" Target="https://rlpyt.readthedocs.io/en/latest/pages/runner.html" TargetMode="External"/><Relationship Id="rId91" Type="http://schemas.openxmlformats.org/officeDocument/2006/relationships/hyperlink" Target="https://pykeen.readthedocs.io/en/stable/tutorial/first_steps.html" TargetMode="External"/><Relationship Id="rId90" Type="http://schemas.openxmlformats.org/officeDocument/2006/relationships/hyperlink" Target="https://facebook.github.io/prophet/docs/quick_start.html" TargetMode="External"/><Relationship Id="rId93" Type="http://schemas.openxmlformats.org/officeDocument/2006/relationships/hyperlink" Target="https://qucumber.readthedocs.io/en/stable/_examples/Tutorial5_MonitoringObservables/tutorial_monitor_observables.html" TargetMode="External"/><Relationship Id="rId92" Type="http://schemas.openxmlformats.org/officeDocument/2006/relationships/hyperlink" Target="https://pykeen.readthedocs.io/en/stable/reference/predict.html" TargetMode="External"/><Relationship Id="rId118" Type="http://schemas.openxmlformats.org/officeDocument/2006/relationships/hyperlink" Target="https://tensorpack.readthedocs.io/en/latest/modules/predict.html" TargetMode="External"/><Relationship Id="rId117" Type="http://schemas.openxmlformats.org/officeDocument/2006/relationships/hyperlink" Target="https://www.tensorflow.org/agents/tutorials/6_reinforce_tutorial" TargetMode="External"/><Relationship Id="rId116" Type="http://schemas.openxmlformats.org/officeDocument/2006/relationships/hyperlink" Target="https://www.tensorflow.org/agents/tutorials/6_reinforce_tutorial" TargetMode="External"/><Relationship Id="rId115" Type="http://schemas.openxmlformats.org/officeDocument/2006/relationships/hyperlink" Target="https://github.com/keiohta/tf2rl?tab=readme-ov-file" TargetMode="External"/><Relationship Id="rId119" Type="http://schemas.openxmlformats.org/officeDocument/2006/relationships/hyperlink" Target="https://www.tensorflow.org/agents/tutorials/7_SAC_minitaur_tutorial" TargetMode="External"/><Relationship Id="rId110" Type="http://schemas.openxmlformats.org/officeDocument/2006/relationships/hyperlink" Target="https://tensorforce.readthedocs.io/en/latest/agents/agent.html" TargetMode="External"/><Relationship Id="rId114" Type="http://schemas.openxmlformats.org/officeDocument/2006/relationships/hyperlink" Target="https://sparknlp.org/api/python/user_guide/annotators.html" TargetMode="External"/><Relationship Id="rId113" Type="http://schemas.openxmlformats.org/officeDocument/2006/relationships/hyperlink" Target="https://tensorpack.readthedocs.io/en/latest/modules/train.html" TargetMode="External"/><Relationship Id="rId112" Type="http://schemas.openxmlformats.org/officeDocument/2006/relationships/hyperlink" Target="https://tensorpack.readthedocs.io/en/latest/modules/train.html" TargetMode="External"/><Relationship Id="rId111" Type="http://schemas.openxmlformats.org/officeDocument/2006/relationships/hyperlink" Target="https://tensorforce.readthedocs.io/en/latest/agents/agent.html"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pypi.org/project/chefboost/" TargetMode="External"/><Relationship Id="rId42" Type="http://schemas.openxmlformats.org/officeDocument/2006/relationships/hyperlink" Target="https://docs.cogdl.ai/en/latest/api/models.html" TargetMode="External"/><Relationship Id="rId41" Type="http://schemas.openxmlformats.org/officeDocument/2006/relationships/hyperlink" Target="https://docs.cogdl.ai/en/latest/api/models.html" TargetMode="External"/><Relationship Id="rId44" Type="http://schemas.openxmlformats.org/officeDocument/2006/relationships/hyperlink" Target="https://docs.rapids.ai/api/cuml/stable/api/" TargetMode="External"/><Relationship Id="rId43" Type="http://schemas.openxmlformats.org/officeDocument/2006/relationships/hyperlink" Target="https://docs.rapids.ai/api/cuml/stable/api/" TargetMode="External"/><Relationship Id="rId46" Type="http://schemas.openxmlformats.org/officeDocument/2006/relationships/hyperlink" Target="https://docs.rapids.ai/api/cuml/stable/api/" TargetMode="External"/><Relationship Id="rId45" Type="http://schemas.openxmlformats.org/officeDocument/2006/relationships/hyperlink" Target="https://docs.rapids.ai/api/cuml/stable/api/" TargetMode="External"/><Relationship Id="rId48" Type="http://schemas.openxmlformats.org/officeDocument/2006/relationships/hyperlink" Target="https://docs.deeppavlov.ai/en/master/intro/configuration.html" TargetMode="External"/><Relationship Id="rId47" Type="http://schemas.openxmlformats.org/officeDocument/2006/relationships/hyperlink" Target="https://docs.rapids.ai/api/cuml/stable/api/" TargetMode="External"/><Relationship Id="rId49" Type="http://schemas.openxmlformats.org/officeDocument/2006/relationships/hyperlink" Target="https://deepspeed.readthedocs.io/en/latest/pipeline.html" TargetMode="External"/><Relationship Id="rId31" Type="http://schemas.openxmlformats.org/officeDocument/2006/relationships/hyperlink" Target="https://docs.ampligraph.org/en/latest/generated/ampligraph.latent_features.ScoringBasedEmbeddingModel.html" TargetMode="External"/><Relationship Id="rId30" Type="http://schemas.openxmlformats.org/officeDocument/2006/relationships/hyperlink" Target="https://docs.ampligraph.org/en/latest/generated/ampligraph.latent_features.ScoringBasedEmbeddingModel.html" TargetMode="External"/><Relationship Id="rId33" Type="http://schemas.openxmlformats.org/officeDocument/2006/relationships/hyperlink" Target="https://auto.gluon.ai/stable/tutorials/tabular/tabular-essentials.html" TargetMode="External"/><Relationship Id="rId32" Type="http://schemas.openxmlformats.org/officeDocument/2006/relationships/hyperlink" Target="https://docs.ampligraph.org/en/latest/generated/ampligraph.latent_features.ScoringBasedEmbeddingModel.html" TargetMode="External"/><Relationship Id="rId35" Type="http://schemas.openxmlformats.org/officeDocument/2006/relationships/hyperlink" Target="https://automl.github.io/auto-sklearn/master/" TargetMode="External"/><Relationship Id="rId34" Type="http://schemas.openxmlformats.org/officeDocument/2006/relationships/hyperlink" Target="https://auto.gluon.ai/stable/tutorials/tabular/tabular-essentials.html" TargetMode="External"/><Relationship Id="rId37" Type="http://schemas.openxmlformats.org/officeDocument/2006/relationships/hyperlink" Target="https://catboost.ai/en/docs/features/prediction" TargetMode="External"/><Relationship Id="rId36" Type="http://schemas.openxmlformats.org/officeDocument/2006/relationships/hyperlink" Target="https://automl.github.io/auto-sklearn/master/api.html" TargetMode="External"/><Relationship Id="rId39" Type="http://schemas.openxmlformats.org/officeDocument/2006/relationships/hyperlink" Target="https://chatterbot.readthedocs.io/en/stable/examples.html" TargetMode="External"/><Relationship Id="rId38" Type="http://schemas.openxmlformats.org/officeDocument/2006/relationships/hyperlink" Target="https://catboost.ai/en/docs/concepts/python-reference_catboostclassifier_predict_proba" TargetMode="External"/><Relationship Id="rId20" Type="http://schemas.openxmlformats.org/officeDocument/2006/relationships/hyperlink" Target="https://imageai.readthedocs.io/en/latest/custom/index.html" TargetMode="External"/><Relationship Id="rId22" Type="http://schemas.openxmlformats.org/officeDocument/2006/relationships/hyperlink" Target="https://mmengine.readthedocs.io/en/latest/design/infer.html" TargetMode="External"/><Relationship Id="rId21" Type="http://schemas.openxmlformats.org/officeDocument/2006/relationships/hyperlink" Target="https://imageai.readthedocs.io/en/latest/customdetection/index.html" TargetMode="External"/><Relationship Id="rId24" Type="http://schemas.openxmlformats.org/officeDocument/2006/relationships/hyperlink" Target="https://github.com/microsoft/MT-DNN?tab=readme-ov-file" TargetMode="External"/><Relationship Id="rId23" Type="http://schemas.openxmlformats.org/officeDocument/2006/relationships/hyperlink" Target="https://docs.monai.io/en/stable/auto3dseg.html" TargetMode="External"/><Relationship Id="rId26" Type="http://schemas.openxmlformats.org/officeDocument/2006/relationships/hyperlink" Target="https://github.com/Hironsan/anago/blob/master/anago/tagger.py" TargetMode="External"/><Relationship Id="rId25" Type="http://schemas.openxmlformats.org/officeDocument/2006/relationships/hyperlink" Target="https://sparknlp.org/api/python/user_guide/annotators.html" TargetMode="External"/><Relationship Id="rId28" Type="http://schemas.openxmlformats.org/officeDocument/2006/relationships/hyperlink" Target="https://github.com/Hironsan/anago/blob/master/anago/tagger.py" TargetMode="External"/><Relationship Id="rId27" Type="http://schemas.openxmlformats.org/officeDocument/2006/relationships/hyperlink" Target="https://github.com/Hironsan/anago/blob/master/anago/tagger.py" TargetMode="External"/><Relationship Id="rId29" Type="http://schemas.openxmlformats.org/officeDocument/2006/relationships/hyperlink" Target="https://docs.ampligraph.org/en/latest/generated/ampligraph.latent_features.ScoringBasedEmbeddingModel.html" TargetMode="External"/><Relationship Id="rId11" Type="http://schemas.openxmlformats.org/officeDocument/2006/relationships/hyperlink" Target="https://deepchem.readthedocs.io/en/latest/api_reference/models.html" TargetMode="External"/><Relationship Id="rId10" Type="http://schemas.openxmlformats.org/officeDocument/2006/relationships/hyperlink" Target="https://deepchem.readthedocs.io/en/latest/api_reference/models.html" TargetMode="External"/><Relationship Id="rId13" Type="http://schemas.openxmlformats.org/officeDocument/2006/relationships/hyperlink" Target="https://deepchem.readthedocs.io/en/latest/api_reference/models.html" TargetMode="External"/><Relationship Id="rId12" Type="http://schemas.openxmlformats.org/officeDocument/2006/relationships/hyperlink" Target="https://deepchem.readthedocs.io/en/latest/api_reference/models.html" TargetMode="External"/><Relationship Id="rId15" Type="http://schemas.openxmlformats.org/officeDocument/2006/relationships/hyperlink" Target="https://deepchem.readthedocs.io/en/latest/api_reference/models.html" TargetMode="External"/><Relationship Id="rId14" Type="http://schemas.openxmlformats.org/officeDocument/2006/relationships/hyperlink" Target="https://deepchem.readthedocs.io/en/latest/api_reference/models.html" TargetMode="External"/><Relationship Id="rId17" Type="http://schemas.openxmlformats.org/officeDocument/2006/relationships/hyperlink" Target="https://deepchem.readthedocs.io/en/latest/api_reference/models.html" TargetMode="External"/><Relationship Id="rId16" Type="http://schemas.openxmlformats.org/officeDocument/2006/relationships/hyperlink" Target="https://deepchem.readthedocs.io/en/latest/api_reference/models.html" TargetMode="External"/><Relationship Id="rId19" Type="http://schemas.openxmlformats.org/officeDocument/2006/relationships/hyperlink" Target="https://github.com/facebookresearch/habitat-lab/blob/main/habitat-baselines/habitat_baselines/il/trainers/pacman_trainer.py" TargetMode="External"/><Relationship Id="rId18" Type="http://schemas.openxmlformats.org/officeDocument/2006/relationships/hyperlink" Target="https://cv.gluon.ai/api/loss.html" TargetMode="External"/><Relationship Id="rId84" Type="http://schemas.openxmlformats.org/officeDocument/2006/relationships/hyperlink" Target="https://www.tensorflow.org/agents/tutorials/7_SAC_minitaur_tutorial" TargetMode="External"/><Relationship Id="rId83" Type="http://schemas.openxmlformats.org/officeDocument/2006/relationships/hyperlink" Target="https://tensorpack.readthedocs.io/en/latest/modules/predict.html" TargetMode="External"/><Relationship Id="rId86" Type="http://schemas.openxmlformats.org/officeDocument/2006/relationships/hyperlink" Target="https://tianshou.org/en/stable/02_notebooks/L7_Experiment.html" TargetMode="External"/><Relationship Id="rId85" Type="http://schemas.openxmlformats.org/officeDocument/2006/relationships/hyperlink" Target="http://tflearn.org/getting_started/" TargetMode="External"/><Relationship Id="rId88" Type="http://schemas.openxmlformats.org/officeDocument/2006/relationships/hyperlink" Target="http://epistasislab.github.io/tpot/api/" TargetMode="External"/><Relationship Id="rId87" Type="http://schemas.openxmlformats.org/officeDocument/2006/relationships/hyperlink" Target="http://epistasislab.github.io/tpot/api/" TargetMode="External"/><Relationship Id="rId89" Type="http://schemas.openxmlformats.org/officeDocument/2006/relationships/hyperlink" Target="https://huggingface.co/transformers/v3.0.2/main_classes/trainer.html" TargetMode="External"/><Relationship Id="rId80" Type="http://schemas.openxmlformats.org/officeDocument/2006/relationships/hyperlink" Target="https://tensorforce.readthedocs.io/en/latest/agents/agent.html" TargetMode="External"/><Relationship Id="rId82" Type="http://schemas.openxmlformats.org/officeDocument/2006/relationships/hyperlink" Target="https://tensorpack.readthedocs.io/en/latest/modules/predict.html" TargetMode="External"/><Relationship Id="rId81" Type="http://schemas.openxmlformats.org/officeDocument/2006/relationships/hyperlink" Target="https://tensorpack.readthedocs.io/en/latest/modules/train.html" TargetMode="External"/><Relationship Id="rId1" Type="http://schemas.openxmlformats.org/officeDocument/2006/relationships/comments" Target="../comments5.xml"/><Relationship Id="rId2" Type="http://schemas.openxmlformats.org/officeDocument/2006/relationships/hyperlink" Target="https://huggingface.co/docs/accelerate/usage_guides/distributed_inference" TargetMode="External"/><Relationship Id="rId3" Type="http://schemas.openxmlformats.org/officeDocument/2006/relationships/hyperlink" Target="https://huggingface.co/docs/accelerate/usage_guides/distributed_inference" TargetMode="External"/><Relationship Id="rId4" Type="http://schemas.openxmlformats.org/officeDocument/2006/relationships/hyperlink" Target="https://huggingface.co/docs/accelerate/package_reference/inference" TargetMode="External"/><Relationship Id="rId9" Type="http://schemas.openxmlformats.org/officeDocument/2006/relationships/hyperlink" Target="https://deepchem.readthedocs.io/en/latest/api_reference/models.html" TargetMode="External"/><Relationship Id="rId5" Type="http://schemas.openxmlformats.org/officeDocument/2006/relationships/hyperlink" Target="https://caffe.berkeleyvision.org/tutorial/forward_backward.html" TargetMode="External"/><Relationship Id="rId6" Type="http://schemas.openxmlformats.org/officeDocument/2006/relationships/hyperlink" Target="https://github.com/BVLC/caffe/blob/master/docs/tutorial/interfaces.md" TargetMode="External"/><Relationship Id="rId7" Type="http://schemas.openxmlformats.org/officeDocument/2006/relationships/hyperlink" Target="https://github.com/BVLC/caffe/blob/master/python/caffe/classifier.py" TargetMode="External"/><Relationship Id="rId8" Type="http://schemas.openxmlformats.org/officeDocument/2006/relationships/hyperlink" Target="https://github.com/facebookresearch/CrypTen/blob/main/tutorials/Tutorial_4_Classification_with_Encrypted_Neural_Networks.ipynb" TargetMode="External"/><Relationship Id="rId73" Type="http://schemas.openxmlformats.org/officeDocument/2006/relationships/hyperlink" Target="https://docs.scvi-tools.org/en/stable/tutorials/notebooks/scrna/cellassign_tutorial.html" TargetMode="External"/><Relationship Id="rId72" Type="http://schemas.openxmlformats.org/officeDocument/2006/relationships/hyperlink" Target="https://sagemaker.readthedocs.io/en/stable/overview.html" TargetMode="External"/><Relationship Id="rId75" Type="http://schemas.openxmlformats.org/officeDocument/2006/relationships/hyperlink" Target="https://www.sktime.net/en/stable/api_reference/auto_generated/sktime.classification.sklearn.RotationForest.html" TargetMode="External"/><Relationship Id="rId74" Type="http://schemas.openxmlformats.org/officeDocument/2006/relationships/hyperlink" Target="https://www.sktime.net/en/stable/api_reference/auto_generated/sktime.classification.sklearn.RotationForest.html" TargetMode="External"/><Relationship Id="rId77" Type="http://schemas.openxmlformats.org/officeDocument/2006/relationships/hyperlink" Target="https://snorkel.readthedocs.io/en/v0.9.7/packages/_autosummary/labeling/snorkel.labeling.model.baselines.MajorityLabelVoter.html?highlight=predict" TargetMode="External"/><Relationship Id="rId76" Type="http://schemas.openxmlformats.org/officeDocument/2006/relationships/hyperlink" Target="https://snorkel.readthedocs.io/en/v0.9.7/packages/_autosummary/labeling/snorkel.labeling.model.baselines.MajorityLabelVoter.html?highlight=predict" TargetMode="External"/><Relationship Id="rId79" Type="http://schemas.openxmlformats.org/officeDocument/2006/relationships/hyperlink" Target="https://www.tensorflow.org/tutorials/estimator/premade" TargetMode="External"/><Relationship Id="rId78" Type="http://schemas.openxmlformats.org/officeDocument/2006/relationships/hyperlink" Target="https://stable-baselines.readthedocs.io/en/master/modules/base.html" TargetMode="External"/><Relationship Id="rId71" Type="http://schemas.openxmlformats.org/officeDocument/2006/relationships/hyperlink" Target="https://rlzoo.readthedocs.io/en/latest/guide/api.html" TargetMode="External"/><Relationship Id="rId70" Type="http://schemas.openxmlformats.org/officeDocument/2006/relationships/hyperlink" Target="https://rlpyt.readthedocs.io/en/latest/pages/runner.html" TargetMode="External"/><Relationship Id="rId62" Type="http://schemas.openxmlformats.org/officeDocument/2006/relationships/hyperlink" Target="https://facebook.github.io/prophet/docs/quick_start.html" TargetMode="External"/><Relationship Id="rId61" Type="http://schemas.openxmlformats.org/officeDocument/2006/relationships/hyperlink" Target="https://parl.readthedocs.io/en/latest/_modules/parl/core/paddle/agent.html" TargetMode="External"/><Relationship Id="rId64" Type="http://schemas.openxmlformats.org/officeDocument/2006/relationships/hyperlink" Target="https://pykeen.readthedocs.io/en/stable/reference/predict.html" TargetMode="External"/><Relationship Id="rId63" Type="http://schemas.openxmlformats.org/officeDocument/2006/relationships/hyperlink" Target="https://pykeen.readthedocs.io/en/stable/reference/predict.html" TargetMode="External"/><Relationship Id="rId66" Type="http://schemas.openxmlformats.org/officeDocument/2006/relationships/hyperlink" Target="https://pykeen.readthedocs.io/en/stable/reference/predict.html" TargetMode="External"/><Relationship Id="rId65" Type="http://schemas.openxmlformats.org/officeDocument/2006/relationships/hyperlink" Target="https://pykeen.readthedocs.io/en/stable/reference/predict.html" TargetMode="External"/><Relationship Id="rId68" Type="http://schemas.openxmlformats.org/officeDocument/2006/relationships/hyperlink" Target="https://riverml.xyz/latest/api/compose/learn-during-predict/" TargetMode="External"/><Relationship Id="rId67" Type="http://schemas.openxmlformats.org/officeDocument/2006/relationships/hyperlink" Target="https://recbole.io/docs/developer_guide/customize_trainers.html" TargetMode="External"/><Relationship Id="rId60" Type="http://schemas.openxmlformats.org/officeDocument/2006/relationships/hyperlink" Target="https://openrec.readthedocs.io/en/latest/recommenders/openrec.legacy.recommenders.recommender.html" TargetMode="External"/><Relationship Id="rId69" Type="http://schemas.openxmlformats.org/officeDocument/2006/relationships/hyperlink" Target="https://rl-agents.readthedocs.io/en/latest/modules.html" TargetMode="External"/><Relationship Id="rId51" Type="http://schemas.openxmlformats.org/officeDocument/2006/relationships/hyperlink" Target="https://zyfeng-fastnlp.readthedocs.io/en/latest/_modules/fastNLP/models/biaffine_parser.html" TargetMode="External"/><Relationship Id="rId50" Type="http://schemas.openxmlformats.org/officeDocument/2006/relationships/hyperlink" Target="https://deepspeed.readthedocs.io/en/latest/inference-init.html" TargetMode="External"/><Relationship Id="rId53" Type="http://schemas.openxmlformats.org/officeDocument/2006/relationships/hyperlink" Target="https://funkelab.github.io/gunpowder/api.html" TargetMode="External"/><Relationship Id="rId52" Type="http://schemas.openxmlformats.org/officeDocument/2006/relationships/hyperlink" Target="https://flambe.ai/en/latest/_modules/flambe/learn/train.html?highlight=_compute_batch(" TargetMode="External"/><Relationship Id="rId55" Type="http://schemas.openxmlformats.org/officeDocument/2006/relationships/hyperlink" Target="https://hmmlearn.readthedocs.io/en/latest/api.html" TargetMode="External"/><Relationship Id="rId54" Type="http://schemas.openxmlformats.org/officeDocument/2006/relationships/hyperlink" Target="https://hmmlearn.readthedocs.io/en/latest/api.html" TargetMode="External"/><Relationship Id="rId57" Type="http://schemas.openxmlformats.org/officeDocument/2006/relationships/hyperlink" Target="https://github.com/cjlin1/libsvm/tree/master/python" TargetMode="External"/><Relationship Id="rId56" Type="http://schemas.openxmlformats.org/officeDocument/2006/relationships/hyperlink" Target="https://hyperpose.readthedocs.io/en/latest/markdown/quick_start/training.html" TargetMode="External"/><Relationship Id="rId59" Type="http://schemas.openxmlformats.org/officeDocument/2006/relationships/hyperlink" Target="https://nussl.github.io/docs/tutorials/training.html" TargetMode="External"/><Relationship Id="rId58" Type="http://schemas.openxmlformats.org/officeDocument/2006/relationships/hyperlink" Target="https://nnabla.readthedocs.io/en/latest/python/tutorial/by_examples.html" TargetMode="External"/><Relationship Id="rId107" Type="http://schemas.openxmlformats.org/officeDocument/2006/relationships/hyperlink" Target="https://lightgbm.readthedocs.io/en/latest/Python-Intro.html" TargetMode="External"/><Relationship Id="rId106" Type="http://schemas.openxmlformats.org/officeDocument/2006/relationships/hyperlink" Target="https://keras.io/api/models/model_training_apis/" TargetMode="External"/><Relationship Id="rId105" Type="http://schemas.openxmlformats.org/officeDocument/2006/relationships/hyperlink" Target="https://keras.io/api/models/model_training_apis/" TargetMode="External"/><Relationship Id="rId104" Type="http://schemas.openxmlformats.org/officeDocument/2006/relationships/hyperlink" Target="https://keras.io/api/models/model_training_apis/" TargetMode="External"/><Relationship Id="rId109" Type="http://schemas.openxmlformats.org/officeDocument/2006/relationships/hyperlink" Target="https://mxnet.apache.org/versions/1.7/api/python/docs/api/autograd/index.html" TargetMode="External"/><Relationship Id="rId108" Type="http://schemas.openxmlformats.org/officeDocument/2006/relationships/hyperlink" Target="https://lightgbm.readthedocs.io/en/latest/R/reference/predict.lgb.Booster.html?highlight=predict" TargetMode="External"/><Relationship Id="rId103" Type="http://schemas.openxmlformats.org/officeDocument/2006/relationships/hyperlink" Target="https://keras.io/api/models/model_training_apis/" TargetMode="External"/><Relationship Id="rId102" Type="http://schemas.openxmlformats.org/officeDocument/2006/relationships/hyperlink" Target="https://keras.io/api/models/model_training_apis/" TargetMode="External"/><Relationship Id="rId101" Type="http://schemas.openxmlformats.org/officeDocument/2006/relationships/hyperlink" Target="https://keras.io/api/models/model_training_apis/" TargetMode="External"/><Relationship Id="rId100" Type="http://schemas.openxmlformats.org/officeDocument/2006/relationships/hyperlink" Target="https://docs.h2o.ai/h2o/latest-stable/h2o-docs/performance-and-prediction.html" TargetMode="External"/><Relationship Id="rId121" Type="http://schemas.openxmlformats.org/officeDocument/2006/relationships/hyperlink" Target="https://keras.io/api/models/model_training_apis/" TargetMode="External"/><Relationship Id="rId120" Type="http://schemas.openxmlformats.org/officeDocument/2006/relationships/hyperlink" Target="https://keras.io/api/models/model_training_apis/" TargetMode="External"/><Relationship Id="rId124" Type="http://schemas.openxmlformats.org/officeDocument/2006/relationships/vmlDrawing" Target="../drawings/vmlDrawing5.vml"/><Relationship Id="rId123" Type="http://schemas.openxmlformats.org/officeDocument/2006/relationships/drawing" Target="../drawings/drawing8.xml"/><Relationship Id="rId122" Type="http://schemas.openxmlformats.org/officeDocument/2006/relationships/hyperlink" Target="https://keras.io/api/models/model_training_apis/" TargetMode="External"/><Relationship Id="rId95" Type="http://schemas.openxmlformats.org/officeDocument/2006/relationships/hyperlink" Target="https://docs.fast.ai/interpret.html" TargetMode="External"/><Relationship Id="rId94" Type="http://schemas.openxmlformats.org/officeDocument/2006/relationships/hyperlink" Target="https://docs.fast.ai/learner.html" TargetMode="External"/><Relationship Id="rId97" Type="http://schemas.openxmlformats.org/officeDocument/2006/relationships/hyperlink" Target="https://docs.fast.ai/learner.html" TargetMode="External"/><Relationship Id="rId96" Type="http://schemas.openxmlformats.org/officeDocument/2006/relationships/hyperlink" Target="https://docs.fast.ai/learner.html" TargetMode="External"/><Relationship Id="rId99" Type="http://schemas.openxmlformats.org/officeDocument/2006/relationships/hyperlink" Target="https://docs.h2o.ai/h2o/latest-stable/h2o-docs/performance-and-prediction.html" TargetMode="External"/><Relationship Id="rId98" Type="http://schemas.openxmlformats.org/officeDocument/2006/relationships/hyperlink" Target="https://docs.h2o.ai/h2o/latest-stable/h2o-py/docs/h2o.html" TargetMode="External"/><Relationship Id="rId91" Type="http://schemas.openxmlformats.org/officeDocument/2006/relationships/hyperlink" Target="https://zeta-learn.com/source/ztlearn.dl.models.html?highlight=train" TargetMode="External"/><Relationship Id="rId90" Type="http://schemas.openxmlformats.org/officeDocument/2006/relationships/hyperlink" Target="https://github.com/ray-project/xgboost_ray" TargetMode="External"/><Relationship Id="rId93" Type="http://schemas.openxmlformats.org/officeDocument/2006/relationships/hyperlink" Target="https://docs.chainer.org/en/stable/reference/training.html" TargetMode="External"/><Relationship Id="rId92" Type="http://schemas.openxmlformats.org/officeDocument/2006/relationships/hyperlink" Target="https://docs.chainer.org/en/stable/reference/generated/chainer.training.extensions.Evaluator.html" TargetMode="External"/><Relationship Id="rId118" Type="http://schemas.openxmlformats.org/officeDocument/2006/relationships/hyperlink" Target="https://xgboost.readthedocs.io/en/stable/prediction.html" TargetMode="External"/><Relationship Id="rId117" Type="http://schemas.openxmlformats.org/officeDocument/2006/relationships/hyperlink" Target="https://xgboost.readthedocs.io/en/stable/prediction.html" TargetMode="External"/><Relationship Id="rId116" Type="http://schemas.openxmlformats.org/officeDocument/2006/relationships/hyperlink" Target="https://scikit-learn.org/stable/modules/generated/sklearn.calibration.CalibratedClassifierCV.html" TargetMode="External"/><Relationship Id="rId115" Type="http://schemas.openxmlformats.org/officeDocument/2006/relationships/hyperlink" Target="https://scikit-learn.org/stable/modules/generated/sklearn.ensemble.StackingRegressor.html" TargetMode="External"/><Relationship Id="rId119" Type="http://schemas.openxmlformats.org/officeDocument/2006/relationships/hyperlink" Target="https://xgboost.readthedocs.io/en/stable/prediction.html" TargetMode="External"/><Relationship Id="rId110" Type="http://schemas.openxmlformats.org/officeDocument/2006/relationships/hyperlink" Target="https://mxnet.apache.org/versions/1.7/api/python/docs/tutorials/getting-started/crash-course/5-predict.html" TargetMode="External"/><Relationship Id="rId114" Type="http://schemas.openxmlformats.org/officeDocument/2006/relationships/hyperlink" Target="https://scikit-learn.org/stable/modules/linear_model.html" TargetMode="External"/><Relationship Id="rId113" Type="http://schemas.openxmlformats.org/officeDocument/2006/relationships/hyperlink" Target="https://scikit-learn.org/stable/modules/generated/sklearn.calibration.CalibratedClassifierCV.html" TargetMode="External"/><Relationship Id="rId112" Type="http://schemas.openxmlformats.org/officeDocument/2006/relationships/hyperlink" Target="https://pytorch.org/tutorials/beginner/basics/autogradqs_tutorial.html" TargetMode="External"/><Relationship Id="rId111" Type="http://schemas.openxmlformats.org/officeDocument/2006/relationships/hyperlink" Target="https://pytorch.org/docs/stable/generated/torch.no_grad.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5"/>
    <col customWidth="1" min="4" max="4" width="20.88"/>
    <col customWidth="1" min="6" max="6" width="21.5"/>
  </cols>
  <sheetData>
    <row r="1">
      <c r="A1" s="1" t="s">
        <v>0</v>
      </c>
      <c r="B1" s="2" t="s">
        <v>1</v>
      </c>
      <c r="C1" s="2" t="s">
        <v>2</v>
      </c>
      <c r="D1" s="2" t="s">
        <v>3</v>
      </c>
      <c r="E1" s="2" t="s">
        <v>4</v>
      </c>
      <c r="F1" s="2" t="s">
        <v>5</v>
      </c>
    </row>
    <row r="2">
      <c r="A2" s="3" t="s">
        <v>6</v>
      </c>
      <c r="B2" s="4">
        <f>IFERROR(__xludf.DUMMYFUNCTION("COUNTUNIQUE(Step_1!A2:A6)"),10.0)</f>
        <v>10</v>
      </c>
      <c r="C2" s="5">
        <f>COUNTIF(Step_1!C:C,"Producer")</f>
        <v>54</v>
      </c>
      <c r="D2" s="5">
        <f>COUNTIF(Step_1!C:C,"Consumer")</f>
        <v>29</v>
      </c>
      <c r="E2" s="5">
        <f t="shared" ref="E2:E3" si="1">SUM(C2:D2)</f>
        <v>83</v>
      </c>
      <c r="F2" s="6">
        <f>(Step_1!G90)</f>
        <v>0.7973049584</v>
      </c>
    </row>
    <row r="3">
      <c r="A3" s="7" t="s">
        <v>7</v>
      </c>
      <c r="B3" s="5">
        <f>IFERROR(__xludf.DUMMYFUNCTION("COUNTUNIQUE(Step_1.1!A2:A6)"),10.0)</f>
        <v>10</v>
      </c>
      <c r="C3" s="5">
        <f>COUNTIF(Step_1.1!C:C,"Producer")</f>
        <v>50</v>
      </c>
      <c r="D3" s="5">
        <f>COUNTIF(Step_1.1!C:C,"Consumer")</f>
        <v>25</v>
      </c>
      <c r="E3" s="5">
        <f t="shared" si="1"/>
        <v>75</v>
      </c>
      <c r="F3" s="6"/>
    </row>
    <row r="4">
      <c r="A4" s="4" t="s">
        <v>8</v>
      </c>
      <c r="B4" s="4">
        <f>IFERROR(__xludf.DUMMYFUNCTION("COUNTUNIQUE(Step_2!A2:A6)"),98.0)</f>
        <v>98</v>
      </c>
      <c r="C4" s="8"/>
      <c r="D4" s="9"/>
      <c r="E4" s="10"/>
      <c r="F4" s="11">
        <f>(Step_2!H105)</f>
        <v>0.7912549553</v>
      </c>
    </row>
    <row r="5">
      <c r="A5" s="4" t="s">
        <v>9</v>
      </c>
      <c r="B5" s="4">
        <f>IFERROR(__xludf.DUMMYFUNCTION("COUNTUNIQUE(Step_2.1!B2:B6)"),83.0)</f>
        <v>83</v>
      </c>
      <c r="C5" s="5">
        <f>COUNTIF(Step_2.1!D:D,"Producer")</f>
        <v>193</v>
      </c>
      <c r="D5" s="4">
        <f>COUNTIF(Step_2.1!D:D,"Consumer")</f>
        <v>119</v>
      </c>
      <c r="E5" s="5">
        <f t="shared" ref="E5:E6" si="2">SUM(C5:D5)</f>
        <v>312</v>
      </c>
      <c r="F5" s="6">
        <f>(Step_2.1!J244)</f>
        <v>0.8979807009</v>
      </c>
    </row>
    <row r="6">
      <c r="A6" s="4" t="s">
        <v>10</v>
      </c>
      <c r="B6" s="4">
        <f>IFERROR(__xludf.DUMMYFUNCTION("COUNTUNIQUE(Step_2.2!A2:A6)"),83.0)</f>
        <v>83</v>
      </c>
      <c r="C6" s="5">
        <f>COUNTIF(Step_2.2!C:C,"Producer")</f>
        <v>184</v>
      </c>
      <c r="D6" s="5">
        <f>COUNTIF(Step_2.2!C:C,"Consumer")</f>
        <v>121</v>
      </c>
      <c r="E6" s="5">
        <f t="shared" si="2"/>
        <v>305</v>
      </c>
      <c r="F6" s="6"/>
    </row>
  </sheetData>
  <mergeCells count="1">
    <mergeCell ref="C4:E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63"/>
    <col customWidth="1" min="2" max="2" width="26.38"/>
    <col customWidth="1" min="4" max="4" width="63.75"/>
    <col customWidth="1" min="5" max="6" width="22.88"/>
    <col customWidth="1" min="11" max="11" width="22.38"/>
    <col customWidth="1" min="12" max="12" width="19.88"/>
    <col customWidth="1" min="13" max="13" width="25.38"/>
    <col customWidth="1" min="14" max="14" width="42.5"/>
  </cols>
  <sheetData>
    <row r="1">
      <c r="A1" s="12" t="s">
        <v>11</v>
      </c>
      <c r="B1" s="12" t="s">
        <v>12</v>
      </c>
      <c r="C1" s="12" t="s">
        <v>13</v>
      </c>
      <c r="D1" s="13" t="s">
        <v>14</v>
      </c>
      <c r="E1" s="14"/>
      <c r="F1" s="15" t="s">
        <v>15</v>
      </c>
      <c r="G1" s="2" t="s">
        <v>16</v>
      </c>
      <c r="H1" s="2" t="s">
        <v>17</v>
      </c>
      <c r="I1" s="16" t="s">
        <v>18</v>
      </c>
      <c r="J1" s="2" t="s">
        <v>19</v>
      </c>
      <c r="K1" s="17" t="s">
        <v>20</v>
      </c>
      <c r="L1" s="17" t="s">
        <v>21</v>
      </c>
      <c r="M1" s="17" t="s">
        <v>22</v>
      </c>
      <c r="N1" s="17" t="s">
        <v>23</v>
      </c>
    </row>
    <row r="2">
      <c r="A2" s="4" t="s">
        <v>24</v>
      </c>
      <c r="B2" s="4" t="s">
        <v>25</v>
      </c>
      <c r="C2" s="4" t="s">
        <v>26</v>
      </c>
      <c r="D2" s="18" t="s">
        <v>27</v>
      </c>
      <c r="F2" s="19" t="s">
        <v>28</v>
      </c>
      <c r="G2" s="20">
        <v>1.0</v>
      </c>
      <c r="H2" s="21">
        <v>1.0</v>
      </c>
      <c r="I2" s="4">
        <f t="shared" ref="I2:I84" si="1">SUM(G2:H2)</f>
        <v>2</v>
      </c>
      <c r="J2" s="22" t="str">
        <f t="shared" ref="J2:J84" si="2">IF(I2&lt;2,"No","Yes")</f>
        <v>Yes</v>
      </c>
      <c r="K2" s="23"/>
      <c r="L2" s="23"/>
      <c r="M2" s="23"/>
      <c r="N2" s="23"/>
    </row>
    <row r="3">
      <c r="A3" s="4" t="s">
        <v>24</v>
      </c>
      <c r="B3" s="4" t="s">
        <v>29</v>
      </c>
      <c r="C3" s="4" t="s">
        <v>26</v>
      </c>
      <c r="D3" s="18" t="s">
        <v>27</v>
      </c>
      <c r="E3" s="24"/>
      <c r="F3" s="19" t="s">
        <v>30</v>
      </c>
      <c r="G3" s="20">
        <v>1.0</v>
      </c>
      <c r="H3" s="21">
        <v>1.0</v>
      </c>
      <c r="I3" s="4">
        <f t="shared" si="1"/>
        <v>2</v>
      </c>
      <c r="J3" s="22" t="str">
        <f t="shared" si="2"/>
        <v>Yes</v>
      </c>
      <c r="K3" s="23"/>
      <c r="L3" s="23"/>
      <c r="M3" s="23"/>
      <c r="N3" s="23"/>
    </row>
    <row r="4">
      <c r="A4" s="4" t="s">
        <v>24</v>
      </c>
      <c r="B4" s="4" t="s">
        <v>31</v>
      </c>
      <c r="C4" s="4" t="s">
        <v>26</v>
      </c>
      <c r="D4" s="18" t="s">
        <v>27</v>
      </c>
      <c r="E4" s="24"/>
      <c r="F4" s="19" t="s">
        <v>32</v>
      </c>
      <c r="G4" s="20">
        <v>1.0</v>
      </c>
      <c r="H4" s="21">
        <v>1.0</v>
      </c>
      <c r="I4" s="4">
        <f t="shared" si="1"/>
        <v>2</v>
      </c>
      <c r="J4" s="22" t="str">
        <f t="shared" si="2"/>
        <v>Yes</v>
      </c>
      <c r="K4" s="23"/>
      <c r="L4" s="23"/>
      <c r="M4" s="23"/>
      <c r="N4" s="23"/>
    </row>
    <row r="5">
      <c r="A5" s="4" t="s">
        <v>24</v>
      </c>
      <c r="B5" s="4" t="s">
        <v>33</v>
      </c>
      <c r="C5" s="4" t="s">
        <v>26</v>
      </c>
      <c r="D5" s="18" t="s">
        <v>27</v>
      </c>
      <c r="F5" s="19" t="s">
        <v>34</v>
      </c>
      <c r="G5" s="20">
        <v>1.0</v>
      </c>
      <c r="H5" s="21">
        <v>1.0</v>
      </c>
      <c r="I5" s="4">
        <f t="shared" si="1"/>
        <v>2</v>
      </c>
      <c r="J5" s="22" t="str">
        <f t="shared" si="2"/>
        <v>Yes</v>
      </c>
      <c r="K5" s="23"/>
      <c r="L5" s="23"/>
      <c r="M5" s="23"/>
      <c r="N5" s="23"/>
    </row>
    <row r="6">
      <c r="A6" s="3" t="s">
        <v>24</v>
      </c>
      <c r="B6" s="25" t="s">
        <v>35</v>
      </c>
      <c r="C6" s="3" t="s">
        <v>26</v>
      </c>
      <c r="D6" s="26" t="s">
        <v>36</v>
      </c>
      <c r="F6" s="27" t="s">
        <v>37</v>
      </c>
      <c r="G6" s="20">
        <v>1.0</v>
      </c>
      <c r="H6" s="21">
        <v>1.0</v>
      </c>
      <c r="I6" s="4">
        <f t="shared" si="1"/>
        <v>2</v>
      </c>
      <c r="J6" s="22" t="str">
        <f t="shared" si="2"/>
        <v>Yes</v>
      </c>
      <c r="K6" s="28"/>
      <c r="L6" s="23"/>
      <c r="M6" s="23"/>
      <c r="N6" s="23"/>
    </row>
    <row r="7">
      <c r="A7" s="3" t="s">
        <v>24</v>
      </c>
      <c r="B7" s="4" t="s">
        <v>38</v>
      </c>
      <c r="C7" s="3" t="s">
        <v>26</v>
      </c>
      <c r="D7" s="26" t="s">
        <v>39</v>
      </c>
      <c r="F7" s="29" t="s">
        <v>40</v>
      </c>
      <c r="G7" s="20">
        <v>1.0</v>
      </c>
      <c r="H7" s="21">
        <v>1.0</v>
      </c>
      <c r="I7" s="4">
        <f t="shared" si="1"/>
        <v>2</v>
      </c>
      <c r="J7" s="22" t="str">
        <f t="shared" si="2"/>
        <v>Yes</v>
      </c>
      <c r="K7" s="23"/>
      <c r="L7" s="23"/>
      <c r="M7" s="23"/>
      <c r="N7" s="23"/>
    </row>
    <row r="8">
      <c r="A8" s="4" t="s">
        <v>24</v>
      </c>
      <c r="B8" s="4" t="s">
        <v>41</v>
      </c>
      <c r="C8" s="4" t="s">
        <v>42</v>
      </c>
      <c r="D8" s="18" t="s">
        <v>27</v>
      </c>
      <c r="F8" s="30"/>
      <c r="G8" s="20">
        <v>0.5</v>
      </c>
      <c r="H8" s="21">
        <v>1.0</v>
      </c>
      <c r="I8" s="31">
        <f t="shared" si="1"/>
        <v>1.5</v>
      </c>
      <c r="J8" s="22" t="str">
        <f t="shared" si="2"/>
        <v>No</v>
      </c>
      <c r="K8" s="23"/>
      <c r="L8" s="23"/>
      <c r="M8" s="23"/>
      <c r="N8" s="32" t="s">
        <v>43</v>
      </c>
    </row>
    <row r="9">
      <c r="A9" s="4" t="s">
        <v>44</v>
      </c>
      <c r="B9" s="4" t="s">
        <v>25</v>
      </c>
      <c r="C9" s="4" t="s">
        <v>26</v>
      </c>
      <c r="D9" s="26" t="s">
        <v>45</v>
      </c>
      <c r="F9" s="30"/>
      <c r="G9" s="20">
        <v>1.0</v>
      </c>
      <c r="H9" s="21">
        <v>1.0</v>
      </c>
      <c r="I9" s="4">
        <f t="shared" si="1"/>
        <v>2</v>
      </c>
      <c r="J9" s="22" t="str">
        <f t="shared" si="2"/>
        <v>Yes</v>
      </c>
      <c r="K9" s="23"/>
      <c r="L9" s="23"/>
      <c r="M9" s="23"/>
      <c r="N9" s="23"/>
    </row>
    <row r="10">
      <c r="A10" s="4" t="s">
        <v>44</v>
      </c>
      <c r="B10" s="4" t="s">
        <v>41</v>
      </c>
      <c r="C10" s="4" t="s">
        <v>42</v>
      </c>
      <c r="D10" s="26" t="s">
        <v>45</v>
      </c>
      <c r="F10" s="30"/>
      <c r="G10" s="20">
        <v>0.5</v>
      </c>
      <c r="H10" s="21">
        <v>1.0</v>
      </c>
      <c r="I10" s="31">
        <f t="shared" si="1"/>
        <v>1.5</v>
      </c>
      <c r="J10" s="22" t="str">
        <f t="shared" si="2"/>
        <v>No</v>
      </c>
      <c r="K10" s="23"/>
      <c r="L10" s="23"/>
      <c r="M10" s="23"/>
      <c r="N10" s="32" t="s">
        <v>43</v>
      </c>
    </row>
    <row r="11">
      <c r="A11" s="4" t="s">
        <v>44</v>
      </c>
      <c r="B11" s="4" t="s">
        <v>46</v>
      </c>
      <c r="C11" s="4" t="s">
        <v>42</v>
      </c>
      <c r="D11" s="26" t="s">
        <v>45</v>
      </c>
      <c r="F11" s="30"/>
      <c r="G11" s="20">
        <v>1.0</v>
      </c>
      <c r="H11" s="21">
        <v>1.0</v>
      </c>
      <c r="I11" s="4">
        <f t="shared" si="1"/>
        <v>2</v>
      </c>
      <c r="J11" s="22" t="str">
        <f t="shared" si="2"/>
        <v>Yes</v>
      </c>
      <c r="K11" s="23"/>
      <c r="L11" s="23"/>
      <c r="M11" s="23"/>
      <c r="N11" s="23"/>
    </row>
    <row r="12">
      <c r="A12" s="4" t="s">
        <v>44</v>
      </c>
      <c r="B12" s="4" t="s">
        <v>47</v>
      </c>
      <c r="C12" s="4" t="s">
        <v>26</v>
      </c>
      <c r="D12" s="26" t="s">
        <v>45</v>
      </c>
      <c r="F12" s="30"/>
      <c r="G12" s="20">
        <v>1.0</v>
      </c>
      <c r="H12" s="21">
        <v>1.0</v>
      </c>
      <c r="I12" s="4">
        <f t="shared" si="1"/>
        <v>2</v>
      </c>
      <c r="J12" s="22" t="str">
        <f t="shared" si="2"/>
        <v>Yes</v>
      </c>
      <c r="K12" s="23"/>
      <c r="L12" s="23"/>
      <c r="M12" s="23"/>
      <c r="N12" s="23"/>
    </row>
    <row r="13">
      <c r="A13" s="4" t="s">
        <v>44</v>
      </c>
      <c r="B13" s="4" t="s">
        <v>48</v>
      </c>
      <c r="C13" s="4" t="s">
        <v>42</v>
      </c>
      <c r="D13" s="26" t="s">
        <v>45</v>
      </c>
      <c r="F13" s="30"/>
      <c r="G13" s="20">
        <v>1.0</v>
      </c>
      <c r="H13" s="21">
        <v>1.0</v>
      </c>
      <c r="I13" s="4">
        <f t="shared" si="1"/>
        <v>2</v>
      </c>
      <c r="J13" s="22" t="str">
        <f t="shared" si="2"/>
        <v>Yes</v>
      </c>
      <c r="K13" s="23"/>
      <c r="L13" s="23"/>
      <c r="M13" s="23"/>
      <c r="N13" s="23"/>
    </row>
    <row r="14">
      <c r="A14" s="4" t="s">
        <v>44</v>
      </c>
      <c r="B14" s="4" t="s">
        <v>49</v>
      </c>
      <c r="C14" s="4" t="s">
        <v>42</v>
      </c>
      <c r="D14" s="26" t="s">
        <v>45</v>
      </c>
      <c r="F14" s="30"/>
      <c r="G14" s="20">
        <v>1.0</v>
      </c>
      <c r="H14" s="21">
        <v>1.0</v>
      </c>
      <c r="I14" s="4">
        <f t="shared" si="1"/>
        <v>2</v>
      </c>
      <c r="J14" s="22" t="str">
        <f t="shared" si="2"/>
        <v>Yes</v>
      </c>
      <c r="K14" s="23"/>
      <c r="L14" s="23"/>
      <c r="M14" s="23"/>
      <c r="N14" s="23"/>
    </row>
    <row r="15">
      <c r="A15" s="4" t="s">
        <v>44</v>
      </c>
      <c r="B15" s="4" t="s">
        <v>50</v>
      </c>
      <c r="C15" s="4" t="s">
        <v>26</v>
      </c>
      <c r="D15" s="18" t="s">
        <v>51</v>
      </c>
      <c r="F15" s="30"/>
      <c r="G15" s="20">
        <v>1.0</v>
      </c>
      <c r="H15" s="21">
        <v>1.0</v>
      </c>
      <c r="I15" s="4">
        <f t="shared" si="1"/>
        <v>2</v>
      </c>
      <c r="J15" s="22" t="str">
        <f t="shared" si="2"/>
        <v>Yes</v>
      </c>
      <c r="K15" s="23"/>
      <c r="L15" s="23"/>
      <c r="M15" s="23"/>
      <c r="N15" s="23"/>
    </row>
    <row r="16">
      <c r="A16" s="4" t="s">
        <v>52</v>
      </c>
      <c r="B16" s="4" t="s">
        <v>53</v>
      </c>
      <c r="C16" s="4" t="s">
        <v>26</v>
      </c>
      <c r="D16" s="26" t="s">
        <v>54</v>
      </c>
      <c r="F16" s="30"/>
      <c r="G16" s="20">
        <v>1.0</v>
      </c>
      <c r="H16" s="21">
        <v>1.0</v>
      </c>
      <c r="I16" s="4">
        <f t="shared" si="1"/>
        <v>2</v>
      </c>
      <c r="J16" s="22" t="str">
        <f t="shared" si="2"/>
        <v>Yes</v>
      </c>
      <c r="K16" s="23"/>
      <c r="L16" s="23"/>
      <c r="M16" s="23"/>
      <c r="N16" s="23"/>
    </row>
    <row r="17">
      <c r="A17" s="4" t="s">
        <v>52</v>
      </c>
      <c r="B17" s="33" t="s">
        <v>55</v>
      </c>
      <c r="C17" s="4" t="s">
        <v>26</v>
      </c>
      <c r="D17" s="26" t="s">
        <v>54</v>
      </c>
      <c r="F17" s="30"/>
      <c r="G17" s="20">
        <v>1.0</v>
      </c>
      <c r="H17" s="21">
        <v>1.0</v>
      </c>
      <c r="I17" s="4">
        <f t="shared" si="1"/>
        <v>2</v>
      </c>
      <c r="J17" s="22" t="str">
        <f t="shared" si="2"/>
        <v>Yes</v>
      </c>
      <c r="K17" s="23"/>
      <c r="L17" s="23"/>
      <c r="M17" s="23"/>
      <c r="N17" s="23"/>
    </row>
    <row r="18">
      <c r="A18" s="4" t="s">
        <v>52</v>
      </c>
      <c r="B18" s="4" t="s">
        <v>56</v>
      </c>
      <c r="C18" s="4" t="s">
        <v>26</v>
      </c>
      <c r="D18" s="26" t="s">
        <v>54</v>
      </c>
      <c r="F18" s="30"/>
      <c r="G18" s="20">
        <v>1.0</v>
      </c>
      <c r="H18" s="21">
        <v>1.0</v>
      </c>
      <c r="I18" s="4">
        <f t="shared" si="1"/>
        <v>2</v>
      </c>
      <c r="J18" s="22" t="str">
        <f t="shared" si="2"/>
        <v>Yes</v>
      </c>
      <c r="K18" s="23"/>
      <c r="L18" s="23"/>
      <c r="M18" s="23"/>
      <c r="N18" s="23"/>
    </row>
    <row r="19">
      <c r="A19" s="4" t="s">
        <v>52</v>
      </c>
      <c r="B19" s="4" t="s">
        <v>57</v>
      </c>
      <c r="C19" s="4" t="s">
        <v>26</v>
      </c>
      <c r="D19" s="26" t="s">
        <v>58</v>
      </c>
      <c r="F19" s="30"/>
      <c r="G19" s="20">
        <v>1.0</v>
      </c>
      <c r="H19" s="21">
        <v>1.0</v>
      </c>
      <c r="I19" s="4">
        <f t="shared" si="1"/>
        <v>2</v>
      </c>
      <c r="J19" s="22" t="str">
        <f t="shared" si="2"/>
        <v>Yes</v>
      </c>
      <c r="K19" s="23"/>
      <c r="L19" s="23"/>
      <c r="M19" s="23"/>
      <c r="N19" s="23"/>
    </row>
    <row r="20">
      <c r="A20" s="4" t="s">
        <v>52</v>
      </c>
      <c r="B20" s="4" t="s">
        <v>59</v>
      </c>
      <c r="C20" s="4" t="s">
        <v>42</v>
      </c>
      <c r="D20" s="26" t="s">
        <v>60</v>
      </c>
      <c r="F20" s="30"/>
      <c r="G20" s="20">
        <v>0.5</v>
      </c>
      <c r="H20" s="21">
        <v>1.0</v>
      </c>
      <c r="I20" s="31">
        <f t="shared" si="1"/>
        <v>1.5</v>
      </c>
      <c r="J20" s="22" t="str">
        <f t="shared" si="2"/>
        <v>No</v>
      </c>
      <c r="K20" s="34" t="s">
        <v>61</v>
      </c>
      <c r="L20" s="23"/>
      <c r="M20" s="23"/>
      <c r="N20" s="32" t="s">
        <v>62</v>
      </c>
    </row>
    <row r="21">
      <c r="A21" s="4" t="s">
        <v>52</v>
      </c>
      <c r="B21" s="4" t="s">
        <v>63</v>
      </c>
      <c r="C21" s="4" t="s">
        <v>26</v>
      </c>
      <c r="D21" s="26" t="s">
        <v>64</v>
      </c>
      <c r="F21" s="30"/>
      <c r="G21" s="20">
        <v>1.0</v>
      </c>
      <c r="H21" s="21">
        <v>1.0</v>
      </c>
      <c r="I21" s="4">
        <f t="shared" si="1"/>
        <v>2</v>
      </c>
      <c r="J21" s="22" t="str">
        <f t="shared" si="2"/>
        <v>Yes</v>
      </c>
      <c r="K21" s="23"/>
      <c r="L21" s="23"/>
      <c r="M21" s="23"/>
      <c r="N21" s="23"/>
    </row>
    <row r="22">
      <c r="A22" s="4" t="s">
        <v>52</v>
      </c>
      <c r="B22" s="4" t="s">
        <v>57</v>
      </c>
      <c r="C22" s="4" t="s">
        <v>26</v>
      </c>
      <c r="D22" s="26" t="s">
        <v>64</v>
      </c>
      <c r="F22" s="30"/>
      <c r="G22" s="20">
        <v>1.0</v>
      </c>
      <c r="H22" s="21">
        <v>1.0</v>
      </c>
      <c r="I22" s="4">
        <f t="shared" si="1"/>
        <v>2</v>
      </c>
      <c r="J22" s="22" t="str">
        <f t="shared" si="2"/>
        <v>Yes</v>
      </c>
      <c r="K22" s="23"/>
      <c r="L22" s="23"/>
      <c r="M22" s="23"/>
      <c r="N22" s="23"/>
    </row>
    <row r="23">
      <c r="A23" s="4" t="s">
        <v>52</v>
      </c>
      <c r="B23" s="4" t="s">
        <v>65</v>
      </c>
      <c r="C23" s="4" t="s">
        <v>26</v>
      </c>
      <c r="D23" s="26" t="s">
        <v>54</v>
      </c>
      <c r="F23" s="30"/>
      <c r="G23" s="20">
        <v>1.0</v>
      </c>
      <c r="H23" s="21">
        <v>1.0</v>
      </c>
      <c r="I23" s="4">
        <f t="shared" si="1"/>
        <v>2</v>
      </c>
      <c r="J23" s="22" t="str">
        <f t="shared" si="2"/>
        <v>Yes</v>
      </c>
      <c r="K23" s="23"/>
      <c r="L23" s="23"/>
      <c r="M23" s="23"/>
      <c r="N23" s="23"/>
    </row>
    <row r="24">
      <c r="A24" s="4" t="s">
        <v>66</v>
      </c>
      <c r="B24" s="4" t="s">
        <v>25</v>
      </c>
      <c r="C24" s="4" t="s">
        <v>26</v>
      </c>
      <c r="D24" s="26" t="s">
        <v>67</v>
      </c>
      <c r="F24" s="30"/>
      <c r="G24" s="20">
        <v>1.0</v>
      </c>
      <c r="H24" s="21">
        <v>1.0</v>
      </c>
      <c r="I24" s="4">
        <f t="shared" si="1"/>
        <v>2</v>
      </c>
      <c r="J24" s="22" t="str">
        <f t="shared" si="2"/>
        <v>Yes</v>
      </c>
      <c r="K24" s="32" t="s">
        <v>68</v>
      </c>
      <c r="L24" s="23"/>
      <c r="M24" s="23"/>
      <c r="N24" s="23"/>
    </row>
    <row r="25">
      <c r="A25" s="4" t="s">
        <v>66</v>
      </c>
      <c r="B25" s="4" t="s">
        <v>46</v>
      </c>
      <c r="C25" s="4" t="s">
        <v>42</v>
      </c>
      <c r="D25" s="26" t="s">
        <v>67</v>
      </c>
      <c r="F25" s="30"/>
      <c r="G25" s="20">
        <v>1.0</v>
      </c>
      <c r="H25" s="21">
        <v>1.0</v>
      </c>
      <c r="I25" s="4">
        <f t="shared" si="1"/>
        <v>2</v>
      </c>
      <c r="J25" s="22" t="str">
        <f t="shared" si="2"/>
        <v>Yes</v>
      </c>
      <c r="K25" s="32" t="s">
        <v>69</v>
      </c>
      <c r="L25" s="23"/>
      <c r="M25" s="23"/>
      <c r="N25" s="23"/>
    </row>
    <row r="26">
      <c r="A26" s="4" t="s">
        <v>66</v>
      </c>
      <c r="B26" s="4" t="s">
        <v>70</v>
      </c>
      <c r="C26" s="4" t="s">
        <v>26</v>
      </c>
      <c r="D26" s="26" t="s">
        <v>71</v>
      </c>
      <c r="F26" s="30"/>
      <c r="G26" s="20">
        <v>1.0</v>
      </c>
      <c r="H26" s="21">
        <v>1.0</v>
      </c>
      <c r="I26" s="4">
        <f t="shared" si="1"/>
        <v>2</v>
      </c>
      <c r="J26" s="22" t="str">
        <f t="shared" si="2"/>
        <v>Yes</v>
      </c>
      <c r="K26" s="23"/>
      <c r="L26" s="23"/>
      <c r="M26" s="23"/>
      <c r="N26" s="23"/>
    </row>
    <row r="27">
      <c r="A27" s="4" t="s">
        <v>66</v>
      </c>
      <c r="B27" s="4" t="s">
        <v>72</v>
      </c>
      <c r="C27" s="4" t="s">
        <v>26</v>
      </c>
      <c r="D27" s="26" t="s">
        <v>71</v>
      </c>
      <c r="F27" s="30"/>
      <c r="G27" s="20">
        <v>1.0</v>
      </c>
      <c r="H27" s="21">
        <v>1.0</v>
      </c>
      <c r="I27" s="4">
        <f t="shared" si="1"/>
        <v>2</v>
      </c>
      <c r="J27" s="22" t="str">
        <f t="shared" si="2"/>
        <v>Yes</v>
      </c>
      <c r="K27" s="23"/>
      <c r="L27" s="23"/>
      <c r="M27" s="23"/>
      <c r="N27" s="23"/>
    </row>
    <row r="28">
      <c r="A28" s="4" t="s">
        <v>66</v>
      </c>
      <c r="B28" s="4" t="s">
        <v>73</v>
      </c>
      <c r="C28" s="4" t="s">
        <v>26</v>
      </c>
      <c r="D28" s="26" t="s">
        <v>71</v>
      </c>
      <c r="F28" s="30"/>
      <c r="G28" s="20">
        <v>1.0</v>
      </c>
      <c r="H28" s="21">
        <v>1.0</v>
      </c>
      <c r="I28" s="4">
        <f t="shared" si="1"/>
        <v>2</v>
      </c>
      <c r="J28" s="22" t="str">
        <f t="shared" si="2"/>
        <v>Yes</v>
      </c>
      <c r="K28" s="23"/>
      <c r="L28" s="23"/>
      <c r="M28" s="23"/>
      <c r="N28" s="23"/>
    </row>
    <row r="29">
      <c r="A29" s="4" t="s">
        <v>66</v>
      </c>
      <c r="B29" s="4" t="s">
        <v>74</v>
      </c>
      <c r="C29" s="4" t="s">
        <v>26</v>
      </c>
      <c r="D29" s="26" t="s">
        <v>75</v>
      </c>
      <c r="F29" s="30"/>
      <c r="G29" s="20">
        <v>1.0</v>
      </c>
      <c r="H29" s="21">
        <v>1.0</v>
      </c>
      <c r="I29" s="4">
        <f t="shared" si="1"/>
        <v>2</v>
      </c>
      <c r="J29" s="22" t="str">
        <f t="shared" si="2"/>
        <v>Yes</v>
      </c>
      <c r="K29" s="23"/>
      <c r="L29" s="23"/>
      <c r="M29" s="23"/>
      <c r="N29" s="23"/>
    </row>
    <row r="30">
      <c r="A30" s="4" t="s">
        <v>66</v>
      </c>
      <c r="B30" s="4" t="s">
        <v>76</v>
      </c>
      <c r="C30" s="4" t="s">
        <v>42</v>
      </c>
      <c r="D30" s="26" t="s">
        <v>75</v>
      </c>
      <c r="F30" s="30"/>
      <c r="G30" s="20">
        <v>1.0</v>
      </c>
      <c r="H30" s="21">
        <v>1.0</v>
      </c>
      <c r="I30" s="4">
        <f t="shared" si="1"/>
        <v>2</v>
      </c>
      <c r="J30" s="22" t="str">
        <f t="shared" si="2"/>
        <v>Yes</v>
      </c>
      <c r="K30" s="23"/>
      <c r="L30" s="23"/>
      <c r="M30" s="23"/>
      <c r="N30" s="23"/>
    </row>
    <row r="31">
      <c r="A31" s="4" t="s">
        <v>66</v>
      </c>
      <c r="B31" s="4" t="s">
        <v>77</v>
      </c>
      <c r="C31" s="4" t="s">
        <v>42</v>
      </c>
      <c r="D31" s="26" t="s">
        <v>78</v>
      </c>
      <c r="F31" s="30"/>
      <c r="G31" s="20">
        <v>1.0</v>
      </c>
      <c r="H31" s="21">
        <v>1.0</v>
      </c>
      <c r="I31" s="4">
        <f t="shared" si="1"/>
        <v>2</v>
      </c>
      <c r="J31" s="22" t="str">
        <f t="shared" si="2"/>
        <v>Yes</v>
      </c>
      <c r="K31" s="23"/>
      <c r="L31" s="23"/>
      <c r="M31" s="23"/>
      <c r="N31" s="23"/>
    </row>
    <row r="32">
      <c r="A32" s="4" t="s">
        <v>66</v>
      </c>
      <c r="B32" s="4" t="s">
        <v>79</v>
      </c>
      <c r="C32" s="4" t="s">
        <v>42</v>
      </c>
      <c r="D32" s="26" t="s">
        <v>78</v>
      </c>
      <c r="F32" s="30"/>
      <c r="G32" s="20">
        <v>1.0</v>
      </c>
      <c r="H32" s="21">
        <v>1.0</v>
      </c>
      <c r="I32" s="4">
        <f t="shared" si="1"/>
        <v>2</v>
      </c>
      <c r="J32" s="22" t="str">
        <f t="shared" si="2"/>
        <v>Yes</v>
      </c>
      <c r="K32" s="23"/>
      <c r="L32" s="23"/>
      <c r="M32" s="23"/>
      <c r="N32" s="23"/>
    </row>
    <row r="33">
      <c r="A33" s="4" t="s">
        <v>80</v>
      </c>
      <c r="B33" s="4" t="s">
        <v>56</v>
      </c>
      <c r="C33" s="4" t="s">
        <v>26</v>
      </c>
      <c r="D33" s="26" t="s">
        <v>81</v>
      </c>
      <c r="F33" s="30"/>
      <c r="G33" s="20">
        <v>1.0</v>
      </c>
      <c r="H33" s="21">
        <v>1.0</v>
      </c>
      <c r="I33" s="4">
        <f t="shared" si="1"/>
        <v>2</v>
      </c>
      <c r="J33" s="22" t="str">
        <f t="shared" si="2"/>
        <v>Yes</v>
      </c>
      <c r="K33" s="23"/>
      <c r="L33" s="23"/>
      <c r="M33" s="23"/>
      <c r="N33" s="23"/>
    </row>
    <row r="34">
      <c r="A34" s="4" t="s">
        <v>80</v>
      </c>
      <c r="B34" s="4" t="s">
        <v>82</v>
      </c>
      <c r="C34" s="4" t="s">
        <v>26</v>
      </c>
      <c r="D34" s="26" t="s">
        <v>81</v>
      </c>
      <c r="F34" s="30"/>
      <c r="G34" s="20">
        <v>1.0</v>
      </c>
      <c r="H34" s="21">
        <v>1.0</v>
      </c>
      <c r="I34" s="4">
        <f t="shared" si="1"/>
        <v>2</v>
      </c>
      <c r="J34" s="22" t="str">
        <f t="shared" si="2"/>
        <v>Yes</v>
      </c>
      <c r="K34" s="23"/>
      <c r="L34" s="23"/>
      <c r="M34" s="23"/>
      <c r="N34" s="23"/>
    </row>
    <row r="35">
      <c r="A35" s="4" t="s">
        <v>80</v>
      </c>
      <c r="B35" s="4" t="s">
        <v>46</v>
      </c>
      <c r="C35" s="4" t="s">
        <v>42</v>
      </c>
      <c r="D35" s="26" t="s">
        <v>83</v>
      </c>
      <c r="F35" s="30"/>
      <c r="G35" s="20">
        <v>1.0</v>
      </c>
      <c r="H35" s="21">
        <v>1.0</v>
      </c>
      <c r="I35" s="4">
        <f t="shared" si="1"/>
        <v>2</v>
      </c>
      <c r="J35" s="22" t="str">
        <f t="shared" si="2"/>
        <v>Yes</v>
      </c>
      <c r="K35" s="23"/>
      <c r="L35" s="23"/>
      <c r="M35" s="23"/>
      <c r="N35" s="23"/>
    </row>
    <row r="36">
      <c r="A36" s="4" t="s">
        <v>80</v>
      </c>
      <c r="B36" s="4" t="s">
        <v>84</v>
      </c>
      <c r="C36" s="4" t="s">
        <v>42</v>
      </c>
      <c r="D36" s="26" t="s">
        <v>85</v>
      </c>
      <c r="F36" s="30"/>
      <c r="G36" s="20">
        <v>1.0</v>
      </c>
      <c r="H36" s="21">
        <v>1.0</v>
      </c>
      <c r="I36" s="4">
        <f t="shared" si="1"/>
        <v>2</v>
      </c>
      <c r="J36" s="22" t="str">
        <f t="shared" si="2"/>
        <v>Yes</v>
      </c>
      <c r="K36" s="23"/>
      <c r="L36" s="23"/>
      <c r="M36" s="23"/>
      <c r="N36" s="23"/>
    </row>
    <row r="37">
      <c r="A37" s="4" t="s">
        <v>86</v>
      </c>
      <c r="B37" s="4" t="s">
        <v>87</v>
      </c>
      <c r="C37" s="4" t="s">
        <v>26</v>
      </c>
      <c r="D37" s="26" t="s">
        <v>88</v>
      </c>
      <c r="F37" s="30"/>
      <c r="G37" s="20">
        <v>1.0</v>
      </c>
      <c r="H37" s="21">
        <v>1.0</v>
      </c>
      <c r="I37" s="4">
        <f t="shared" si="1"/>
        <v>2</v>
      </c>
      <c r="J37" s="22" t="str">
        <f t="shared" si="2"/>
        <v>Yes</v>
      </c>
      <c r="K37" s="23"/>
      <c r="L37" s="23"/>
      <c r="M37" s="23"/>
      <c r="N37" s="23"/>
    </row>
    <row r="38">
      <c r="A38" s="4" t="s">
        <v>86</v>
      </c>
      <c r="B38" s="4" t="s">
        <v>25</v>
      </c>
      <c r="C38" s="4" t="s">
        <v>26</v>
      </c>
      <c r="D38" s="26" t="s">
        <v>88</v>
      </c>
      <c r="F38" s="30"/>
      <c r="G38" s="20">
        <v>1.0</v>
      </c>
      <c r="H38" s="21">
        <v>1.0</v>
      </c>
      <c r="I38" s="4">
        <f t="shared" si="1"/>
        <v>2</v>
      </c>
      <c r="J38" s="22" t="str">
        <f t="shared" si="2"/>
        <v>Yes</v>
      </c>
      <c r="K38" s="23"/>
      <c r="L38" s="23"/>
      <c r="M38" s="23"/>
      <c r="N38" s="23"/>
    </row>
    <row r="39">
      <c r="A39" s="4" t="s">
        <v>86</v>
      </c>
      <c r="B39" s="4" t="s">
        <v>77</v>
      </c>
      <c r="C39" s="4" t="s">
        <v>42</v>
      </c>
      <c r="D39" s="26" t="s">
        <v>89</v>
      </c>
      <c r="F39" s="30"/>
      <c r="G39" s="20">
        <v>1.0</v>
      </c>
      <c r="H39" s="21">
        <v>1.0</v>
      </c>
      <c r="I39" s="4">
        <f t="shared" si="1"/>
        <v>2</v>
      </c>
      <c r="J39" s="22" t="str">
        <f t="shared" si="2"/>
        <v>Yes</v>
      </c>
      <c r="K39" s="23"/>
      <c r="L39" s="23"/>
      <c r="M39" s="23"/>
      <c r="N39" s="23"/>
    </row>
    <row r="40">
      <c r="A40" s="4" t="s">
        <v>86</v>
      </c>
      <c r="B40" s="4" t="s">
        <v>46</v>
      </c>
      <c r="C40" s="4" t="s">
        <v>42</v>
      </c>
      <c r="D40" s="26" t="s">
        <v>89</v>
      </c>
      <c r="F40" s="30"/>
      <c r="G40" s="20">
        <v>1.0</v>
      </c>
      <c r="H40" s="21">
        <v>1.0</v>
      </c>
      <c r="I40" s="4">
        <f t="shared" si="1"/>
        <v>2</v>
      </c>
      <c r="J40" s="22" t="str">
        <f t="shared" si="2"/>
        <v>Yes</v>
      </c>
      <c r="K40" s="23"/>
      <c r="L40" s="23"/>
      <c r="M40" s="23"/>
      <c r="N40" s="23"/>
    </row>
    <row r="41">
      <c r="A41" s="4" t="s">
        <v>86</v>
      </c>
      <c r="B41" s="4" t="s">
        <v>90</v>
      </c>
      <c r="C41" s="4" t="s">
        <v>42</v>
      </c>
      <c r="D41" s="26" t="s">
        <v>89</v>
      </c>
      <c r="F41" s="30"/>
      <c r="G41" s="20">
        <v>1.0</v>
      </c>
      <c r="H41" s="21">
        <v>1.0</v>
      </c>
      <c r="I41" s="4">
        <f t="shared" si="1"/>
        <v>2</v>
      </c>
      <c r="J41" s="22" t="str">
        <f t="shared" si="2"/>
        <v>Yes</v>
      </c>
      <c r="K41" s="23"/>
      <c r="L41" s="23"/>
      <c r="M41" s="23"/>
      <c r="N41" s="23"/>
    </row>
    <row r="42">
      <c r="A42" s="4" t="s">
        <v>91</v>
      </c>
      <c r="B42" s="4" t="s">
        <v>92</v>
      </c>
      <c r="C42" s="4" t="s">
        <v>26</v>
      </c>
      <c r="D42" s="26" t="s">
        <v>93</v>
      </c>
      <c r="F42" s="30"/>
      <c r="G42" s="20">
        <v>0.5</v>
      </c>
      <c r="H42" s="21">
        <v>1.0</v>
      </c>
      <c r="I42" s="35">
        <f t="shared" si="1"/>
        <v>1.5</v>
      </c>
      <c r="J42" s="22" t="str">
        <f t="shared" si="2"/>
        <v>No</v>
      </c>
      <c r="K42" s="32" t="s">
        <v>94</v>
      </c>
      <c r="L42" s="23"/>
      <c r="M42" s="23"/>
      <c r="N42" s="32" t="s">
        <v>95</v>
      </c>
    </row>
    <row r="43">
      <c r="A43" s="4" t="s">
        <v>91</v>
      </c>
      <c r="B43" s="4" t="s">
        <v>25</v>
      </c>
      <c r="C43" s="4" t="s">
        <v>26</v>
      </c>
      <c r="D43" s="26" t="s">
        <v>93</v>
      </c>
      <c r="F43" s="30"/>
      <c r="G43" s="20">
        <v>1.0</v>
      </c>
      <c r="H43" s="21">
        <v>1.0</v>
      </c>
      <c r="I43" s="4">
        <f t="shared" si="1"/>
        <v>2</v>
      </c>
      <c r="J43" s="22" t="str">
        <f t="shared" si="2"/>
        <v>Yes</v>
      </c>
      <c r="K43" s="23"/>
      <c r="L43" s="23"/>
      <c r="M43" s="23"/>
      <c r="N43" s="23"/>
    </row>
    <row r="44">
      <c r="A44" s="4" t="s">
        <v>91</v>
      </c>
      <c r="B44" s="4" t="s">
        <v>96</v>
      </c>
      <c r="C44" s="4" t="s">
        <v>26</v>
      </c>
      <c r="D44" s="26" t="s">
        <v>93</v>
      </c>
      <c r="F44" s="30"/>
      <c r="G44" s="20">
        <v>1.0</v>
      </c>
      <c r="H44" s="21">
        <v>0.0</v>
      </c>
      <c r="I44" s="36">
        <f t="shared" si="1"/>
        <v>1</v>
      </c>
      <c r="J44" s="22" t="str">
        <f t="shared" si="2"/>
        <v>No</v>
      </c>
      <c r="K44" s="32" t="s">
        <v>97</v>
      </c>
      <c r="L44" s="23"/>
      <c r="M44" s="32" t="s">
        <v>98</v>
      </c>
      <c r="N44" s="32" t="s">
        <v>99</v>
      </c>
    </row>
    <row r="45">
      <c r="A45" s="4" t="s">
        <v>91</v>
      </c>
      <c r="B45" s="4" t="s">
        <v>100</v>
      </c>
      <c r="C45" s="4" t="s">
        <v>26</v>
      </c>
      <c r="D45" s="18" t="s">
        <v>93</v>
      </c>
      <c r="F45" s="30"/>
      <c r="G45" s="20">
        <v>1.0</v>
      </c>
      <c r="H45" s="21">
        <v>0.0</v>
      </c>
      <c r="I45" s="36">
        <f t="shared" si="1"/>
        <v>1</v>
      </c>
      <c r="J45" s="22" t="str">
        <f t="shared" si="2"/>
        <v>No</v>
      </c>
      <c r="K45" s="23"/>
      <c r="L45" s="23"/>
      <c r="M45" s="32" t="s">
        <v>101</v>
      </c>
      <c r="N45" s="32" t="s">
        <v>99</v>
      </c>
    </row>
    <row r="46">
      <c r="A46" s="4" t="s">
        <v>91</v>
      </c>
      <c r="B46" s="4" t="s">
        <v>102</v>
      </c>
      <c r="C46" s="4" t="s">
        <v>26</v>
      </c>
      <c r="D46" s="26" t="s">
        <v>93</v>
      </c>
      <c r="F46" s="30"/>
      <c r="G46" s="20">
        <v>1.0</v>
      </c>
      <c r="H46" s="21">
        <v>0.5</v>
      </c>
      <c r="I46" s="4">
        <f t="shared" si="1"/>
        <v>1.5</v>
      </c>
      <c r="J46" s="22" t="str">
        <f t="shared" si="2"/>
        <v>No</v>
      </c>
      <c r="K46" s="32" t="s">
        <v>103</v>
      </c>
      <c r="L46" s="23"/>
      <c r="M46" s="32" t="s">
        <v>104</v>
      </c>
      <c r="N46" s="23"/>
    </row>
    <row r="47">
      <c r="A47" s="4" t="s">
        <v>91</v>
      </c>
      <c r="B47" s="4" t="s">
        <v>105</v>
      </c>
      <c r="C47" s="4" t="s">
        <v>42</v>
      </c>
      <c r="D47" s="26" t="s">
        <v>93</v>
      </c>
      <c r="F47" s="30"/>
      <c r="G47" s="20">
        <v>1.0</v>
      </c>
      <c r="H47" s="21">
        <v>0.5</v>
      </c>
      <c r="I47" s="36">
        <f t="shared" si="1"/>
        <v>1.5</v>
      </c>
      <c r="J47" s="22" t="str">
        <f t="shared" si="2"/>
        <v>No</v>
      </c>
      <c r="K47" s="32"/>
      <c r="L47" s="23"/>
      <c r="M47" s="32" t="s">
        <v>104</v>
      </c>
      <c r="N47" s="34" t="s">
        <v>106</v>
      </c>
    </row>
    <row r="48">
      <c r="A48" s="4" t="s">
        <v>91</v>
      </c>
      <c r="B48" s="4" t="s">
        <v>107</v>
      </c>
      <c r="C48" s="4" t="s">
        <v>26</v>
      </c>
      <c r="D48" s="26" t="s">
        <v>93</v>
      </c>
      <c r="F48" s="30"/>
      <c r="G48" s="20">
        <v>1.0</v>
      </c>
      <c r="H48" s="21">
        <v>1.0</v>
      </c>
      <c r="I48" s="4">
        <f t="shared" si="1"/>
        <v>2</v>
      </c>
      <c r="J48" s="22" t="str">
        <f t="shared" si="2"/>
        <v>Yes</v>
      </c>
      <c r="K48" s="23"/>
      <c r="L48" s="23"/>
      <c r="M48" s="23"/>
      <c r="N48" s="23"/>
    </row>
    <row r="49">
      <c r="A49" s="4" t="s">
        <v>91</v>
      </c>
      <c r="B49" s="4" t="s">
        <v>108</v>
      </c>
      <c r="C49" s="4" t="s">
        <v>42</v>
      </c>
      <c r="D49" s="26" t="s">
        <v>93</v>
      </c>
      <c r="F49" s="30"/>
      <c r="G49" s="20">
        <v>1.0</v>
      </c>
      <c r="H49" s="21">
        <v>1.0</v>
      </c>
      <c r="I49" s="4">
        <f t="shared" si="1"/>
        <v>2</v>
      </c>
      <c r="J49" s="22" t="str">
        <f t="shared" si="2"/>
        <v>Yes</v>
      </c>
      <c r="K49" s="23"/>
      <c r="L49" s="23"/>
      <c r="M49" s="23"/>
      <c r="N49" s="23"/>
    </row>
    <row r="50">
      <c r="A50" s="4" t="s">
        <v>91</v>
      </c>
      <c r="B50" s="4" t="s">
        <v>46</v>
      </c>
      <c r="C50" s="4" t="s">
        <v>42</v>
      </c>
      <c r="D50" s="26" t="s">
        <v>93</v>
      </c>
      <c r="F50" s="30"/>
      <c r="G50" s="20">
        <v>1.0</v>
      </c>
      <c r="H50" s="21">
        <v>1.0</v>
      </c>
      <c r="I50" s="4">
        <f t="shared" si="1"/>
        <v>2</v>
      </c>
      <c r="J50" s="22" t="str">
        <f t="shared" si="2"/>
        <v>Yes</v>
      </c>
      <c r="K50" s="23"/>
      <c r="L50" s="23"/>
      <c r="M50" s="23"/>
      <c r="N50" s="23"/>
    </row>
    <row r="51">
      <c r="A51" s="4" t="s">
        <v>91</v>
      </c>
      <c r="B51" s="4" t="s">
        <v>109</v>
      </c>
      <c r="C51" s="4" t="s">
        <v>42</v>
      </c>
      <c r="D51" s="26" t="s">
        <v>110</v>
      </c>
      <c r="F51" s="30"/>
      <c r="G51" s="20">
        <v>1.0</v>
      </c>
      <c r="H51" s="21">
        <v>1.0</v>
      </c>
      <c r="I51" s="4">
        <f t="shared" si="1"/>
        <v>2</v>
      </c>
      <c r="J51" s="22" t="str">
        <f t="shared" si="2"/>
        <v>Yes</v>
      </c>
      <c r="K51" s="23"/>
      <c r="L51" s="23"/>
      <c r="M51" s="23"/>
      <c r="N51" s="23"/>
    </row>
    <row r="52">
      <c r="A52" s="4" t="s">
        <v>91</v>
      </c>
      <c r="B52" s="4" t="s">
        <v>111</v>
      </c>
      <c r="C52" s="4" t="s">
        <v>26</v>
      </c>
      <c r="D52" s="26" t="s">
        <v>112</v>
      </c>
      <c r="F52" s="30"/>
      <c r="G52" s="20">
        <v>1.0</v>
      </c>
      <c r="H52" s="21">
        <v>1.0</v>
      </c>
      <c r="I52" s="4">
        <f t="shared" si="1"/>
        <v>2</v>
      </c>
      <c r="J52" s="22" t="str">
        <f t="shared" si="2"/>
        <v>Yes</v>
      </c>
      <c r="K52" s="23"/>
      <c r="L52" s="23"/>
      <c r="M52" s="23"/>
      <c r="N52" s="23"/>
    </row>
    <row r="53">
      <c r="A53" s="4" t="s">
        <v>91</v>
      </c>
      <c r="B53" s="4" t="s">
        <v>113</v>
      </c>
      <c r="C53" s="4" t="s">
        <v>26</v>
      </c>
      <c r="D53" s="26" t="s">
        <v>112</v>
      </c>
      <c r="F53" s="30"/>
      <c r="G53" s="20">
        <v>1.0</v>
      </c>
      <c r="H53" s="21">
        <v>1.0</v>
      </c>
      <c r="I53" s="4">
        <f t="shared" si="1"/>
        <v>2</v>
      </c>
      <c r="J53" s="22" t="str">
        <f t="shared" si="2"/>
        <v>Yes</v>
      </c>
      <c r="K53" s="23"/>
      <c r="L53" s="23"/>
      <c r="M53" s="23"/>
      <c r="N53" s="23"/>
    </row>
    <row r="54">
      <c r="A54" s="4" t="s">
        <v>91</v>
      </c>
      <c r="B54" s="4" t="s">
        <v>114</v>
      </c>
      <c r="C54" s="4" t="s">
        <v>26</v>
      </c>
      <c r="D54" s="26" t="s">
        <v>112</v>
      </c>
      <c r="F54" s="30"/>
      <c r="G54" s="20">
        <v>1.0</v>
      </c>
      <c r="H54" s="21">
        <v>1.0</v>
      </c>
      <c r="I54" s="4">
        <f t="shared" si="1"/>
        <v>2</v>
      </c>
      <c r="J54" s="22" t="str">
        <f t="shared" si="2"/>
        <v>Yes</v>
      </c>
      <c r="K54" s="23"/>
      <c r="L54" s="23"/>
      <c r="M54" s="23"/>
      <c r="N54" s="23"/>
    </row>
    <row r="55">
      <c r="A55" s="4" t="s">
        <v>91</v>
      </c>
      <c r="B55" s="4" t="s">
        <v>115</v>
      </c>
      <c r="C55" s="4" t="s">
        <v>26</v>
      </c>
      <c r="D55" s="26" t="s">
        <v>112</v>
      </c>
      <c r="F55" s="30"/>
      <c r="G55" s="20">
        <v>1.0</v>
      </c>
      <c r="H55" s="21">
        <v>1.0</v>
      </c>
      <c r="I55" s="4">
        <f t="shared" si="1"/>
        <v>2</v>
      </c>
      <c r="J55" s="22" t="str">
        <f t="shared" si="2"/>
        <v>Yes</v>
      </c>
      <c r="K55" s="23"/>
      <c r="L55" s="23"/>
      <c r="M55" s="23"/>
      <c r="N55" s="23"/>
    </row>
    <row r="56">
      <c r="A56" s="4" t="s">
        <v>91</v>
      </c>
      <c r="B56" s="37" t="s">
        <v>116</v>
      </c>
      <c r="C56" s="4" t="s">
        <v>26</v>
      </c>
      <c r="D56" s="26" t="s">
        <v>112</v>
      </c>
      <c r="F56" s="30"/>
      <c r="G56" s="20">
        <v>1.0</v>
      </c>
      <c r="H56" s="21">
        <v>1.0</v>
      </c>
      <c r="I56" s="4">
        <f t="shared" si="1"/>
        <v>2</v>
      </c>
      <c r="J56" s="22" t="str">
        <f t="shared" si="2"/>
        <v>Yes</v>
      </c>
      <c r="K56" s="23"/>
      <c r="L56" s="23"/>
      <c r="M56" s="23"/>
      <c r="N56" s="23"/>
    </row>
    <row r="57">
      <c r="A57" s="4" t="s">
        <v>91</v>
      </c>
      <c r="B57" s="4" t="s">
        <v>117</v>
      </c>
      <c r="C57" s="4" t="s">
        <v>42</v>
      </c>
      <c r="D57" s="26" t="s">
        <v>112</v>
      </c>
      <c r="F57" s="30"/>
      <c r="G57" s="20">
        <v>1.0</v>
      </c>
      <c r="H57" s="21">
        <v>0.5</v>
      </c>
      <c r="I57" s="31">
        <f t="shared" si="1"/>
        <v>1.5</v>
      </c>
      <c r="J57" s="22" t="str">
        <f t="shared" si="2"/>
        <v>No</v>
      </c>
      <c r="K57" s="34" t="s">
        <v>118</v>
      </c>
      <c r="L57" s="23"/>
      <c r="M57" s="32" t="s">
        <v>119</v>
      </c>
      <c r="N57" s="32" t="s">
        <v>120</v>
      </c>
    </row>
    <row r="58">
      <c r="A58" s="4" t="s">
        <v>91</v>
      </c>
      <c r="B58" s="4" t="s">
        <v>121</v>
      </c>
      <c r="C58" s="4" t="s">
        <v>26</v>
      </c>
      <c r="D58" s="26" t="s">
        <v>112</v>
      </c>
      <c r="F58" s="30"/>
      <c r="G58" s="20">
        <v>1.0</v>
      </c>
      <c r="H58" s="21">
        <v>1.0</v>
      </c>
      <c r="I58" s="4">
        <f t="shared" si="1"/>
        <v>2</v>
      </c>
      <c r="J58" s="22" t="str">
        <f t="shared" si="2"/>
        <v>Yes</v>
      </c>
      <c r="K58" s="23"/>
      <c r="L58" s="23"/>
      <c r="M58" s="23"/>
      <c r="N58" s="23"/>
    </row>
    <row r="59">
      <c r="A59" s="4" t="s">
        <v>91</v>
      </c>
      <c r="B59" s="4" t="s">
        <v>122</v>
      </c>
      <c r="C59" s="4" t="s">
        <v>42</v>
      </c>
      <c r="D59" s="26" t="s">
        <v>123</v>
      </c>
      <c r="F59" s="30"/>
      <c r="G59" s="20">
        <v>0.5</v>
      </c>
      <c r="H59" s="21">
        <v>1.0</v>
      </c>
      <c r="I59" s="31">
        <f t="shared" si="1"/>
        <v>1.5</v>
      </c>
      <c r="J59" s="22" t="str">
        <f t="shared" si="2"/>
        <v>No</v>
      </c>
      <c r="K59" s="34" t="s">
        <v>124</v>
      </c>
      <c r="L59" s="23"/>
      <c r="M59" s="23"/>
      <c r="N59" s="32" t="s">
        <v>125</v>
      </c>
    </row>
    <row r="60">
      <c r="A60" s="4" t="s">
        <v>126</v>
      </c>
      <c r="B60" s="4" t="s">
        <v>63</v>
      </c>
      <c r="C60" s="4" t="s">
        <v>26</v>
      </c>
      <c r="D60" s="26" t="s">
        <v>127</v>
      </c>
      <c r="F60" s="30"/>
      <c r="G60" s="20">
        <v>1.0</v>
      </c>
      <c r="H60" s="21">
        <v>1.0</v>
      </c>
      <c r="I60" s="4">
        <f t="shared" si="1"/>
        <v>2</v>
      </c>
      <c r="J60" s="22" t="str">
        <f t="shared" si="2"/>
        <v>Yes</v>
      </c>
      <c r="K60" s="23"/>
      <c r="L60" s="23"/>
      <c r="M60" s="23"/>
      <c r="N60" s="23"/>
    </row>
    <row r="61">
      <c r="A61" s="4" t="s">
        <v>126</v>
      </c>
      <c r="B61" s="4" t="s">
        <v>128</v>
      </c>
      <c r="C61" s="4" t="s">
        <v>26</v>
      </c>
      <c r="D61" s="26" t="s">
        <v>129</v>
      </c>
      <c r="F61" s="30"/>
      <c r="G61" s="20">
        <v>0.5</v>
      </c>
      <c r="H61" s="21">
        <v>0.5</v>
      </c>
      <c r="I61" s="31">
        <f t="shared" si="1"/>
        <v>1</v>
      </c>
      <c r="J61" s="22" t="str">
        <f t="shared" si="2"/>
        <v>No</v>
      </c>
      <c r="K61" s="23"/>
      <c r="L61" s="23"/>
      <c r="M61" s="32" t="s">
        <v>119</v>
      </c>
      <c r="N61" s="32" t="s">
        <v>130</v>
      </c>
    </row>
    <row r="62">
      <c r="A62" s="4" t="s">
        <v>126</v>
      </c>
      <c r="B62" s="4" t="s">
        <v>131</v>
      </c>
      <c r="C62" s="4" t="s">
        <v>26</v>
      </c>
      <c r="D62" s="26" t="s">
        <v>132</v>
      </c>
      <c r="F62" s="30"/>
      <c r="G62" s="20">
        <v>1.0</v>
      </c>
      <c r="H62" s="21">
        <v>1.0</v>
      </c>
      <c r="I62" s="4">
        <f t="shared" si="1"/>
        <v>2</v>
      </c>
      <c r="J62" s="22" t="str">
        <f t="shared" si="2"/>
        <v>Yes</v>
      </c>
      <c r="K62" s="23"/>
      <c r="L62" s="23"/>
      <c r="M62" s="23"/>
      <c r="N62" s="23"/>
    </row>
    <row r="63">
      <c r="A63" s="4" t="s">
        <v>126</v>
      </c>
      <c r="B63" s="4" t="s">
        <v>133</v>
      </c>
      <c r="C63" s="4" t="s">
        <v>42</v>
      </c>
      <c r="D63" s="26" t="s">
        <v>134</v>
      </c>
      <c r="F63" s="30"/>
      <c r="G63" s="20">
        <v>1.0</v>
      </c>
      <c r="H63" s="21">
        <v>1.0</v>
      </c>
      <c r="I63" s="4">
        <f t="shared" si="1"/>
        <v>2</v>
      </c>
      <c r="J63" s="22" t="str">
        <f t="shared" si="2"/>
        <v>Yes</v>
      </c>
      <c r="K63" s="28" t="s">
        <v>135</v>
      </c>
      <c r="L63" s="23"/>
      <c r="M63" s="23"/>
      <c r="N63" s="23"/>
    </row>
    <row r="64">
      <c r="A64" s="4" t="s">
        <v>126</v>
      </c>
      <c r="B64" s="4" t="s">
        <v>136</v>
      </c>
      <c r="C64" s="4" t="s">
        <v>26</v>
      </c>
      <c r="D64" s="26" t="s">
        <v>137</v>
      </c>
      <c r="F64" s="30"/>
      <c r="G64" s="20">
        <v>1.0</v>
      </c>
      <c r="H64" s="21">
        <v>1.0</v>
      </c>
      <c r="I64" s="4">
        <f t="shared" si="1"/>
        <v>2</v>
      </c>
      <c r="J64" s="22" t="str">
        <f t="shared" si="2"/>
        <v>Yes</v>
      </c>
      <c r="K64" s="23"/>
      <c r="L64" s="23"/>
      <c r="M64" s="23"/>
      <c r="N64" s="23"/>
    </row>
    <row r="65">
      <c r="A65" s="4" t="s">
        <v>126</v>
      </c>
      <c r="B65" s="4" t="s">
        <v>138</v>
      </c>
      <c r="C65" s="4" t="s">
        <v>26</v>
      </c>
      <c r="D65" s="26" t="s">
        <v>137</v>
      </c>
      <c r="F65" s="30"/>
      <c r="G65" s="20">
        <v>1.0</v>
      </c>
      <c r="H65" s="21">
        <v>1.0</v>
      </c>
      <c r="I65" s="4">
        <f t="shared" si="1"/>
        <v>2</v>
      </c>
      <c r="J65" s="22" t="str">
        <f t="shared" si="2"/>
        <v>Yes</v>
      </c>
      <c r="K65" s="23"/>
      <c r="L65" s="23"/>
      <c r="M65" s="23"/>
      <c r="N65" s="23"/>
    </row>
    <row r="66">
      <c r="A66" s="4" t="s">
        <v>126</v>
      </c>
      <c r="B66" s="4" t="s">
        <v>139</v>
      </c>
      <c r="C66" s="4" t="s">
        <v>42</v>
      </c>
      <c r="D66" s="26" t="s">
        <v>140</v>
      </c>
      <c r="F66" s="30"/>
      <c r="G66" s="20">
        <v>1.0</v>
      </c>
      <c r="H66" s="21">
        <v>1.0</v>
      </c>
      <c r="I66" s="4">
        <f t="shared" si="1"/>
        <v>2</v>
      </c>
      <c r="J66" s="22" t="str">
        <f t="shared" si="2"/>
        <v>Yes</v>
      </c>
      <c r="K66" s="23"/>
      <c r="L66" s="23"/>
      <c r="M66" s="23"/>
      <c r="N66" s="23"/>
    </row>
    <row r="67">
      <c r="A67" s="4" t="s">
        <v>126</v>
      </c>
      <c r="B67" s="4" t="s">
        <v>141</v>
      </c>
      <c r="C67" s="4" t="s">
        <v>26</v>
      </c>
      <c r="D67" s="26" t="s">
        <v>140</v>
      </c>
      <c r="F67" s="30"/>
      <c r="G67" s="20">
        <v>1.0</v>
      </c>
      <c r="H67" s="21">
        <v>1.0</v>
      </c>
      <c r="I67" s="4">
        <f t="shared" si="1"/>
        <v>2</v>
      </c>
      <c r="J67" s="22" t="str">
        <f t="shared" si="2"/>
        <v>Yes</v>
      </c>
      <c r="K67" s="23"/>
      <c r="L67" s="23"/>
      <c r="M67" s="23"/>
      <c r="N67" s="23"/>
    </row>
    <row r="68">
      <c r="A68" s="4" t="s">
        <v>126</v>
      </c>
      <c r="B68" s="4" t="s">
        <v>142</v>
      </c>
      <c r="C68" s="4" t="s">
        <v>26</v>
      </c>
      <c r="D68" s="26" t="s">
        <v>140</v>
      </c>
      <c r="F68" s="30"/>
      <c r="G68" s="20">
        <v>1.0</v>
      </c>
      <c r="H68" s="21">
        <v>1.0</v>
      </c>
      <c r="I68" s="4">
        <f t="shared" si="1"/>
        <v>2</v>
      </c>
      <c r="J68" s="22" t="str">
        <f t="shared" si="2"/>
        <v>Yes</v>
      </c>
      <c r="K68" s="23"/>
      <c r="L68" s="23"/>
      <c r="M68" s="23"/>
      <c r="N68" s="23"/>
    </row>
    <row r="69">
      <c r="A69" s="4" t="s">
        <v>143</v>
      </c>
      <c r="B69" s="4" t="s">
        <v>63</v>
      </c>
      <c r="C69" s="4" t="s">
        <v>26</v>
      </c>
      <c r="D69" s="18" t="s">
        <v>144</v>
      </c>
      <c r="F69" s="30"/>
      <c r="G69" s="20">
        <v>1.0</v>
      </c>
      <c r="H69" s="21">
        <v>1.0</v>
      </c>
      <c r="I69" s="4">
        <f t="shared" si="1"/>
        <v>2</v>
      </c>
      <c r="J69" s="22" t="str">
        <f t="shared" si="2"/>
        <v>Yes</v>
      </c>
      <c r="K69" s="23"/>
      <c r="L69" s="23"/>
      <c r="M69" s="23"/>
      <c r="N69" s="23"/>
    </row>
    <row r="70">
      <c r="A70" s="4" t="s">
        <v>143</v>
      </c>
      <c r="B70" s="4" t="s">
        <v>59</v>
      </c>
      <c r="C70" s="4" t="s">
        <v>42</v>
      </c>
      <c r="D70" s="26" t="s">
        <v>145</v>
      </c>
      <c r="F70" s="30"/>
      <c r="G70" s="20">
        <v>0.0</v>
      </c>
      <c r="H70" s="21">
        <v>1.0</v>
      </c>
      <c r="I70" s="31">
        <f t="shared" si="1"/>
        <v>1</v>
      </c>
      <c r="J70" s="22" t="str">
        <f t="shared" si="2"/>
        <v>No</v>
      </c>
      <c r="K70" s="32"/>
      <c r="L70" s="23"/>
      <c r="M70" s="23"/>
      <c r="N70" s="32" t="s">
        <v>146</v>
      </c>
    </row>
    <row r="71">
      <c r="A71" s="4" t="s">
        <v>143</v>
      </c>
      <c r="B71" s="4" t="s">
        <v>147</v>
      </c>
      <c r="C71" s="4" t="s">
        <v>26</v>
      </c>
      <c r="D71" s="26" t="s">
        <v>148</v>
      </c>
      <c r="F71" s="30"/>
      <c r="G71" s="20">
        <v>1.0</v>
      </c>
      <c r="H71" s="21">
        <v>0.5</v>
      </c>
      <c r="I71" s="35">
        <f t="shared" si="1"/>
        <v>1.5</v>
      </c>
      <c r="J71" s="22" t="str">
        <f t="shared" si="2"/>
        <v>No</v>
      </c>
      <c r="K71" s="32" t="s">
        <v>149</v>
      </c>
      <c r="L71" s="23"/>
      <c r="M71" s="32" t="s">
        <v>119</v>
      </c>
      <c r="N71" s="32" t="s">
        <v>95</v>
      </c>
    </row>
    <row r="72">
      <c r="A72" s="4" t="s">
        <v>143</v>
      </c>
      <c r="B72" s="4" t="s">
        <v>150</v>
      </c>
      <c r="C72" s="4" t="s">
        <v>26</v>
      </c>
      <c r="D72" s="26" t="s">
        <v>148</v>
      </c>
      <c r="F72" s="30"/>
      <c r="G72" s="20">
        <v>0.5</v>
      </c>
      <c r="H72" s="21">
        <v>1.0</v>
      </c>
      <c r="I72" s="35">
        <f t="shared" si="1"/>
        <v>1.5</v>
      </c>
      <c r="J72" s="22" t="str">
        <f t="shared" si="2"/>
        <v>No</v>
      </c>
      <c r="K72" s="32" t="s">
        <v>149</v>
      </c>
      <c r="L72" s="23"/>
      <c r="M72" s="23"/>
      <c r="N72" s="32" t="s">
        <v>95</v>
      </c>
    </row>
    <row r="73">
      <c r="A73" s="4" t="s">
        <v>143</v>
      </c>
      <c r="B73" s="4" t="s">
        <v>151</v>
      </c>
      <c r="C73" s="4" t="s">
        <v>42</v>
      </c>
      <c r="D73" s="26" t="s">
        <v>152</v>
      </c>
      <c r="F73" s="30"/>
      <c r="G73" s="20">
        <v>1.0</v>
      </c>
      <c r="H73" s="21">
        <v>1.0</v>
      </c>
      <c r="I73" s="4">
        <f t="shared" si="1"/>
        <v>2</v>
      </c>
      <c r="J73" s="22" t="str">
        <f t="shared" si="2"/>
        <v>Yes</v>
      </c>
      <c r="K73" s="23"/>
      <c r="L73" s="23"/>
      <c r="M73" s="23"/>
      <c r="N73" s="23"/>
    </row>
    <row r="74">
      <c r="A74" s="4" t="s">
        <v>143</v>
      </c>
      <c r="B74" s="4" t="s">
        <v>153</v>
      </c>
      <c r="C74" s="4" t="s">
        <v>26</v>
      </c>
      <c r="D74" s="26" t="s">
        <v>154</v>
      </c>
      <c r="F74" s="30"/>
      <c r="G74" s="20">
        <v>1.0</v>
      </c>
      <c r="H74" s="21">
        <v>1.0</v>
      </c>
      <c r="I74" s="4">
        <f t="shared" si="1"/>
        <v>2</v>
      </c>
      <c r="J74" s="22" t="str">
        <f t="shared" si="2"/>
        <v>Yes</v>
      </c>
      <c r="K74" s="23"/>
      <c r="L74" s="23"/>
      <c r="M74" s="23"/>
      <c r="N74" s="23"/>
    </row>
    <row r="75">
      <c r="A75" s="4" t="s">
        <v>143</v>
      </c>
      <c r="B75" s="4" t="s">
        <v>138</v>
      </c>
      <c r="C75" s="4" t="s">
        <v>26</v>
      </c>
      <c r="D75" s="26" t="s">
        <v>155</v>
      </c>
      <c r="F75" s="30"/>
      <c r="G75" s="20">
        <v>1.0</v>
      </c>
      <c r="H75" s="21">
        <v>1.0</v>
      </c>
      <c r="I75" s="4">
        <f t="shared" si="1"/>
        <v>2</v>
      </c>
      <c r="J75" s="22" t="str">
        <f t="shared" si="2"/>
        <v>Yes</v>
      </c>
      <c r="K75" s="23"/>
      <c r="L75" s="23"/>
      <c r="M75" s="23"/>
      <c r="N75" s="23"/>
    </row>
    <row r="76">
      <c r="A76" s="4" t="s">
        <v>143</v>
      </c>
      <c r="B76" s="4" t="s">
        <v>156</v>
      </c>
      <c r="C76" s="4" t="s">
        <v>26</v>
      </c>
      <c r="D76" s="26" t="s">
        <v>155</v>
      </c>
      <c r="F76" s="30"/>
      <c r="G76" s="20">
        <v>1.0</v>
      </c>
      <c r="H76" s="21">
        <v>1.0</v>
      </c>
      <c r="I76" s="4">
        <f t="shared" si="1"/>
        <v>2</v>
      </c>
      <c r="J76" s="22" t="str">
        <f t="shared" si="2"/>
        <v>Yes</v>
      </c>
      <c r="K76" s="23"/>
      <c r="L76" s="23"/>
      <c r="M76" s="23"/>
      <c r="N76" s="23"/>
    </row>
    <row r="77">
      <c r="A77" s="4" t="s">
        <v>143</v>
      </c>
      <c r="B77" s="4" t="s">
        <v>157</v>
      </c>
      <c r="C77" s="4" t="s">
        <v>26</v>
      </c>
      <c r="D77" s="26" t="s">
        <v>155</v>
      </c>
      <c r="F77" s="30"/>
      <c r="G77" s="20">
        <v>1.0</v>
      </c>
      <c r="H77" s="21">
        <v>1.0</v>
      </c>
      <c r="I77" s="4">
        <f t="shared" si="1"/>
        <v>2</v>
      </c>
      <c r="J77" s="22" t="str">
        <f t="shared" si="2"/>
        <v>Yes</v>
      </c>
      <c r="K77" s="23"/>
      <c r="L77" s="23"/>
      <c r="M77" s="23"/>
      <c r="N77" s="23"/>
    </row>
    <row r="78">
      <c r="A78" s="4" t="s">
        <v>143</v>
      </c>
      <c r="B78" s="4" t="s">
        <v>158</v>
      </c>
      <c r="C78" s="4" t="s">
        <v>26</v>
      </c>
      <c r="D78" s="26" t="s">
        <v>155</v>
      </c>
      <c r="F78" s="30"/>
      <c r="G78" s="20">
        <v>1.0</v>
      </c>
      <c r="H78" s="21">
        <v>1.0</v>
      </c>
      <c r="I78" s="4">
        <f t="shared" si="1"/>
        <v>2</v>
      </c>
      <c r="J78" s="22" t="str">
        <f t="shared" si="2"/>
        <v>Yes</v>
      </c>
      <c r="K78" s="23"/>
      <c r="L78" s="23"/>
      <c r="M78" s="23"/>
      <c r="N78" s="23"/>
    </row>
    <row r="79">
      <c r="A79" s="4" t="s">
        <v>143</v>
      </c>
      <c r="B79" s="4" t="s">
        <v>159</v>
      </c>
      <c r="C79" s="4" t="s">
        <v>42</v>
      </c>
      <c r="D79" s="26" t="s">
        <v>155</v>
      </c>
      <c r="F79" s="30"/>
      <c r="G79" s="20">
        <v>0.5</v>
      </c>
      <c r="H79" s="21">
        <v>1.0</v>
      </c>
      <c r="I79" s="35">
        <f t="shared" si="1"/>
        <v>1.5</v>
      </c>
      <c r="J79" s="22" t="str">
        <f t="shared" si="2"/>
        <v>No</v>
      </c>
      <c r="K79" s="34" t="s">
        <v>160</v>
      </c>
      <c r="L79" s="23"/>
      <c r="M79" s="23"/>
      <c r="N79" s="32" t="s">
        <v>95</v>
      </c>
    </row>
    <row r="80">
      <c r="A80" s="4" t="s">
        <v>161</v>
      </c>
      <c r="B80" s="4" t="s">
        <v>56</v>
      </c>
      <c r="C80" s="4" t="s">
        <v>26</v>
      </c>
      <c r="D80" s="26" t="s">
        <v>162</v>
      </c>
      <c r="F80" s="30"/>
      <c r="G80" s="20">
        <v>1.0</v>
      </c>
      <c r="H80" s="21">
        <v>1.0</v>
      </c>
      <c r="I80" s="4">
        <f t="shared" si="1"/>
        <v>2</v>
      </c>
      <c r="J80" s="22" t="str">
        <f t="shared" si="2"/>
        <v>Yes</v>
      </c>
      <c r="K80" s="23"/>
      <c r="L80" s="23"/>
      <c r="M80" s="23"/>
      <c r="N80" s="23"/>
    </row>
    <row r="81">
      <c r="A81" s="4" t="s">
        <v>161</v>
      </c>
      <c r="B81" s="4" t="s">
        <v>46</v>
      </c>
      <c r="C81" s="4" t="s">
        <v>42</v>
      </c>
      <c r="D81" s="26" t="s">
        <v>163</v>
      </c>
      <c r="F81" s="30"/>
      <c r="G81" s="20">
        <v>1.0</v>
      </c>
      <c r="H81" s="21">
        <v>1.0</v>
      </c>
      <c r="I81" s="4">
        <f t="shared" si="1"/>
        <v>2</v>
      </c>
      <c r="J81" s="22" t="str">
        <f t="shared" si="2"/>
        <v>Yes</v>
      </c>
      <c r="K81" s="23"/>
      <c r="L81" s="23"/>
      <c r="M81" s="23"/>
      <c r="N81" s="23"/>
    </row>
    <row r="82">
      <c r="A82" s="4" t="s">
        <v>161</v>
      </c>
      <c r="B82" s="4" t="s">
        <v>164</v>
      </c>
      <c r="C82" s="4" t="s">
        <v>26</v>
      </c>
      <c r="D82" s="26" t="s">
        <v>162</v>
      </c>
      <c r="F82" s="30"/>
      <c r="G82" s="20">
        <v>1.0</v>
      </c>
      <c r="H82" s="21">
        <v>1.0</v>
      </c>
      <c r="I82" s="4">
        <f t="shared" si="1"/>
        <v>2</v>
      </c>
      <c r="J82" s="22" t="str">
        <f t="shared" si="2"/>
        <v>Yes</v>
      </c>
      <c r="K82" s="23"/>
      <c r="L82" s="23"/>
      <c r="M82" s="23"/>
      <c r="N82" s="23"/>
    </row>
    <row r="83">
      <c r="A83" s="4" t="s">
        <v>161</v>
      </c>
      <c r="B83" s="4" t="s">
        <v>165</v>
      </c>
      <c r="C83" s="4" t="s">
        <v>42</v>
      </c>
      <c r="D83" s="26" t="s">
        <v>163</v>
      </c>
      <c r="F83" s="30"/>
      <c r="G83" s="20">
        <v>1.0</v>
      </c>
      <c r="H83" s="21">
        <v>1.0</v>
      </c>
      <c r="I83" s="4">
        <f t="shared" si="1"/>
        <v>2</v>
      </c>
      <c r="J83" s="22" t="str">
        <f t="shared" si="2"/>
        <v>Yes</v>
      </c>
      <c r="K83" s="23"/>
      <c r="L83" s="23"/>
      <c r="M83" s="23"/>
      <c r="N83" s="23"/>
    </row>
    <row r="84">
      <c r="A84" s="4" t="s">
        <v>161</v>
      </c>
      <c r="B84" s="4" t="s">
        <v>166</v>
      </c>
      <c r="C84" s="4" t="s">
        <v>42</v>
      </c>
      <c r="D84" s="26" t="s">
        <v>167</v>
      </c>
      <c r="F84" s="30"/>
      <c r="G84" s="20">
        <v>1.0</v>
      </c>
      <c r="H84" s="21">
        <v>1.0</v>
      </c>
      <c r="I84" s="4">
        <f t="shared" si="1"/>
        <v>2</v>
      </c>
      <c r="J84" s="22" t="str">
        <f t="shared" si="2"/>
        <v>Yes</v>
      </c>
      <c r="K84" s="23"/>
      <c r="L84" s="23"/>
      <c r="M84" s="23"/>
      <c r="N84" s="32" t="s">
        <v>99</v>
      </c>
    </row>
    <row r="85">
      <c r="A85" s="38"/>
      <c r="B85" s="38"/>
      <c r="C85" s="38"/>
      <c r="D85" s="39"/>
      <c r="F85" s="40" t="s">
        <v>168</v>
      </c>
      <c r="G85" s="41">
        <f t="array" ref="G85">SUM(IF((G2:G84 = 0) * (H2:H84 = 0), 1, 0))</f>
        <v>0</v>
      </c>
      <c r="H85" s="42">
        <f>G85/COUNTA(G2:H84)</f>
        <v>0</v>
      </c>
      <c r="I85" s="38"/>
      <c r="J85" s="43"/>
      <c r="K85" s="23"/>
      <c r="L85" s="23"/>
      <c r="M85" s="23"/>
      <c r="N85" s="32"/>
    </row>
    <row r="86">
      <c r="A86" s="38"/>
      <c r="B86" s="38"/>
      <c r="C86" s="38"/>
      <c r="D86" s="39"/>
      <c r="F86" s="44" t="s">
        <v>169</v>
      </c>
      <c r="G86" s="45">
        <f t="array" ref="G86">SUM(IF((G2:G84 = 0.5) * (H2:H84 = 0.5), 1, 0))</f>
        <v>1</v>
      </c>
      <c r="H86" s="46">
        <f>G86/COUNTA(G2:H84)</f>
        <v>0.006024096386</v>
      </c>
      <c r="I86" s="38"/>
      <c r="J86" s="43"/>
      <c r="K86" s="23"/>
      <c r="L86" s="23"/>
      <c r="M86" s="23"/>
      <c r="N86" s="32"/>
    </row>
    <row r="87">
      <c r="A87" s="38"/>
      <c r="B87" s="38"/>
      <c r="C87" s="38"/>
      <c r="D87" s="39"/>
      <c r="F87" s="44" t="s">
        <v>170</v>
      </c>
      <c r="G87" s="45">
        <f t="array" ref="G87">SUM(IF((G2:G84 = 1) * (H2:H84 = 1), 1, 0))</f>
        <v>68</v>
      </c>
      <c r="H87" s="46">
        <f>G87/COUNTA(G2:H84)</f>
        <v>0.4096385542</v>
      </c>
      <c r="I87" s="38"/>
      <c r="J87" s="43"/>
      <c r="K87" s="23"/>
      <c r="L87" s="23"/>
      <c r="M87" s="23"/>
      <c r="N87" s="32"/>
    </row>
    <row r="88">
      <c r="A88" s="38"/>
      <c r="B88" s="38"/>
      <c r="C88" s="38"/>
      <c r="D88" s="39"/>
      <c r="F88" s="47" t="s">
        <v>171</v>
      </c>
      <c r="G88" s="46">
        <f>SUM(G85:G87)/COUNTA(H2:H84)</f>
        <v>0.8313253012</v>
      </c>
      <c r="H88" s="48"/>
      <c r="I88" s="38"/>
      <c r="J88" s="43"/>
      <c r="K88" s="23"/>
      <c r="L88" s="23"/>
      <c r="M88" s="23"/>
      <c r="N88" s="32"/>
    </row>
    <row r="89">
      <c r="A89" s="38"/>
      <c r="B89" s="38"/>
      <c r="C89" s="38"/>
      <c r="D89" s="39"/>
      <c r="F89" s="47" t="s">
        <v>172</v>
      </c>
      <c r="G89" s="46">
        <f>SUMSQ(H85:H87)</f>
        <v>0.1678400348</v>
      </c>
      <c r="H89" s="48"/>
      <c r="I89" s="38"/>
      <c r="J89" s="43"/>
      <c r="K89" s="23"/>
      <c r="L89" s="23"/>
      <c r="M89" s="23"/>
      <c r="N89" s="32"/>
    </row>
    <row r="90">
      <c r="A90" s="38"/>
      <c r="B90" s="38"/>
      <c r="C90" s="38"/>
      <c r="D90" s="39"/>
      <c r="F90" s="47" t="s">
        <v>173</v>
      </c>
      <c r="G90" s="49">
        <f>(G88-G89)/(1-G89)</f>
        <v>0.7973049584</v>
      </c>
      <c r="H90" s="48"/>
      <c r="I90" s="38"/>
      <c r="J90" s="43"/>
      <c r="K90" s="23"/>
      <c r="L90" s="23"/>
      <c r="M90" s="23"/>
      <c r="N90" s="32"/>
    </row>
  </sheetData>
  <autoFilter ref="$A$1:$D$84"/>
  <hyperlinks>
    <hyperlink r:id="rId2" ref="D2"/>
    <hyperlink r:id="rId3" ref="D3"/>
    <hyperlink r:id="rId4" ref="D4"/>
    <hyperlink r:id="rId5" ref="D5"/>
    <hyperlink r:id="rId6" ref="D6"/>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K20"/>
    <hyperlink r:id="rId22" ref="D21"/>
    <hyperlink r:id="rId23" ref="D22"/>
    <hyperlink r:id="rId24" ref="D23"/>
    <hyperlink r:id="rId25" ref="D24"/>
    <hyperlink r:id="rId26" ref="D25"/>
    <hyperlink r:id="rId27" location="sklearn.cluster.Birch.fit_predict" ref="D26"/>
    <hyperlink r:id="rId28" location="sklearn.cluster.Birch.fit_predict" ref="D27"/>
    <hyperlink r:id="rId29" location="sklearn.cluster.Birch.fit_predict" ref="D28"/>
    <hyperlink r:id="rId30" location="sklearn.ensemble.StackingRegressor.set_fit_request" ref="D29"/>
    <hyperlink r:id="rId31" location="sklearn.ensemble.StackingRegressor.set_fit_request" ref="D30"/>
    <hyperlink r:id="rId32" location="sklearn.calibration.CalibratedClassifierCV.predict_proba" ref="D31"/>
    <hyperlink r:id="rId33" location="sklearn.calibration.CalibratedClassifierCV.predict_proba" ref="D32"/>
    <hyperlink r:id="rId34" location="scikit-learn-api" ref="D33"/>
    <hyperlink r:id="rId35" location="scikit-learn-api" ref="D34"/>
    <hyperlink r:id="rId36" ref="D35"/>
    <hyperlink r:id="rId37" ref="D36"/>
    <hyperlink r:id="rId38" ref="D37"/>
    <hyperlink r:id="rId39" ref="D38"/>
    <hyperlink r:id="rId40" ref="D39"/>
    <hyperlink r:id="rId41" ref="D40"/>
    <hyperlink r:id="rId42" ref="D41"/>
    <hyperlink r:id="rId43" ref="D42"/>
    <hyperlink r:id="rId44" ref="D43"/>
    <hyperlink r:id="rId45" ref="D44"/>
    <hyperlink r:id="rId46" ref="D45"/>
    <hyperlink r:id="rId47" ref="D46"/>
    <hyperlink r:id="rId48" ref="D47"/>
    <hyperlink r:id="rId49" ref="N47"/>
    <hyperlink r:id="rId50" ref="D48"/>
    <hyperlink r:id="rId51" ref="D49"/>
    <hyperlink r:id="rId52" ref="D50"/>
    <hyperlink r:id="rId53" ref="D51"/>
    <hyperlink r:id="rId54" ref="D52"/>
    <hyperlink r:id="rId55" ref="D53"/>
    <hyperlink r:id="rId56" ref="D54"/>
    <hyperlink r:id="rId57" ref="D55"/>
    <hyperlink r:id="rId58" ref="D56"/>
    <hyperlink r:id="rId59" ref="D57"/>
    <hyperlink r:id="rId60" ref="K57"/>
    <hyperlink r:id="rId61" ref="D58"/>
    <hyperlink r:id="rId62" location="metric" ref="D59"/>
    <hyperlink r:id="rId63" ref="K59"/>
    <hyperlink r:id="rId64" ref="D60"/>
    <hyperlink r:id="rId65" ref="D61"/>
    <hyperlink r:id="rId66" ref="D62"/>
    <hyperlink r:id="rId67" ref="D63"/>
    <hyperlink r:id="rId68" ref="D64"/>
    <hyperlink r:id="rId69" ref="D65"/>
    <hyperlink r:id="rId70" ref="D66"/>
    <hyperlink r:id="rId71" ref="D67"/>
    <hyperlink r:id="rId72" ref="D68"/>
    <hyperlink r:id="rId73" ref="D69"/>
    <hyperlink r:id="rId74" ref="D70"/>
    <hyperlink r:id="rId75" ref="D71"/>
    <hyperlink r:id="rId76" ref="D72"/>
    <hyperlink r:id="rId77" location="chainer.training.extensions.Evaluator" ref="D73"/>
    <hyperlink r:id="rId78" ref="D74"/>
    <hyperlink r:id="rId79" location="trainer" ref="D75"/>
    <hyperlink r:id="rId80" location="trainer" ref="D76"/>
    <hyperlink r:id="rId81" location="trainer" ref="D77"/>
    <hyperlink r:id="rId82" location="trainer" ref="D78"/>
    <hyperlink r:id="rId83" location="trainer" ref="D79"/>
    <hyperlink r:id="rId84" location="chainer.training.make_extension" ref="K79"/>
    <hyperlink r:id="rId85" location="classification-and-regression" ref="D80"/>
    <hyperlink r:id="rId86" location="in-memory-prediction" ref="D81"/>
    <hyperlink r:id="rId87" location="classification-and-regression" ref="D82"/>
    <hyperlink r:id="rId88" location="in-memory-prediction" ref="D83"/>
    <hyperlink r:id="rId89" ref="D84"/>
  </hyperlinks>
  <drawing r:id="rId90"/>
  <legacyDrawing r:id="rId9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63"/>
    <col customWidth="1" min="2" max="2" width="26.38"/>
    <col customWidth="1" min="4" max="4" width="63.75"/>
    <col customWidth="1" min="5" max="5" width="22.88"/>
  </cols>
  <sheetData>
    <row r="1">
      <c r="A1" s="50" t="s">
        <v>11</v>
      </c>
      <c r="B1" s="12" t="s">
        <v>12</v>
      </c>
      <c r="C1" s="12" t="s">
        <v>13</v>
      </c>
      <c r="D1" s="13" t="s">
        <v>14</v>
      </c>
      <c r="E1" s="51" t="s">
        <v>174</v>
      </c>
    </row>
    <row r="2">
      <c r="A2" s="52" t="s">
        <v>175</v>
      </c>
      <c r="B2" s="4" t="s">
        <v>151</v>
      </c>
      <c r="C2" s="4" t="s">
        <v>42</v>
      </c>
      <c r="D2" s="26" t="s">
        <v>152</v>
      </c>
    </row>
    <row r="3">
      <c r="A3" s="52" t="s">
        <v>176</v>
      </c>
      <c r="B3" s="4" t="s">
        <v>177</v>
      </c>
      <c r="C3" s="4" t="s">
        <v>42</v>
      </c>
      <c r="D3" s="26" t="s">
        <v>64</v>
      </c>
    </row>
    <row r="4">
      <c r="A4" s="52" t="s">
        <v>178</v>
      </c>
      <c r="B4" s="4" t="s">
        <v>166</v>
      </c>
      <c r="C4" s="4" t="s">
        <v>42</v>
      </c>
      <c r="D4" s="26" t="s">
        <v>167</v>
      </c>
    </row>
    <row r="5">
      <c r="A5" s="52" t="s">
        <v>179</v>
      </c>
      <c r="B5" s="4" t="s">
        <v>108</v>
      </c>
      <c r="C5" s="4" t="s">
        <v>42</v>
      </c>
      <c r="D5" s="26" t="s">
        <v>93</v>
      </c>
    </row>
    <row r="6">
      <c r="A6" s="52" t="s">
        <v>180</v>
      </c>
      <c r="B6" s="4" t="s">
        <v>90</v>
      </c>
      <c r="C6" s="4" t="s">
        <v>42</v>
      </c>
      <c r="D6" s="26" t="s">
        <v>89</v>
      </c>
    </row>
    <row r="7">
      <c r="A7" s="52" t="s">
        <v>175</v>
      </c>
      <c r="B7" s="4" t="s">
        <v>159</v>
      </c>
      <c r="C7" s="4" t="s">
        <v>42</v>
      </c>
      <c r="D7" s="26" t="s">
        <v>155</v>
      </c>
    </row>
    <row r="8">
      <c r="A8" s="52" t="s">
        <v>176</v>
      </c>
      <c r="B8" s="4" t="s">
        <v>181</v>
      </c>
      <c r="C8" s="4" t="s">
        <v>42</v>
      </c>
      <c r="D8" s="26" t="s">
        <v>182</v>
      </c>
    </row>
    <row r="9">
      <c r="A9" s="52" t="s">
        <v>179</v>
      </c>
      <c r="B9" s="4" t="s">
        <v>109</v>
      </c>
      <c r="C9" s="4" t="s">
        <v>42</v>
      </c>
      <c r="D9" s="26" t="s">
        <v>110</v>
      </c>
    </row>
    <row r="10">
      <c r="A10" s="52" t="s">
        <v>178</v>
      </c>
      <c r="B10" s="4" t="s">
        <v>165</v>
      </c>
      <c r="C10" s="4" t="s">
        <v>42</v>
      </c>
      <c r="D10" s="26" t="s">
        <v>163</v>
      </c>
    </row>
    <row r="11">
      <c r="A11" s="52" t="s">
        <v>183</v>
      </c>
      <c r="B11" s="4" t="s">
        <v>139</v>
      </c>
      <c r="C11" s="4" t="s">
        <v>42</v>
      </c>
      <c r="D11" s="26" t="s">
        <v>140</v>
      </c>
    </row>
    <row r="12">
      <c r="A12" s="52" t="s">
        <v>184</v>
      </c>
      <c r="B12" s="4" t="s">
        <v>49</v>
      </c>
      <c r="C12" s="4" t="s">
        <v>42</v>
      </c>
      <c r="D12" s="26" t="s">
        <v>45</v>
      </c>
    </row>
    <row r="13">
      <c r="A13" s="52" t="s">
        <v>185</v>
      </c>
      <c r="B13" s="4" t="s">
        <v>77</v>
      </c>
      <c r="C13" s="4" t="s">
        <v>42</v>
      </c>
      <c r="D13" s="26" t="s">
        <v>78</v>
      </c>
    </row>
    <row r="14">
      <c r="A14" s="52" t="s">
        <v>180</v>
      </c>
      <c r="B14" s="4" t="s">
        <v>77</v>
      </c>
      <c r="C14" s="4" t="s">
        <v>42</v>
      </c>
      <c r="D14" s="26" t="s">
        <v>89</v>
      </c>
    </row>
    <row r="15">
      <c r="A15" s="52" t="s">
        <v>179</v>
      </c>
      <c r="B15" s="4" t="s">
        <v>46</v>
      </c>
      <c r="C15" s="4" t="s">
        <v>42</v>
      </c>
      <c r="D15" s="26" t="s">
        <v>93</v>
      </c>
    </row>
    <row r="16">
      <c r="A16" s="52" t="s">
        <v>178</v>
      </c>
      <c r="B16" s="4" t="s">
        <v>46</v>
      </c>
      <c r="C16" s="4" t="s">
        <v>42</v>
      </c>
      <c r="D16" s="53" t="s">
        <v>163</v>
      </c>
    </row>
    <row r="17">
      <c r="A17" s="52" t="s">
        <v>184</v>
      </c>
      <c r="B17" s="4" t="s">
        <v>46</v>
      </c>
      <c r="C17" s="4" t="s">
        <v>42</v>
      </c>
      <c r="D17" s="53" t="s">
        <v>45</v>
      </c>
    </row>
    <row r="18">
      <c r="A18" s="52" t="s">
        <v>186</v>
      </c>
      <c r="B18" s="4" t="s">
        <v>46</v>
      </c>
      <c r="C18" s="4" t="s">
        <v>42</v>
      </c>
      <c r="D18" s="53" t="s">
        <v>83</v>
      </c>
    </row>
    <row r="19">
      <c r="A19" s="52" t="s">
        <v>185</v>
      </c>
      <c r="B19" s="4" t="s">
        <v>46</v>
      </c>
      <c r="C19" s="4" t="s">
        <v>42</v>
      </c>
      <c r="D19" s="53" t="s">
        <v>67</v>
      </c>
    </row>
    <row r="20">
      <c r="A20" s="52" t="s">
        <v>180</v>
      </c>
      <c r="B20" s="4" t="s">
        <v>46</v>
      </c>
      <c r="C20" s="4" t="s">
        <v>42</v>
      </c>
      <c r="D20" s="26" t="s">
        <v>89</v>
      </c>
    </row>
    <row r="21">
      <c r="A21" s="52" t="s">
        <v>185</v>
      </c>
      <c r="B21" s="4" t="s">
        <v>76</v>
      </c>
      <c r="C21" s="4" t="s">
        <v>42</v>
      </c>
      <c r="D21" s="26" t="s">
        <v>75</v>
      </c>
    </row>
    <row r="22">
      <c r="A22" s="52" t="s">
        <v>184</v>
      </c>
      <c r="B22" s="4" t="s">
        <v>48</v>
      </c>
      <c r="C22" s="4" t="s">
        <v>42</v>
      </c>
      <c r="D22" s="26" t="s">
        <v>45</v>
      </c>
    </row>
    <row r="23">
      <c r="A23" s="52" t="s">
        <v>179</v>
      </c>
      <c r="B23" s="4" t="s">
        <v>105</v>
      </c>
      <c r="C23" s="4" t="s">
        <v>42</v>
      </c>
      <c r="D23" s="26" t="s">
        <v>93</v>
      </c>
    </row>
    <row r="24">
      <c r="A24" s="52" t="s">
        <v>185</v>
      </c>
      <c r="B24" s="4" t="s">
        <v>79</v>
      </c>
      <c r="C24" s="4" t="s">
        <v>42</v>
      </c>
      <c r="D24" s="26" t="s">
        <v>78</v>
      </c>
    </row>
    <row r="25">
      <c r="A25" s="52" t="s">
        <v>186</v>
      </c>
      <c r="B25" s="4" t="s">
        <v>84</v>
      </c>
      <c r="C25" s="4" t="s">
        <v>42</v>
      </c>
      <c r="D25" s="26" t="s">
        <v>85</v>
      </c>
    </row>
    <row r="26">
      <c r="A26" s="52" t="s">
        <v>183</v>
      </c>
      <c r="B26" s="4" t="s">
        <v>133</v>
      </c>
      <c r="C26" s="4" t="s">
        <v>42</v>
      </c>
      <c r="D26" s="26" t="s">
        <v>134</v>
      </c>
    </row>
    <row r="27">
      <c r="A27" s="52" t="s">
        <v>179</v>
      </c>
      <c r="B27" s="4" t="s">
        <v>102</v>
      </c>
      <c r="C27" s="4" t="s">
        <v>26</v>
      </c>
      <c r="D27" s="26" t="s">
        <v>93</v>
      </c>
    </row>
    <row r="28">
      <c r="A28" s="52" t="s">
        <v>175</v>
      </c>
      <c r="B28" s="4" t="s">
        <v>153</v>
      </c>
      <c r="C28" s="4" t="s">
        <v>26</v>
      </c>
      <c r="D28" s="26" t="s">
        <v>154</v>
      </c>
    </row>
    <row r="29">
      <c r="A29" s="52" t="s">
        <v>179</v>
      </c>
      <c r="B29" s="4" t="s">
        <v>114</v>
      </c>
      <c r="C29" s="4" t="s">
        <v>26</v>
      </c>
      <c r="D29" s="26" t="s">
        <v>112</v>
      </c>
    </row>
    <row r="30">
      <c r="A30" s="52" t="s">
        <v>176</v>
      </c>
      <c r="B30" s="4" t="s">
        <v>65</v>
      </c>
      <c r="C30" s="4" t="s">
        <v>26</v>
      </c>
      <c r="D30" s="26" t="s">
        <v>54</v>
      </c>
    </row>
    <row r="31">
      <c r="A31" s="52" t="s">
        <v>179</v>
      </c>
      <c r="B31" s="4" t="s">
        <v>113</v>
      </c>
      <c r="C31" s="4" t="s">
        <v>26</v>
      </c>
      <c r="D31" s="26" t="s">
        <v>112</v>
      </c>
    </row>
    <row r="32">
      <c r="A32" s="52" t="s">
        <v>186</v>
      </c>
      <c r="B32" s="4" t="s">
        <v>82</v>
      </c>
      <c r="C32" s="4" t="s">
        <v>26</v>
      </c>
      <c r="D32" s="26" t="s">
        <v>81</v>
      </c>
    </row>
    <row r="33">
      <c r="A33" s="52" t="s">
        <v>175</v>
      </c>
      <c r="B33" s="4" t="s">
        <v>150</v>
      </c>
      <c r="C33" s="4" t="s">
        <v>26</v>
      </c>
      <c r="D33" s="26" t="s">
        <v>148</v>
      </c>
    </row>
    <row r="34">
      <c r="A34" s="52" t="s">
        <v>179</v>
      </c>
      <c r="B34" s="4" t="s">
        <v>121</v>
      </c>
      <c r="C34" s="4" t="s">
        <v>26</v>
      </c>
      <c r="D34" s="26" t="s">
        <v>112</v>
      </c>
    </row>
    <row r="35">
      <c r="A35" s="52" t="s">
        <v>179</v>
      </c>
      <c r="B35" s="4" t="s">
        <v>115</v>
      </c>
      <c r="C35" s="4" t="s">
        <v>26</v>
      </c>
      <c r="D35" s="26" t="s">
        <v>112</v>
      </c>
    </row>
    <row r="36">
      <c r="A36" s="4" t="s">
        <v>184</v>
      </c>
      <c r="B36" s="4" t="s">
        <v>50</v>
      </c>
      <c r="C36" s="4" t="s">
        <v>26</v>
      </c>
      <c r="D36" s="18" t="s">
        <v>51</v>
      </c>
    </row>
    <row r="37">
      <c r="A37" s="52" t="s">
        <v>179</v>
      </c>
      <c r="B37" s="4" t="s">
        <v>111</v>
      </c>
      <c r="C37" s="4" t="s">
        <v>26</v>
      </c>
      <c r="D37" s="26" t="s">
        <v>112</v>
      </c>
    </row>
    <row r="38">
      <c r="A38" s="52" t="s">
        <v>185</v>
      </c>
      <c r="B38" s="4" t="s">
        <v>72</v>
      </c>
      <c r="C38" s="4" t="s">
        <v>26</v>
      </c>
      <c r="D38" s="26" t="s">
        <v>71</v>
      </c>
    </row>
    <row r="39">
      <c r="A39" s="52" t="s">
        <v>179</v>
      </c>
      <c r="B39" s="37" t="s">
        <v>116</v>
      </c>
      <c r="C39" s="4" t="s">
        <v>26</v>
      </c>
      <c r="D39" s="26" t="s">
        <v>112</v>
      </c>
    </row>
    <row r="40">
      <c r="A40" s="52" t="s">
        <v>185</v>
      </c>
      <c r="B40" s="4" t="s">
        <v>70</v>
      </c>
      <c r="C40" s="4" t="s">
        <v>26</v>
      </c>
      <c r="D40" s="26" t="s">
        <v>71</v>
      </c>
    </row>
    <row r="41">
      <c r="A41" s="52" t="s">
        <v>179</v>
      </c>
      <c r="B41" s="4" t="s">
        <v>25</v>
      </c>
      <c r="C41" s="4" t="s">
        <v>26</v>
      </c>
      <c r="D41" s="26" t="s">
        <v>93</v>
      </c>
    </row>
    <row r="42">
      <c r="A42" s="52" t="s">
        <v>184</v>
      </c>
      <c r="B42" s="4" t="s">
        <v>25</v>
      </c>
      <c r="C42" s="4" t="s">
        <v>26</v>
      </c>
      <c r="D42" s="26" t="s">
        <v>45</v>
      </c>
    </row>
    <row r="43">
      <c r="A43" s="52" t="s">
        <v>185</v>
      </c>
      <c r="B43" s="4" t="s">
        <v>25</v>
      </c>
      <c r="C43" s="4" t="s">
        <v>26</v>
      </c>
      <c r="D43" s="26" t="s">
        <v>67</v>
      </c>
    </row>
    <row r="44">
      <c r="A44" s="54" t="s">
        <v>187</v>
      </c>
      <c r="B44" s="4" t="s">
        <v>25</v>
      </c>
      <c r="C44" s="4" t="s">
        <v>26</v>
      </c>
      <c r="D44" s="18" t="s">
        <v>27</v>
      </c>
    </row>
    <row r="45">
      <c r="A45" s="52" t="s">
        <v>180</v>
      </c>
      <c r="B45" s="4" t="s">
        <v>25</v>
      </c>
      <c r="C45" s="4" t="s">
        <v>26</v>
      </c>
      <c r="D45" s="26" t="s">
        <v>88</v>
      </c>
    </row>
    <row r="46">
      <c r="A46" s="52" t="s">
        <v>175</v>
      </c>
      <c r="B46" s="4" t="s">
        <v>147</v>
      </c>
      <c r="C46" s="4" t="s">
        <v>26</v>
      </c>
      <c r="D46" s="26" t="s">
        <v>148</v>
      </c>
    </row>
    <row r="47">
      <c r="A47" s="52" t="s">
        <v>175</v>
      </c>
      <c r="B47" s="4" t="s">
        <v>158</v>
      </c>
      <c r="C47" s="4" t="s">
        <v>26</v>
      </c>
      <c r="D47" s="26" t="s">
        <v>155</v>
      </c>
    </row>
    <row r="48">
      <c r="A48" s="52" t="s">
        <v>175</v>
      </c>
      <c r="B48" s="4" t="s">
        <v>157</v>
      </c>
      <c r="C48" s="4" t="s">
        <v>26</v>
      </c>
      <c r="D48" s="26" t="s">
        <v>155</v>
      </c>
    </row>
    <row r="49">
      <c r="A49" s="52" t="s">
        <v>185</v>
      </c>
      <c r="B49" s="4" t="s">
        <v>73</v>
      </c>
      <c r="C49" s="4" t="s">
        <v>26</v>
      </c>
      <c r="D49" s="26" t="s">
        <v>71</v>
      </c>
    </row>
    <row r="50">
      <c r="A50" s="52" t="s">
        <v>185</v>
      </c>
      <c r="B50" s="4" t="s">
        <v>74</v>
      </c>
      <c r="C50" s="4" t="s">
        <v>26</v>
      </c>
      <c r="D50" s="26" t="s">
        <v>75</v>
      </c>
    </row>
    <row r="51">
      <c r="A51" s="52" t="s">
        <v>183</v>
      </c>
      <c r="B51" s="4" t="s">
        <v>141</v>
      </c>
      <c r="C51" s="4" t="s">
        <v>26</v>
      </c>
      <c r="D51" s="26" t="s">
        <v>140</v>
      </c>
    </row>
    <row r="52">
      <c r="A52" s="52" t="s">
        <v>175</v>
      </c>
      <c r="B52" s="4" t="s">
        <v>156</v>
      </c>
      <c r="C52" s="4" t="s">
        <v>26</v>
      </c>
      <c r="D52" s="26" t="s">
        <v>155</v>
      </c>
    </row>
    <row r="53">
      <c r="A53" s="52" t="s">
        <v>183</v>
      </c>
      <c r="B53" s="4" t="s">
        <v>136</v>
      </c>
      <c r="C53" s="4" t="s">
        <v>26</v>
      </c>
      <c r="D53" s="26" t="s">
        <v>137</v>
      </c>
    </row>
    <row r="54">
      <c r="A54" s="52" t="s">
        <v>179</v>
      </c>
      <c r="B54" s="4" t="s">
        <v>107</v>
      </c>
      <c r="C54" s="4" t="s">
        <v>26</v>
      </c>
      <c r="D54" s="26" t="s">
        <v>93</v>
      </c>
    </row>
    <row r="55">
      <c r="A55" s="52" t="s">
        <v>183</v>
      </c>
      <c r="B55" s="4" t="s">
        <v>142</v>
      </c>
      <c r="C55" s="4" t="s">
        <v>26</v>
      </c>
      <c r="D55" s="26" t="s">
        <v>140</v>
      </c>
    </row>
    <row r="56">
      <c r="A56" s="52" t="s">
        <v>184</v>
      </c>
      <c r="B56" s="4" t="s">
        <v>47</v>
      </c>
      <c r="C56" s="4" t="s">
        <v>26</v>
      </c>
      <c r="D56" s="26" t="s">
        <v>45</v>
      </c>
    </row>
    <row r="57">
      <c r="A57" s="52" t="s">
        <v>178</v>
      </c>
      <c r="B57" s="4" t="s">
        <v>164</v>
      </c>
      <c r="C57" s="4" t="s">
        <v>26</v>
      </c>
      <c r="D57" s="26" t="s">
        <v>162</v>
      </c>
    </row>
    <row r="58">
      <c r="A58" s="54" t="s">
        <v>187</v>
      </c>
      <c r="B58" s="4" t="s">
        <v>38</v>
      </c>
      <c r="C58" s="3" t="s">
        <v>26</v>
      </c>
      <c r="D58" s="26" t="s">
        <v>39</v>
      </c>
    </row>
    <row r="59">
      <c r="A59" s="52" t="s">
        <v>178</v>
      </c>
      <c r="B59" s="4" t="s">
        <v>56</v>
      </c>
      <c r="C59" s="4" t="s">
        <v>26</v>
      </c>
      <c r="D59" s="26" t="s">
        <v>162</v>
      </c>
    </row>
    <row r="60">
      <c r="A60" s="52" t="s">
        <v>186</v>
      </c>
      <c r="B60" s="4" t="s">
        <v>56</v>
      </c>
      <c r="C60" s="4" t="s">
        <v>26</v>
      </c>
      <c r="D60" s="26" t="s">
        <v>81</v>
      </c>
    </row>
    <row r="61">
      <c r="A61" s="52" t="s">
        <v>176</v>
      </c>
      <c r="B61" s="4" t="s">
        <v>56</v>
      </c>
      <c r="C61" s="4" t="s">
        <v>26</v>
      </c>
      <c r="D61" s="26" t="s">
        <v>54</v>
      </c>
    </row>
    <row r="62">
      <c r="A62" s="52" t="s">
        <v>183</v>
      </c>
      <c r="B62" s="4" t="s">
        <v>131</v>
      </c>
      <c r="C62" s="4" t="s">
        <v>26</v>
      </c>
      <c r="D62" s="26" t="s">
        <v>132</v>
      </c>
    </row>
    <row r="63">
      <c r="A63" s="52" t="s">
        <v>175</v>
      </c>
      <c r="B63" s="4" t="s">
        <v>138</v>
      </c>
      <c r="C63" s="4" t="s">
        <v>26</v>
      </c>
      <c r="D63" s="26" t="s">
        <v>155</v>
      </c>
    </row>
    <row r="64">
      <c r="A64" s="52" t="s">
        <v>183</v>
      </c>
      <c r="B64" s="4" t="s">
        <v>138</v>
      </c>
      <c r="C64" s="4" t="s">
        <v>26</v>
      </c>
      <c r="D64" s="26" t="s">
        <v>137</v>
      </c>
    </row>
    <row r="65">
      <c r="A65" s="52" t="s">
        <v>175</v>
      </c>
      <c r="B65" s="4" t="s">
        <v>63</v>
      </c>
      <c r="C65" s="4" t="s">
        <v>26</v>
      </c>
      <c r="D65" s="18" t="s">
        <v>144</v>
      </c>
    </row>
    <row r="66">
      <c r="A66" s="52" t="s">
        <v>183</v>
      </c>
      <c r="B66" s="4" t="s">
        <v>63</v>
      </c>
      <c r="C66" s="4" t="s">
        <v>26</v>
      </c>
      <c r="D66" s="26" t="s">
        <v>127</v>
      </c>
    </row>
    <row r="67">
      <c r="A67" s="52" t="s">
        <v>176</v>
      </c>
      <c r="B67" s="4" t="s">
        <v>63</v>
      </c>
      <c r="C67" s="4" t="s">
        <v>26</v>
      </c>
      <c r="D67" s="26" t="s">
        <v>64</v>
      </c>
    </row>
    <row r="68">
      <c r="A68" s="52" t="s">
        <v>176</v>
      </c>
      <c r="B68" s="4" t="s">
        <v>53</v>
      </c>
      <c r="C68" s="4" t="s">
        <v>26</v>
      </c>
      <c r="D68" s="26" t="s">
        <v>54</v>
      </c>
    </row>
    <row r="69">
      <c r="A69" s="54" t="s">
        <v>187</v>
      </c>
      <c r="B69" s="4" t="s">
        <v>31</v>
      </c>
      <c r="C69" s="4" t="s">
        <v>26</v>
      </c>
      <c r="D69" s="18" t="s">
        <v>27</v>
      </c>
      <c r="E69" s="24"/>
    </row>
    <row r="70">
      <c r="A70" s="54" t="s">
        <v>187</v>
      </c>
      <c r="B70" s="4" t="s">
        <v>29</v>
      </c>
      <c r="C70" s="4" t="s">
        <v>26</v>
      </c>
      <c r="D70" s="18" t="s">
        <v>27</v>
      </c>
      <c r="E70" s="24"/>
    </row>
    <row r="71">
      <c r="A71" s="52" t="s">
        <v>176</v>
      </c>
      <c r="B71" s="4" t="s">
        <v>57</v>
      </c>
      <c r="C71" s="4" t="s">
        <v>26</v>
      </c>
      <c r="D71" s="26" t="s">
        <v>58</v>
      </c>
    </row>
    <row r="72">
      <c r="A72" s="52" t="s">
        <v>179</v>
      </c>
      <c r="B72" s="4" t="s">
        <v>92</v>
      </c>
      <c r="C72" s="4" t="s">
        <v>26</v>
      </c>
      <c r="D72" s="26" t="s">
        <v>93</v>
      </c>
    </row>
    <row r="73">
      <c r="A73" s="52" t="s">
        <v>176</v>
      </c>
      <c r="B73" s="33" t="s">
        <v>55</v>
      </c>
      <c r="C73" s="4" t="s">
        <v>26</v>
      </c>
      <c r="D73" s="26" t="s">
        <v>54</v>
      </c>
    </row>
    <row r="74">
      <c r="A74" s="54" t="s">
        <v>187</v>
      </c>
      <c r="B74" s="4" t="s">
        <v>33</v>
      </c>
      <c r="C74" s="4" t="s">
        <v>26</v>
      </c>
      <c r="D74" s="18" t="s">
        <v>27</v>
      </c>
    </row>
    <row r="75">
      <c r="A75" s="52" t="s">
        <v>180</v>
      </c>
      <c r="B75" s="4" t="s">
        <v>87</v>
      </c>
      <c r="C75" s="4" t="s">
        <v>26</v>
      </c>
      <c r="D75" s="26" t="s">
        <v>88</v>
      </c>
    </row>
    <row r="76">
      <c r="A76" s="54" t="s">
        <v>187</v>
      </c>
      <c r="B76" s="25" t="s">
        <v>35</v>
      </c>
      <c r="C76" s="3" t="s">
        <v>26</v>
      </c>
      <c r="D76" s="26" t="s">
        <v>36</v>
      </c>
    </row>
  </sheetData>
  <hyperlinks>
    <hyperlink r:id="rId2" location="chainer.training.extensions.Evaluator" ref="D2"/>
    <hyperlink r:id="rId3" ref="D3"/>
    <hyperlink r:id="rId4" ref="D4"/>
    <hyperlink r:id="rId5" ref="D5"/>
    <hyperlink r:id="rId6" ref="D6"/>
    <hyperlink r:id="rId7" location="trainer" ref="D7"/>
    <hyperlink r:id="rId8" location="torch.no_grad" ref="D8"/>
    <hyperlink r:id="rId9" ref="D9"/>
    <hyperlink r:id="rId10" location="in-memory-prediction" ref="D10"/>
    <hyperlink r:id="rId11" ref="D11"/>
    <hyperlink r:id="rId12" ref="D12"/>
    <hyperlink r:id="rId13" location="sklearn.calibration.CalibratedClassifierCV.predict_proba" ref="D13"/>
    <hyperlink r:id="rId14" ref="D14"/>
    <hyperlink r:id="rId15" ref="D15"/>
    <hyperlink r:id="rId16" location="in-memory-prediction" ref="D16"/>
    <hyperlink r:id="rId17" ref="D17"/>
    <hyperlink r:id="rId18" ref="D18"/>
    <hyperlink r:id="rId19" ref="D19"/>
    <hyperlink r:id="rId20" ref="D20"/>
    <hyperlink r:id="rId21" location="sklearn.ensemble.StackingRegressor.set_fit_request" ref="D21"/>
    <hyperlink r:id="rId22" ref="D22"/>
    <hyperlink r:id="rId23" ref="D23"/>
    <hyperlink r:id="rId24" location="sklearn.calibration.CalibratedClassifierCV.predict_proba" ref="D24"/>
    <hyperlink r:id="rId25" ref="D25"/>
    <hyperlink r:id="rId26" ref="D26"/>
    <hyperlink r:id="rId27" ref="D27"/>
    <hyperlink r:id="rId28" ref="D28"/>
    <hyperlink r:id="rId29" ref="D29"/>
    <hyperlink r:id="rId30" ref="D30"/>
    <hyperlink r:id="rId31" ref="D31"/>
    <hyperlink r:id="rId32" location="scikit-learn-api" ref="D32"/>
    <hyperlink r:id="rId33" ref="D33"/>
    <hyperlink r:id="rId34" ref="D34"/>
    <hyperlink r:id="rId35" ref="D35"/>
    <hyperlink r:id="rId36" ref="D36"/>
    <hyperlink r:id="rId37" ref="D37"/>
    <hyperlink r:id="rId38" location="sklearn.cluster.Birch.fit_predict" ref="D38"/>
    <hyperlink r:id="rId39" ref="D39"/>
    <hyperlink r:id="rId40" location="sklearn.cluster.Birch.fit_predict" ref="D40"/>
    <hyperlink r:id="rId41" ref="D41"/>
    <hyperlink r:id="rId42" ref="D42"/>
    <hyperlink r:id="rId43" ref="D43"/>
    <hyperlink r:id="rId44" ref="D44"/>
    <hyperlink r:id="rId45" ref="D45"/>
    <hyperlink r:id="rId46" ref="D46"/>
    <hyperlink r:id="rId47" location="trainer" ref="D47"/>
    <hyperlink r:id="rId48" location="trainer" ref="D48"/>
    <hyperlink r:id="rId49" location="sklearn.cluster.Birch.fit_predict" ref="D49"/>
    <hyperlink r:id="rId50" location="sklearn.ensemble.StackingRegressor.set_fit_request" ref="D50"/>
    <hyperlink r:id="rId51" ref="D51"/>
    <hyperlink r:id="rId52" location="trainer" ref="D52"/>
    <hyperlink r:id="rId53" ref="D53"/>
    <hyperlink r:id="rId54" ref="D54"/>
    <hyperlink r:id="rId55" ref="D55"/>
    <hyperlink r:id="rId56" ref="D56"/>
    <hyperlink r:id="rId57" location="classification-and-regression" ref="D57"/>
    <hyperlink r:id="rId58" ref="D58"/>
    <hyperlink r:id="rId59" location="classification-and-regression" ref="D59"/>
    <hyperlink r:id="rId60" location="scikit-learn-api" ref="D60"/>
    <hyperlink r:id="rId61" ref="D61"/>
    <hyperlink r:id="rId62" ref="D62"/>
    <hyperlink r:id="rId63" location="trainer" ref="D63"/>
    <hyperlink r:id="rId64" ref="D64"/>
    <hyperlink r:id="rId65" ref="D65"/>
    <hyperlink r:id="rId66" ref="D66"/>
    <hyperlink r:id="rId67" ref="D67"/>
    <hyperlink r:id="rId68" ref="D68"/>
    <hyperlink r:id="rId69" ref="D69"/>
    <hyperlink r:id="rId70" ref="D70"/>
    <hyperlink r:id="rId71" ref="D71"/>
    <hyperlink r:id="rId72" ref="D72"/>
    <hyperlink r:id="rId73" ref="D73"/>
    <hyperlink r:id="rId74" ref="D74"/>
    <hyperlink r:id="rId75" ref="D75"/>
    <hyperlink r:id="rId76" ref="D76"/>
  </hyperlinks>
  <drawing r:id="rId77"/>
  <legacyDrawing r:id="rId7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64.25"/>
    <col customWidth="1" min="7" max="7" width="22.88"/>
    <col customWidth="1" min="12" max="12" width="42.5"/>
    <col customWidth="1" min="13" max="13" width="22.38"/>
    <col customWidth="1" min="14" max="14" width="19.88"/>
    <col customWidth="1" min="15" max="15" width="25.38"/>
  </cols>
  <sheetData>
    <row r="1">
      <c r="A1" s="55" t="s">
        <v>11</v>
      </c>
      <c r="B1" s="56" t="s">
        <v>188</v>
      </c>
      <c r="C1" s="57" t="s">
        <v>14</v>
      </c>
      <c r="G1" s="15" t="s">
        <v>15</v>
      </c>
      <c r="H1" s="56" t="s">
        <v>16</v>
      </c>
      <c r="I1" s="56" t="s">
        <v>17</v>
      </c>
      <c r="J1" s="16" t="s">
        <v>18</v>
      </c>
      <c r="K1" s="2" t="s">
        <v>189</v>
      </c>
      <c r="L1" s="58" t="s">
        <v>190</v>
      </c>
      <c r="M1" s="17" t="s">
        <v>20</v>
      </c>
      <c r="N1" s="17" t="s">
        <v>21</v>
      </c>
      <c r="O1" s="17" t="s">
        <v>22</v>
      </c>
    </row>
    <row r="2">
      <c r="A2" s="59" t="s">
        <v>191</v>
      </c>
      <c r="B2" s="4" t="s">
        <v>192</v>
      </c>
      <c r="C2" s="60" t="s">
        <v>193</v>
      </c>
      <c r="G2" s="19" t="s">
        <v>28</v>
      </c>
      <c r="H2" s="20">
        <v>1.0</v>
      </c>
      <c r="I2" s="21">
        <v>1.0</v>
      </c>
      <c r="J2" s="4">
        <f t="shared" ref="J2:J5" si="1">SUM(H2:I2)</f>
        <v>2</v>
      </c>
      <c r="K2" s="61" t="str">
        <f t="shared" ref="K2:K99" si="2">IF(J2&lt;2,"No","Yes")</f>
        <v>Yes</v>
      </c>
      <c r="L2" s="62" t="s">
        <v>194</v>
      </c>
      <c r="M2" s="23"/>
      <c r="N2" s="32" t="s">
        <v>195</v>
      </c>
      <c r="O2" s="23"/>
    </row>
    <row r="3">
      <c r="A3" s="59" t="s">
        <v>196</v>
      </c>
      <c r="B3" s="4" t="s">
        <v>192</v>
      </c>
      <c r="C3" s="60" t="s">
        <v>197</v>
      </c>
      <c r="G3" s="19" t="s">
        <v>30</v>
      </c>
      <c r="H3" s="20">
        <v>1.0</v>
      </c>
      <c r="I3" s="21">
        <v>1.0</v>
      </c>
      <c r="J3" s="36">
        <f t="shared" si="1"/>
        <v>2</v>
      </c>
      <c r="K3" s="61" t="str">
        <f t="shared" si="2"/>
        <v>Yes</v>
      </c>
      <c r="L3" s="62" t="s">
        <v>194</v>
      </c>
      <c r="M3" s="23"/>
      <c r="N3" s="34" t="s">
        <v>198</v>
      </c>
      <c r="O3" s="32" t="s">
        <v>199</v>
      </c>
    </row>
    <row r="4">
      <c r="A4" s="59" t="s">
        <v>200</v>
      </c>
      <c r="B4" s="4" t="s">
        <v>192</v>
      </c>
      <c r="C4" s="60" t="s">
        <v>201</v>
      </c>
      <c r="G4" s="19" t="s">
        <v>32</v>
      </c>
      <c r="H4" s="20">
        <v>0.5</v>
      </c>
      <c r="I4" s="21">
        <v>0.5</v>
      </c>
      <c r="J4" s="4">
        <f t="shared" si="1"/>
        <v>1</v>
      </c>
      <c r="K4" s="61" t="str">
        <f t="shared" si="2"/>
        <v>No</v>
      </c>
      <c r="L4" s="62" t="s">
        <v>202</v>
      </c>
      <c r="M4" s="23"/>
      <c r="N4" s="32" t="s">
        <v>203</v>
      </c>
      <c r="O4" s="32" t="s">
        <v>204</v>
      </c>
    </row>
    <row r="5">
      <c r="A5" s="59" t="s">
        <v>205</v>
      </c>
      <c r="B5" s="4" t="s">
        <v>192</v>
      </c>
      <c r="C5" s="60" t="s">
        <v>206</v>
      </c>
      <c r="G5" s="19" t="s">
        <v>34</v>
      </c>
      <c r="H5" s="20">
        <v>1.0</v>
      </c>
      <c r="I5" s="21">
        <v>1.0</v>
      </c>
      <c r="J5" s="36">
        <f t="shared" si="1"/>
        <v>2</v>
      </c>
      <c r="K5" s="61" t="str">
        <f t="shared" si="2"/>
        <v>Yes</v>
      </c>
      <c r="L5" s="62" t="s">
        <v>194</v>
      </c>
      <c r="M5" s="23"/>
      <c r="N5" s="32" t="s">
        <v>207</v>
      </c>
      <c r="O5" s="23"/>
    </row>
    <row r="6">
      <c r="A6" s="59" t="s">
        <v>208</v>
      </c>
      <c r="B6" s="4" t="s">
        <v>192</v>
      </c>
      <c r="C6" s="60" t="s">
        <v>209</v>
      </c>
      <c r="G6" s="27" t="s">
        <v>37</v>
      </c>
      <c r="H6" s="20">
        <v>1.0</v>
      </c>
      <c r="I6" s="21">
        <v>1.0</v>
      </c>
      <c r="J6" s="36">
        <v>2.5</v>
      </c>
      <c r="K6" s="61" t="str">
        <f t="shared" si="2"/>
        <v>Yes</v>
      </c>
      <c r="L6" s="62" t="s">
        <v>194</v>
      </c>
      <c r="M6" s="28"/>
      <c r="N6" s="32" t="s">
        <v>210</v>
      </c>
      <c r="O6" s="24" t="s">
        <v>211</v>
      </c>
    </row>
    <row r="7">
      <c r="A7" s="59" t="s">
        <v>212</v>
      </c>
      <c r="B7" s="4" t="s">
        <v>192</v>
      </c>
      <c r="C7" s="60" t="s">
        <v>213</v>
      </c>
      <c r="G7" s="29" t="s">
        <v>40</v>
      </c>
      <c r="H7" s="20">
        <v>1.0</v>
      </c>
      <c r="I7" s="21">
        <v>1.0</v>
      </c>
      <c r="J7" s="4">
        <f t="shared" ref="J7:J99" si="3">SUM(H7:I7)</f>
        <v>2</v>
      </c>
      <c r="K7" s="61" t="str">
        <f t="shared" si="2"/>
        <v>Yes</v>
      </c>
      <c r="L7" s="62" t="s">
        <v>194</v>
      </c>
      <c r="M7" s="23"/>
      <c r="N7" s="32" t="s">
        <v>214</v>
      </c>
      <c r="O7" s="32" t="s">
        <v>215</v>
      </c>
    </row>
    <row r="8">
      <c r="A8" s="59" t="s">
        <v>216</v>
      </c>
      <c r="B8" s="4" t="s">
        <v>192</v>
      </c>
      <c r="C8" s="60" t="s">
        <v>217</v>
      </c>
      <c r="G8" s="30"/>
      <c r="H8" s="20">
        <v>0.0</v>
      </c>
      <c r="I8" s="21">
        <v>0.0</v>
      </c>
      <c r="J8" s="4">
        <f t="shared" si="3"/>
        <v>0</v>
      </c>
      <c r="K8" s="61" t="str">
        <f t="shared" si="2"/>
        <v>No</v>
      </c>
      <c r="L8" s="62" t="s">
        <v>202</v>
      </c>
      <c r="M8" s="23"/>
      <c r="N8" s="32" t="s">
        <v>218</v>
      </c>
      <c r="O8" s="23"/>
    </row>
    <row r="9">
      <c r="A9" s="59" t="s">
        <v>219</v>
      </c>
      <c r="B9" s="4" t="s">
        <v>192</v>
      </c>
      <c r="C9" s="60" t="s">
        <v>220</v>
      </c>
      <c r="G9" s="30"/>
      <c r="H9" s="20">
        <v>0.0</v>
      </c>
      <c r="I9" s="21">
        <v>0.0</v>
      </c>
      <c r="J9" s="4">
        <f t="shared" si="3"/>
        <v>0</v>
      </c>
      <c r="K9" s="61" t="str">
        <f t="shared" si="2"/>
        <v>No</v>
      </c>
      <c r="L9" s="62" t="s">
        <v>202</v>
      </c>
      <c r="M9" s="23"/>
      <c r="N9" s="32" t="s">
        <v>221</v>
      </c>
      <c r="O9" s="32" t="s">
        <v>222</v>
      </c>
    </row>
    <row r="10">
      <c r="A10" s="59" t="s">
        <v>223</v>
      </c>
      <c r="B10" s="4" t="s">
        <v>192</v>
      </c>
      <c r="C10" s="60" t="s">
        <v>224</v>
      </c>
      <c r="G10" s="30"/>
      <c r="H10" s="20">
        <v>0.0</v>
      </c>
      <c r="I10" s="21">
        <v>0.0</v>
      </c>
      <c r="J10" s="4">
        <f t="shared" si="3"/>
        <v>0</v>
      </c>
      <c r="K10" s="61" t="str">
        <f t="shared" si="2"/>
        <v>No</v>
      </c>
      <c r="L10" s="62" t="s">
        <v>202</v>
      </c>
      <c r="M10" s="23"/>
      <c r="N10" s="32" t="s">
        <v>225</v>
      </c>
      <c r="O10" s="32" t="s">
        <v>226</v>
      </c>
    </row>
    <row r="11">
      <c r="A11" s="59" t="s">
        <v>227</v>
      </c>
      <c r="B11" s="4" t="s">
        <v>192</v>
      </c>
      <c r="C11" s="60" t="s">
        <v>228</v>
      </c>
      <c r="G11" s="30"/>
      <c r="H11" s="20">
        <v>1.0</v>
      </c>
      <c r="I11" s="21">
        <v>1.0</v>
      </c>
      <c r="J11" s="36">
        <f t="shared" si="3"/>
        <v>2</v>
      </c>
      <c r="K11" s="61" t="str">
        <f t="shared" si="2"/>
        <v>Yes</v>
      </c>
      <c r="L11" s="62" t="s">
        <v>194</v>
      </c>
      <c r="M11" s="34" t="s">
        <v>229</v>
      </c>
      <c r="N11" s="32" t="s">
        <v>230</v>
      </c>
      <c r="O11" s="32" t="s">
        <v>231</v>
      </c>
    </row>
    <row r="12">
      <c r="A12" s="59" t="s">
        <v>232</v>
      </c>
      <c r="B12" s="4" t="s">
        <v>192</v>
      </c>
      <c r="C12" s="63" t="s">
        <v>233</v>
      </c>
      <c r="G12" s="30"/>
      <c r="H12" s="20">
        <v>0.0</v>
      </c>
      <c r="I12" s="21">
        <v>0.0</v>
      </c>
      <c r="J12" s="4">
        <f t="shared" si="3"/>
        <v>0</v>
      </c>
      <c r="K12" s="61" t="str">
        <f t="shared" si="2"/>
        <v>No</v>
      </c>
      <c r="L12" s="62" t="s">
        <v>202</v>
      </c>
      <c r="M12" s="23"/>
      <c r="N12" s="32" t="s">
        <v>234</v>
      </c>
      <c r="O12" s="32" t="s">
        <v>235</v>
      </c>
    </row>
    <row r="13">
      <c r="A13" s="59" t="s">
        <v>236</v>
      </c>
      <c r="B13" s="4" t="s">
        <v>192</v>
      </c>
      <c r="C13" s="63" t="s">
        <v>237</v>
      </c>
      <c r="G13" s="30"/>
      <c r="H13" s="20">
        <v>1.0</v>
      </c>
      <c r="I13" s="21">
        <v>1.0</v>
      </c>
      <c r="J13" s="36">
        <f t="shared" si="3"/>
        <v>2</v>
      </c>
      <c r="K13" s="61" t="str">
        <f t="shared" si="2"/>
        <v>Yes</v>
      </c>
      <c r="L13" s="62" t="s">
        <v>194</v>
      </c>
      <c r="M13" s="32" t="s">
        <v>238</v>
      </c>
      <c r="N13" s="32" t="s">
        <v>239</v>
      </c>
      <c r="O13" s="24" t="s">
        <v>240</v>
      </c>
    </row>
    <row r="14">
      <c r="A14" s="59" t="s">
        <v>241</v>
      </c>
      <c r="B14" s="4" t="s">
        <v>192</v>
      </c>
      <c r="C14" s="60" t="s">
        <v>242</v>
      </c>
      <c r="G14" s="30"/>
      <c r="H14" s="20">
        <v>1.0</v>
      </c>
      <c r="I14" s="21">
        <v>1.0</v>
      </c>
      <c r="J14" s="36">
        <f t="shared" si="3"/>
        <v>2</v>
      </c>
      <c r="K14" s="61" t="str">
        <f t="shared" si="2"/>
        <v>Yes</v>
      </c>
      <c r="L14" s="62" t="s">
        <v>202</v>
      </c>
      <c r="M14" s="32" t="s">
        <v>243</v>
      </c>
      <c r="N14" s="24" t="s">
        <v>244</v>
      </c>
      <c r="O14" s="24" t="s">
        <v>245</v>
      </c>
    </row>
    <row r="15">
      <c r="A15" s="59" t="s">
        <v>246</v>
      </c>
      <c r="B15" s="4" t="s">
        <v>192</v>
      </c>
      <c r="C15" s="60" t="s">
        <v>247</v>
      </c>
      <c r="G15" s="30"/>
      <c r="H15" s="20">
        <v>1.0</v>
      </c>
      <c r="I15" s="21">
        <v>1.0</v>
      </c>
      <c r="J15" s="36">
        <f t="shared" si="3"/>
        <v>2</v>
      </c>
      <c r="K15" s="61" t="str">
        <f t="shared" si="2"/>
        <v>Yes</v>
      </c>
      <c r="L15" s="62" t="s">
        <v>194</v>
      </c>
      <c r="M15" s="23"/>
      <c r="N15" s="32" t="s">
        <v>248</v>
      </c>
      <c r="O15" s="24" t="s">
        <v>249</v>
      </c>
    </row>
    <row r="16">
      <c r="A16" s="59" t="s">
        <v>250</v>
      </c>
      <c r="B16" s="4" t="s">
        <v>192</v>
      </c>
      <c r="C16" s="60" t="s">
        <v>251</v>
      </c>
      <c r="G16" s="30"/>
      <c r="H16" s="20">
        <v>1.0</v>
      </c>
      <c r="I16" s="21">
        <v>0.5</v>
      </c>
      <c r="J16" s="4">
        <f t="shared" si="3"/>
        <v>1.5</v>
      </c>
      <c r="K16" s="61" t="str">
        <f t="shared" si="2"/>
        <v>No</v>
      </c>
      <c r="L16" s="62" t="s">
        <v>202</v>
      </c>
      <c r="M16" s="23"/>
      <c r="N16" s="32" t="s">
        <v>252</v>
      </c>
      <c r="O16" s="32" t="s">
        <v>253</v>
      </c>
    </row>
    <row r="17">
      <c r="A17" s="59" t="s">
        <v>254</v>
      </c>
      <c r="B17" s="4" t="s">
        <v>192</v>
      </c>
      <c r="C17" s="60" t="s">
        <v>255</v>
      </c>
      <c r="G17" s="30"/>
      <c r="H17" s="20">
        <v>1.0</v>
      </c>
      <c r="I17" s="21">
        <v>1.0</v>
      </c>
      <c r="J17" s="4">
        <f t="shared" si="3"/>
        <v>2</v>
      </c>
      <c r="K17" s="61" t="str">
        <f t="shared" si="2"/>
        <v>Yes</v>
      </c>
      <c r="L17" s="62" t="s">
        <v>194</v>
      </c>
      <c r="M17" s="23"/>
      <c r="N17" s="24" t="s">
        <v>256</v>
      </c>
      <c r="O17" s="24" t="s">
        <v>257</v>
      </c>
    </row>
    <row r="18">
      <c r="A18" s="59" t="s">
        <v>258</v>
      </c>
      <c r="B18" s="4" t="s">
        <v>192</v>
      </c>
      <c r="C18" s="60" t="s">
        <v>259</v>
      </c>
      <c r="G18" s="30"/>
      <c r="H18" s="20">
        <v>0.5</v>
      </c>
      <c r="I18" s="21">
        <v>0.0</v>
      </c>
      <c r="J18" s="4">
        <f t="shared" si="3"/>
        <v>0.5</v>
      </c>
      <c r="K18" s="61" t="str">
        <f t="shared" si="2"/>
        <v>No</v>
      </c>
      <c r="L18" s="62" t="s">
        <v>202</v>
      </c>
      <c r="M18" s="23"/>
      <c r="N18" s="32" t="s">
        <v>260</v>
      </c>
      <c r="O18" s="24" t="s">
        <v>261</v>
      </c>
    </row>
    <row r="19">
      <c r="A19" s="59" t="s">
        <v>262</v>
      </c>
      <c r="B19" s="4" t="s">
        <v>192</v>
      </c>
      <c r="C19" s="60" t="s">
        <v>263</v>
      </c>
      <c r="G19" s="30"/>
      <c r="H19" s="20">
        <v>0.0</v>
      </c>
      <c r="I19" s="21">
        <v>0.5</v>
      </c>
      <c r="J19" s="4">
        <f t="shared" si="3"/>
        <v>0.5</v>
      </c>
      <c r="K19" s="61" t="str">
        <f t="shared" si="2"/>
        <v>No</v>
      </c>
      <c r="L19" s="62" t="s">
        <v>202</v>
      </c>
      <c r="M19" s="23"/>
      <c r="N19" s="23"/>
      <c r="O19" s="32" t="s">
        <v>264</v>
      </c>
    </row>
    <row r="20">
      <c r="A20" s="59" t="s">
        <v>265</v>
      </c>
      <c r="B20" s="4" t="s">
        <v>192</v>
      </c>
      <c r="C20" s="60" t="s">
        <v>266</v>
      </c>
      <c r="G20" s="30"/>
      <c r="H20" s="20">
        <v>1.0</v>
      </c>
      <c r="I20" s="21">
        <v>-1.0</v>
      </c>
      <c r="J20" s="4">
        <f t="shared" si="3"/>
        <v>0</v>
      </c>
      <c r="K20" s="61" t="str">
        <f t="shared" si="2"/>
        <v>No</v>
      </c>
      <c r="L20" s="62" t="s">
        <v>194</v>
      </c>
      <c r="M20" s="64"/>
      <c r="N20" s="32" t="s">
        <v>267</v>
      </c>
      <c r="O20" s="32" t="s">
        <v>268</v>
      </c>
    </row>
    <row r="21">
      <c r="A21" s="59" t="s">
        <v>269</v>
      </c>
      <c r="B21" s="4" t="s">
        <v>192</v>
      </c>
      <c r="C21" s="60" t="s">
        <v>270</v>
      </c>
      <c r="G21" s="30"/>
      <c r="H21" s="20">
        <v>0.5</v>
      </c>
      <c r="I21" s="21">
        <v>1.0</v>
      </c>
      <c r="J21" s="4">
        <f t="shared" si="3"/>
        <v>1.5</v>
      </c>
      <c r="K21" s="61" t="str">
        <f t="shared" si="2"/>
        <v>No</v>
      </c>
      <c r="L21" s="62" t="s">
        <v>194</v>
      </c>
      <c r="M21" s="64"/>
      <c r="N21" s="32" t="s">
        <v>271</v>
      </c>
      <c r="O21" s="32"/>
    </row>
    <row r="22">
      <c r="A22" s="59" t="s">
        <v>272</v>
      </c>
      <c r="B22" s="4" t="s">
        <v>192</v>
      </c>
      <c r="C22" s="60" t="s">
        <v>273</v>
      </c>
      <c r="G22" s="30"/>
      <c r="H22" s="20">
        <v>1.0</v>
      </c>
      <c r="I22" s="21">
        <v>0.5</v>
      </c>
      <c r="J22" s="4">
        <f t="shared" si="3"/>
        <v>1.5</v>
      </c>
      <c r="K22" s="61" t="str">
        <f t="shared" si="2"/>
        <v>No</v>
      </c>
      <c r="L22" s="62" t="s">
        <v>194</v>
      </c>
      <c r="M22" s="64"/>
      <c r="N22" s="32" t="s">
        <v>274</v>
      </c>
      <c r="O22" s="32" t="s">
        <v>275</v>
      </c>
    </row>
    <row r="23">
      <c r="A23" s="59" t="s">
        <v>276</v>
      </c>
      <c r="B23" s="4" t="s">
        <v>192</v>
      </c>
      <c r="C23" s="60" t="s">
        <v>277</v>
      </c>
      <c r="G23" s="30"/>
      <c r="H23" s="20">
        <v>0.0</v>
      </c>
      <c r="I23" s="21">
        <v>0.0</v>
      </c>
      <c r="J23" s="4">
        <f t="shared" si="3"/>
        <v>0</v>
      </c>
      <c r="K23" s="61" t="str">
        <f t="shared" si="2"/>
        <v>No</v>
      </c>
      <c r="L23" s="62" t="s">
        <v>202</v>
      </c>
      <c r="M23" s="64"/>
      <c r="N23" s="32" t="s">
        <v>278</v>
      </c>
      <c r="O23" s="23"/>
    </row>
    <row r="24">
      <c r="A24" s="59" t="s">
        <v>279</v>
      </c>
      <c r="B24" s="4" t="s">
        <v>192</v>
      </c>
      <c r="C24" s="60" t="s">
        <v>280</v>
      </c>
      <c r="G24" s="30"/>
      <c r="H24" s="20">
        <v>1.0</v>
      </c>
      <c r="I24" s="21">
        <v>0.5</v>
      </c>
      <c r="J24" s="4">
        <f t="shared" si="3"/>
        <v>1.5</v>
      </c>
      <c r="K24" s="61" t="str">
        <f t="shared" si="2"/>
        <v>No</v>
      </c>
      <c r="L24" s="62" t="s">
        <v>202</v>
      </c>
      <c r="M24" s="23"/>
      <c r="N24" s="24" t="s">
        <v>281</v>
      </c>
      <c r="O24" s="32" t="s">
        <v>282</v>
      </c>
    </row>
    <row r="25">
      <c r="A25" s="59" t="s">
        <v>283</v>
      </c>
      <c r="B25" s="4" t="s">
        <v>192</v>
      </c>
      <c r="C25" s="60" t="s">
        <v>284</v>
      </c>
      <c r="G25" s="30"/>
      <c r="H25" s="20">
        <v>0.0</v>
      </c>
      <c r="I25" s="21">
        <v>0.0</v>
      </c>
      <c r="J25" s="4">
        <f t="shared" si="3"/>
        <v>0</v>
      </c>
      <c r="K25" s="61" t="str">
        <f t="shared" si="2"/>
        <v>No</v>
      </c>
      <c r="L25" s="62" t="s">
        <v>202</v>
      </c>
      <c r="M25" s="23"/>
      <c r="N25" s="32" t="s">
        <v>285</v>
      </c>
      <c r="O25" s="32" t="s">
        <v>286</v>
      </c>
    </row>
    <row r="26">
      <c r="A26" s="59" t="s">
        <v>287</v>
      </c>
      <c r="B26" s="4" t="s">
        <v>192</v>
      </c>
      <c r="C26" s="60" t="s">
        <v>288</v>
      </c>
      <c r="G26" s="30"/>
      <c r="H26" s="20">
        <v>1.0</v>
      </c>
      <c r="I26" s="21">
        <v>0.5</v>
      </c>
      <c r="J26" s="4">
        <f t="shared" si="3"/>
        <v>1.5</v>
      </c>
      <c r="K26" s="61" t="str">
        <f t="shared" si="2"/>
        <v>No</v>
      </c>
      <c r="L26" s="62" t="s">
        <v>202</v>
      </c>
      <c r="M26" s="23"/>
      <c r="N26" s="32" t="s">
        <v>289</v>
      </c>
      <c r="O26" s="32" t="s">
        <v>290</v>
      </c>
    </row>
    <row r="27">
      <c r="A27" s="59" t="s">
        <v>291</v>
      </c>
      <c r="B27" s="4" t="s">
        <v>192</v>
      </c>
      <c r="C27" s="60" t="s">
        <v>292</v>
      </c>
      <c r="G27" s="30"/>
      <c r="H27" s="20">
        <v>0.0</v>
      </c>
      <c r="I27" s="21">
        <v>0.0</v>
      </c>
      <c r="J27" s="4">
        <f t="shared" si="3"/>
        <v>0</v>
      </c>
      <c r="K27" s="61" t="str">
        <f t="shared" si="2"/>
        <v>No</v>
      </c>
      <c r="L27" s="62" t="s">
        <v>202</v>
      </c>
      <c r="M27" s="32"/>
      <c r="N27" s="32" t="s">
        <v>293</v>
      </c>
      <c r="O27" s="32" t="s">
        <v>294</v>
      </c>
    </row>
    <row r="28">
      <c r="A28" s="59" t="s">
        <v>295</v>
      </c>
      <c r="B28" s="4" t="s">
        <v>192</v>
      </c>
      <c r="C28" s="60" t="s">
        <v>296</v>
      </c>
      <c r="G28" s="30"/>
      <c r="H28" s="20">
        <v>0.0</v>
      </c>
      <c r="I28" s="21">
        <v>0.0</v>
      </c>
      <c r="J28" s="4">
        <f t="shared" si="3"/>
        <v>0</v>
      </c>
      <c r="K28" s="61" t="str">
        <f t="shared" si="2"/>
        <v>No</v>
      </c>
      <c r="L28" s="62" t="s">
        <v>202</v>
      </c>
      <c r="M28" s="32"/>
      <c r="N28" s="32" t="s">
        <v>297</v>
      </c>
      <c r="O28" s="32" t="s">
        <v>298</v>
      </c>
    </row>
    <row r="29">
      <c r="A29" s="59" t="s">
        <v>299</v>
      </c>
      <c r="B29" s="4" t="s">
        <v>192</v>
      </c>
      <c r="C29" s="60" t="s">
        <v>300</v>
      </c>
      <c r="G29" s="30"/>
      <c r="H29" s="20">
        <v>0.0</v>
      </c>
      <c r="I29" s="21">
        <v>0.0</v>
      </c>
      <c r="J29" s="4">
        <f t="shared" si="3"/>
        <v>0</v>
      </c>
      <c r="K29" s="61" t="str">
        <f t="shared" si="2"/>
        <v>No</v>
      </c>
      <c r="L29" s="62" t="s">
        <v>202</v>
      </c>
      <c r="M29" s="23"/>
      <c r="N29" s="32" t="s">
        <v>301</v>
      </c>
      <c r="O29" s="32" t="s">
        <v>302</v>
      </c>
    </row>
    <row r="30">
      <c r="A30" s="59" t="s">
        <v>303</v>
      </c>
      <c r="B30" s="4" t="s">
        <v>192</v>
      </c>
      <c r="C30" s="60" t="s">
        <v>304</v>
      </c>
      <c r="G30" s="30"/>
      <c r="H30" s="20">
        <v>1.0</v>
      </c>
      <c r="I30" s="21">
        <v>0.0</v>
      </c>
      <c r="J30" s="4">
        <f t="shared" si="3"/>
        <v>1</v>
      </c>
      <c r="K30" s="61" t="str">
        <f t="shared" si="2"/>
        <v>No</v>
      </c>
      <c r="L30" s="62" t="s">
        <v>202</v>
      </c>
      <c r="M30" s="23"/>
      <c r="N30" s="34" t="s">
        <v>305</v>
      </c>
      <c r="O30" s="24" t="s">
        <v>306</v>
      </c>
    </row>
    <row r="31">
      <c r="A31" s="59" t="s">
        <v>307</v>
      </c>
      <c r="B31" s="4" t="s">
        <v>192</v>
      </c>
      <c r="C31" s="60" t="s">
        <v>308</v>
      </c>
      <c r="G31" s="30"/>
      <c r="H31" s="20">
        <v>0.0</v>
      </c>
      <c r="I31" s="21">
        <v>0.0</v>
      </c>
      <c r="J31" s="4">
        <f t="shared" si="3"/>
        <v>0</v>
      </c>
      <c r="K31" s="61" t="str">
        <f t="shared" si="2"/>
        <v>No</v>
      </c>
      <c r="L31" s="62" t="s">
        <v>202</v>
      </c>
      <c r="M31" s="23"/>
      <c r="N31" s="32" t="s">
        <v>309</v>
      </c>
      <c r="O31" s="23"/>
    </row>
    <row r="32">
      <c r="A32" s="59" t="s">
        <v>310</v>
      </c>
      <c r="B32" s="4" t="s">
        <v>192</v>
      </c>
      <c r="C32" s="60" t="s">
        <v>311</v>
      </c>
      <c r="G32" s="30"/>
      <c r="H32" s="20">
        <v>1.0</v>
      </c>
      <c r="I32" s="21">
        <v>1.0</v>
      </c>
      <c r="J32" s="4">
        <f t="shared" si="3"/>
        <v>2</v>
      </c>
      <c r="K32" s="61" t="str">
        <f t="shared" si="2"/>
        <v>Yes</v>
      </c>
      <c r="L32" s="62" t="s">
        <v>194</v>
      </c>
      <c r="M32" s="23"/>
      <c r="N32" s="32" t="s">
        <v>312</v>
      </c>
      <c r="O32" s="32" t="s">
        <v>313</v>
      </c>
    </row>
    <row r="33">
      <c r="A33" s="59" t="s">
        <v>314</v>
      </c>
      <c r="B33" s="4" t="s">
        <v>192</v>
      </c>
      <c r="C33" s="60" t="s">
        <v>315</v>
      </c>
      <c r="G33" s="30"/>
      <c r="H33" s="20">
        <v>1.0</v>
      </c>
      <c r="I33" s="21">
        <v>1.0</v>
      </c>
      <c r="J33" s="4">
        <f t="shared" si="3"/>
        <v>2</v>
      </c>
      <c r="K33" s="61" t="str">
        <f t="shared" si="2"/>
        <v>Yes</v>
      </c>
      <c r="L33" s="62" t="s">
        <v>194</v>
      </c>
      <c r="M33" s="23"/>
      <c r="N33" s="32" t="s">
        <v>316</v>
      </c>
      <c r="O33" s="65" t="s">
        <v>317</v>
      </c>
    </row>
    <row r="34">
      <c r="A34" s="59" t="s">
        <v>318</v>
      </c>
      <c r="B34" s="4" t="s">
        <v>192</v>
      </c>
      <c r="C34" s="60" t="s">
        <v>319</v>
      </c>
      <c r="G34" s="30"/>
      <c r="H34" s="20">
        <v>0.0</v>
      </c>
      <c r="I34" s="21">
        <v>0.0</v>
      </c>
      <c r="J34" s="4">
        <f t="shared" si="3"/>
        <v>0</v>
      </c>
      <c r="K34" s="61" t="str">
        <f t="shared" si="2"/>
        <v>No</v>
      </c>
      <c r="L34" s="62" t="s">
        <v>202</v>
      </c>
      <c r="M34" s="23"/>
      <c r="N34" s="32" t="s">
        <v>320</v>
      </c>
      <c r="O34" s="23"/>
    </row>
    <row r="35">
      <c r="A35" s="59" t="s">
        <v>321</v>
      </c>
      <c r="B35" s="4" t="s">
        <v>322</v>
      </c>
      <c r="C35" s="63" t="s">
        <v>323</v>
      </c>
      <c r="G35" s="30"/>
      <c r="H35" s="20">
        <v>1.0</v>
      </c>
      <c r="I35" s="21">
        <v>1.0</v>
      </c>
      <c r="J35" s="4">
        <f t="shared" si="3"/>
        <v>2</v>
      </c>
      <c r="K35" s="61" t="str">
        <f t="shared" si="2"/>
        <v>Yes</v>
      </c>
      <c r="L35" s="62" t="s">
        <v>194</v>
      </c>
      <c r="M35" s="23"/>
      <c r="N35" s="32" t="s">
        <v>274</v>
      </c>
      <c r="O35" s="32" t="s">
        <v>324</v>
      </c>
    </row>
    <row r="36">
      <c r="A36" s="59" t="s">
        <v>325</v>
      </c>
      <c r="B36" s="4" t="s">
        <v>322</v>
      </c>
      <c r="C36" s="60" t="s">
        <v>326</v>
      </c>
      <c r="G36" s="30"/>
      <c r="H36" s="20">
        <v>1.0</v>
      </c>
      <c r="I36" s="21">
        <v>1.0</v>
      </c>
      <c r="J36" s="4">
        <f t="shared" si="3"/>
        <v>2</v>
      </c>
      <c r="K36" s="61" t="str">
        <f t="shared" si="2"/>
        <v>Yes</v>
      </c>
      <c r="L36" s="62" t="s">
        <v>194</v>
      </c>
      <c r="M36" s="23"/>
      <c r="N36" s="32" t="s">
        <v>274</v>
      </c>
      <c r="O36" s="32" t="s">
        <v>324</v>
      </c>
    </row>
    <row r="37">
      <c r="A37" s="59" t="s">
        <v>327</v>
      </c>
      <c r="B37" s="4" t="s">
        <v>322</v>
      </c>
      <c r="C37" s="60" t="s">
        <v>328</v>
      </c>
      <c r="G37" s="30"/>
      <c r="H37" s="20">
        <v>1.0</v>
      </c>
      <c r="I37" s="21">
        <v>1.0</v>
      </c>
      <c r="J37" s="4">
        <f t="shared" si="3"/>
        <v>2</v>
      </c>
      <c r="K37" s="61" t="str">
        <f t="shared" si="2"/>
        <v>Yes</v>
      </c>
      <c r="L37" s="62" t="s">
        <v>194</v>
      </c>
      <c r="M37" s="23"/>
      <c r="N37" s="32" t="s">
        <v>274</v>
      </c>
      <c r="O37" s="24" t="s">
        <v>329</v>
      </c>
    </row>
    <row r="38">
      <c r="A38" s="59" t="s">
        <v>330</v>
      </c>
      <c r="B38" s="4" t="s">
        <v>322</v>
      </c>
      <c r="C38" s="60" t="s">
        <v>331</v>
      </c>
      <c r="G38" s="30"/>
      <c r="H38" s="20">
        <v>1.0</v>
      </c>
      <c r="I38" s="21">
        <v>1.0</v>
      </c>
      <c r="J38" s="4">
        <f t="shared" si="3"/>
        <v>2</v>
      </c>
      <c r="K38" s="61" t="str">
        <f t="shared" si="2"/>
        <v>Yes</v>
      </c>
      <c r="L38" s="62" t="s">
        <v>194</v>
      </c>
      <c r="M38" s="23"/>
      <c r="N38" s="32" t="s">
        <v>274</v>
      </c>
      <c r="O38" s="24" t="s">
        <v>332</v>
      </c>
    </row>
    <row r="39">
      <c r="A39" s="59" t="s">
        <v>333</v>
      </c>
      <c r="B39" s="4" t="s">
        <v>322</v>
      </c>
      <c r="C39" s="60" t="s">
        <v>334</v>
      </c>
      <c r="G39" s="30"/>
      <c r="H39" s="20">
        <v>1.0</v>
      </c>
      <c r="I39" s="21">
        <v>0.5</v>
      </c>
      <c r="J39" s="4">
        <f t="shared" si="3"/>
        <v>1.5</v>
      </c>
      <c r="K39" s="61" t="str">
        <f t="shared" si="2"/>
        <v>No</v>
      </c>
      <c r="L39" s="62" t="s">
        <v>194</v>
      </c>
      <c r="M39" s="23"/>
      <c r="N39" s="24" t="s">
        <v>335</v>
      </c>
      <c r="O39" s="32" t="s">
        <v>336</v>
      </c>
    </row>
    <row r="40">
      <c r="A40" s="59" t="s">
        <v>337</v>
      </c>
      <c r="B40" s="4" t="s">
        <v>322</v>
      </c>
      <c r="C40" s="60" t="s">
        <v>338</v>
      </c>
      <c r="G40" s="30"/>
      <c r="H40" s="20">
        <v>1.0</v>
      </c>
      <c r="I40" s="21">
        <v>1.0</v>
      </c>
      <c r="J40" s="4">
        <f t="shared" si="3"/>
        <v>2</v>
      </c>
      <c r="K40" s="61" t="str">
        <f t="shared" si="2"/>
        <v>Yes</v>
      </c>
      <c r="L40" s="62" t="s">
        <v>194</v>
      </c>
      <c r="M40" s="23"/>
      <c r="N40" s="32" t="s">
        <v>274</v>
      </c>
      <c r="O40" s="32" t="s">
        <v>339</v>
      </c>
    </row>
    <row r="41">
      <c r="A41" s="59" t="s">
        <v>340</v>
      </c>
      <c r="B41" s="4" t="s">
        <v>322</v>
      </c>
      <c r="C41" s="60" t="s">
        <v>341</v>
      </c>
      <c r="G41" s="30"/>
      <c r="H41" s="20">
        <v>1.0</v>
      </c>
      <c r="I41" s="21">
        <v>1.0</v>
      </c>
      <c r="J41" s="4">
        <f t="shared" si="3"/>
        <v>2</v>
      </c>
      <c r="K41" s="61" t="str">
        <f t="shared" si="2"/>
        <v>Yes</v>
      </c>
      <c r="L41" s="62" t="s">
        <v>194</v>
      </c>
      <c r="M41" s="23"/>
      <c r="N41" s="32" t="s">
        <v>56</v>
      </c>
      <c r="O41" s="32" t="s">
        <v>342</v>
      </c>
    </row>
    <row r="42">
      <c r="A42" s="59" t="s">
        <v>343</v>
      </c>
      <c r="B42" s="4" t="s">
        <v>322</v>
      </c>
      <c r="C42" s="60" t="s">
        <v>344</v>
      </c>
      <c r="G42" s="30"/>
      <c r="H42" s="20">
        <v>1.0</v>
      </c>
      <c r="I42" s="21">
        <v>1.0</v>
      </c>
      <c r="J42" s="4">
        <f t="shared" si="3"/>
        <v>2</v>
      </c>
      <c r="K42" s="61" t="str">
        <f t="shared" si="2"/>
        <v>Yes</v>
      </c>
      <c r="L42" s="62" t="s">
        <v>194</v>
      </c>
      <c r="M42" s="23"/>
      <c r="N42" s="32" t="s">
        <v>274</v>
      </c>
      <c r="O42" s="24" t="s">
        <v>345</v>
      </c>
    </row>
    <row r="43">
      <c r="A43" s="59" t="s">
        <v>346</v>
      </c>
      <c r="B43" s="4" t="s">
        <v>322</v>
      </c>
      <c r="C43" s="60" t="s">
        <v>347</v>
      </c>
      <c r="G43" s="30"/>
      <c r="H43" s="20">
        <v>1.0</v>
      </c>
      <c r="I43" s="21">
        <v>1.0</v>
      </c>
      <c r="J43" s="4">
        <f t="shared" si="3"/>
        <v>2</v>
      </c>
      <c r="K43" s="61" t="str">
        <f t="shared" si="2"/>
        <v>Yes</v>
      </c>
      <c r="L43" s="62" t="s">
        <v>194</v>
      </c>
      <c r="M43" s="23"/>
      <c r="N43" s="32" t="s">
        <v>56</v>
      </c>
      <c r="O43" s="32" t="s">
        <v>342</v>
      </c>
    </row>
    <row r="44">
      <c r="A44" s="59" t="s">
        <v>348</v>
      </c>
      <c r="B44" s="4" t="s">
        <v>322</v>
      </c>
      <c r="C44" s="60" t="s">
        <v>349</v>
      </c>
      <c r="G44" s="30"/>
      <c r="H44" s="20">
        <v>1.0</v>
      </c>
      <c r="I44" s="21">
        <v>1.0</v>
      </c>
      <c r="J44" s="4">
        <f t="shared" si="3"/>
        <v>2</v>
      </c>
      <c r="K44" s="61" t="str">
        <f t="shared" si="2"/>
        <v>Yes</v>
      </c>
      <c r="L44" s="62" t="s">
        <v>194</v>
      </c>
      <c r="M44" s="23"/>
      <c r="N44" s="32" t="s">
        <v>56</v>
      </c>
      <c r="O44" s="32" t="s">
        <v>342</v>
      </c>
    </row>
    <row r="45">
      <c r="A45" s="59" t="s">
        <v>350</v>
      </c>
      <c r="B45" s="4" t="s">
        <v>322</v>
      </c>
      <c r="C45" s="60" t="s">
        <v>351</v>
      </c>
      <c r="G45" s="30"/>
      <c r="H45" s="20">
        <v>1.0</v>
      </c>
      <c r="I45" s="21">
        <v>1.0</v>
      </c>
      <c r="J45" s="4">
        <f t="shared" si="3"/>
        <v>2</v>
      </c>
      <c r="K45" s="61" t="str">
        <f t="shared" si="2"/>
        <v>Yes</v>
      </c>
      <c r="L45" s="62" t="s">
        <v>194</v>
      </c>
      <c r="M45" s="23"/>
      <c r="N45" s="32" t="s">
        <v>56</v>
      </c>
      <c r="O45" s="24" t="s">
        <v>352</v>
      </c>
    </row>
    <row r="46">
      <c r="A46" s="59" t="s">
        <v>353</v>
      </c>
      <c r="B46" s="4" t="s">
        <v>322</v>
      </c>
      <c r="C46" s="60" t="s">
        <v>354</v>
      </c>
      <c r="G46" s="30"/>
      <c r="H46" s="20">
        <v>1.0</v>
      </c>
      <c r="I46" s="21">
        <v>1.0</v>
      </c>
      <c r="J46" s="4">
        <f t="shared" si="3"/>
        <v>2</v>
      </c>
      <c r="K46" s="61" t="str">
        <f t="shared" si="2"/>
        <v>Yes</v>
      </c>
      <c r="L46" s="62" t="s">
        <v>194</v>
      </c>
      <c r="M46" s="32"/>
      <c r="N46" s="32" t="s">
        <v>274</v>
      </c>
      <c r="O46" s="32" t="s">
        <v>324</v>
      </c>
    </row>
    <row r="47">
      <c r="A47" s="59" t="s">
        <v>355</v>
      </c>
      <c r="B47" s="4" t="s">
        <v>322</v>
      </c>
      <c r="C47" s="60" t="s">
        <v>356</v>
      </c>
      <c r="G47" s="30"/>
      <c r="H47" s="20">
        <v>0.5</v>
      </c>
      <c r="I47" s="21">
        <v>1.0</v>
      </c>
      <c r="J47" s="4">
        <f t="shared" si="3"/>
        <v>1.5</v>
      </c>
      <c r="K47" s="61" t="str">
        <f t="shared" si="2"/>
        <v>No</v>
      </c>
      <c r="L47" s="62" t="s">
        <v>194</v>
      </c>
      <c r="M47" s="23"/>
      <c r="N47" s="34" t="s">
        <v>357</v>
      </c>
      <c r="O47" s="66" t="s">
        <v>358</v>
      </c>
    </row>
    <row r="48">
      <c r="A48" s="59" t="s">
        <v>359</v>
      </c>
      <c r="B48" s="4" t="s">
        <v>322</v>
      </c>
      <c r="C48" s="60" t="s">
        <v>360</v>
      </c>
      <c r="G48" s="30"/>
      <c r="H48" s="20">
        <v>1.0</v>
      </c>
      <c r="I48" s="21">
        <v>1.0</v>
      </c>
      <c r="J48" s="4">
        <f t="shared" si="3"/>
        <v>2</v>
      </c>
      <c r="K48" s="61" t="str">
        <f t="shared" si="2"/>
        <v>Yes</v>
      </c>
      <c r="L48" s="62" t="s">
        <v>194</v>
      </c>
      <c r="M48" s="32"/>
      <c r="N48" s="32" t="s">
        <v>177</v>
      </c>
      <c r="O48" s="32" t="s">
        <v>342</v>
      </c>
    </row>
    <row r="49">
      <c r="A49" s="59" t="s">
        <v>361</v>
      </c>
      <c r="B49" s="4" t="s">
        <v>322</v>
      </c>
      <c r="C49" s="60" t="s">
        <v>362</v>
      </c>
      <c r="G49" s="30"/>
      <c r="H49" s="20">
        <v>1.0</v>
      </c>
      <c r="I49" s="21">
        <v>1.0</v>
      </c>
      <c r="J49" s="4">
        <f t="shared" si="3"/>
        <v>2</v>
      </c>
      <c r="K49" s="61" t="str">
        <f t="shared" si="2"/>
        <v>Yes</v>
      </c>
      <c r="L49" s="62" t="s">
        <v>194</v>
      </c>
      <c r="M49" s="23"/>
      <c r="N49" s="34" t="s">
        <v>363</v>
      </c>
      <c r="O49" s="24" t="s">
        <v>364</v>
      </c>
    </row>
    <row r="50">
      <c r="A50" s="59" t="s">
        <v>365</v>
      </c>
      <c r="B50" s="4" t="s">
        <v>322</v>
      </c>
      <c r="C50" s="60" t="s">
        <v>366</v>
      </c>
      <c r="G50" s="30"/>
      <c r="H50" s="20">
        <v>1.0</v>
      </c>
      <c r="I50" s="21">
        <v>1.0</v>
      </c>
      <c r="J50" s="4">
        <f t="shared" si="3"/>
        <v>2</v>
      </c>
      <c r="K50" s="61" t="str">
        <f t="shared" si="2"/>
        <v>Yes</v>
      </c>
      <c r="L50" s="62" t="s">
        <v>194</v>
      </c>
      <c r="M50" s="23"/>
      <c r="N50" s="34" t="s">
        <v>367</v>
      </c>
      <c r="O50" s="32" t="s">
        <v>342</v>
      </c>
    </row>
    <row r="51">
      <c r="A51" s="59" t="s">
        <v>368</v>
      </c>
      <c r="B51" s="4" t="s">
        <v>322</v>
      </c>
      <c r="C51" s="60" t="s">
        <v>369</v>
      </c>
      <c r="G51" s="30"/>
      <c r="H51" s="20">
        <v>0.5</v>
      </c>
      <c r="I51" s="21">
        <v>0.5</v>
      </c>
      <c r="J51" s="4">
        <f t="shared" si="3"/>
        <v>1</v>
      </c>
      <c r="K51" s="61" t="str">
        <f t="shared" si="2"/>
        <v>No</v>
      </c>
      <c r="L51" s="62" t="s">
        <v>202</v>
      </c>
      <c r="M51" s="32"/>
      <c r="N51" s="32" t="s">
        <v>370</v>
      </c>
      <c r="O51" s="32" t="s">
        <v>371</v>
      </c>
    </row>
    <row r="52">
      <c r="A52" s="59" t="s">
        <v>372</v>
      </c>
      <c r="B52" s="4" t="s">
        <v>322</v>
      </c>
      <c r="C52" s="60" t="s">
        <v>373</v>
      </c>
      <c r="G52" s="30"/>
      <c r="H52" s="20">
        <v>1.0</v>
      </c>
      <c r="I52" s="21">
        <v>0.5</v>
      </c>
      <c r="J52" s="4">
        <f t="shared" si="3"/>
        <v>1.5</v>
      </c>
      <c r="K52" s="61" t="str">
        <f t="shared" si="2"/>
        <v>No</v>
      </c>
      <c r="L52" s="62" t="s">
        <v>202</v>
      </c>
      <c r="M52" s="32"/>
      <c r="N52" s="32" t="s">
        <v>374</v>
      </c>
      <c r="O52" s="66" t="s">
        <v>375</v>
      </c>
    </row>
    <row r="53">
      <c r="A53" s="59" t="s">
        <v>376</v>
      </c>
      <c r="B53" s="4" t="s">
        <v>322</v>
      </c>
      <c r="C53" s="60" t="s">
        <v>377</v>
      </c>
      <c r="G53" s="30"/>
      <c r="H53" s="20">
        <v>1.0</v>
      </c>
      <c r="I53" s="21">
        <v>1.0</v>
      </c>
      <c r="J53" s="4">
        <f t="shared" si="3"/>
        <v>2</v>
      </c>
      <c r="K53" s="61" t="str">
        <f t="shared" si="2"/>
        <v>Yes</v>
      </c>
      <c r="L53" s="67" t="s">
        <v>194</v>
      </c>
      <c r="M53" s="32"/>
      <c r="N53" s="24" t="s">
        <v>378</v>
      </c>
      <c r="O53" s="24" t="s">
        <v>379</v>
      </c>
    </row>
    <row r="54">
      <c r="A54" s="68" t="s">
        <v>380</v>
      </c>
      <c r="B54" s="4" t="s">
        <v>322</v>
      </c>
      <c r="C54" s="60" t="s">
        <v>381</v>
      </c>
      <c r="G54" s="30"/>
      <c r="H54" s="20">
        <v>1.0</v>
      </c>
      <c r="I54" s="21">
        <v>1.0</v>
      </c>
      <c r="J54" s="4">
        <f t="shared" si="3"/>
        <v>2</v>
      </c>
      <c r="K54" s="61" t="str">
        <f t="shared" si="2"/>
        <v>Yes</v>
      </c>
      <c r="L54" s="67" t="s">
        <v>194</v>
      </c>
      <c r="M54" s="23"/>
      <c r="N54" s="28" t="s">
        <v>382</v>
      </c>
      <c r="O54" s="24" t="s">
        <v>383</v>
      </c>
    </row>
    <row r="55">
      <c r="A55" s="59" t="s">
        <v>384</v>
      </c>
      <c r="B55" s="4" t="s">
        <v>322</v>
      </c>
      <c r="C55" s="60" t="s">
        <v>385</v>
      </c>
      <c r="G55" s="30"/>
      <c r="H55" s="20">
        <v>1.0</v>
      </c>
      <c r="I55" s="21">
        <v>1.0</v>
      </c>
      <c r="J55" s="4">
        <f t="shared" si="3"/>
        <v>2</v>
      </c>
      <c r="K55" s="61" t="str">
        <f t="shared" si="2"/>
        <v>Yes</v>
      </c>
      <c r="L55" s="67" t="s">
        <v>194</v>
      </c>
      <c r="M55" s="23"/>
      <c r="N55" s="24" t="s">
        <v>386</v>
      </c>
      <c r="O55" s="24" t="s">
        <v>387</v>
      </c>
    </row>
    <row r="56">
      <c r="A56" s="59" t="s">
        <v>388</v>
      </c>
      <c r="B56" s="4" t="s">
        <v>322</v>
      </c>
      <c r="C56" s="60" t="s">
        <v>389</v>
      </c>
      <c r="G56" s="30"/>
      <c r="H56" s="20">
        <v>1.0</v>
      </c>
      <c r="I56" s="21">
        <v>1.0</v>
      </c>
      <c r="J56" s="4">
        <f t="shared" si="3"/>
        <v>2</v>
      </c>
      <c r="K56" s="61" t="str">
        <f t="shared" si="2"/>
        <v>Yes</v>
      </c>
      <c r="L56" s="67" t="s">
        <v>194</v>
      </c>
      <c r="M56" s="23"/>
      <c r="N56" s="24" t="s">
        <v>390</v>
      </c>
      <c r="O56" s="24" t="s">
        <v>391</v>
      </c>
    </row>
    <row r="57">
      <c r="A57" s="59" t="s">
        <v>392</v>
      </c>
      <c r="B57" s="4" t="s">
        <v>322</v>
      </c>
      <c r="C57" s="60" t="s">
        <v>393</v>
      </c>
      <c r="G57" s="30"/>
      <c r="H57" s="20">
        <v>1.0</v>
      </c>
      <c r="I57" s="21">
        <v>1.0</v>
      </c>
      <c r="J57" s="4">
        <f t="shared" si="3"/>
        <v>2</v>
      </c>
      <c r="K57" s="61" t="str">
        <f t="shared" si="2"/>
        <v>Yes</v>
      </c>
      <c r="L57" s="67" t="s">
        <v>194</v>
      </c>
      <c r="M57" s="23"/>
      <c r="N57" s="32"/>
      <c r="O57" s="32"/>
    </row>
    <row r="58">
      <c r="A58" s="59" t="s">
        <v>394</v>
      </c>
      <c r="B58" s="4" t="s">
        <v>322</v>
      </c>
      <c r="C58" s="60" t="s">
        <v>395</v>
      </c>
      <c r="G58" s="30"/>
      <c r="H58" s="20">
        <v>1.0</v>
      </c>
      <c r="I58" s="21">
        <v>1.0</v>
      </c>
      <c r="J58" s="4">
        <f t="shared" si="3"/>
        <v>2</v>
      </c>
      <c r="K58" s="61" t="str">
        <f t="shared" si="2"/>
        <v>Yes</v>
      </c>
      <c r="L58" s="67" t="s">
        <v>194</v>
      </c>
      <c r="M58" s="23"/>
      <c r="N58" s="32" t="s">
        <v>387</v>
      </c>
      <c r="O58" s="32" t="s">
        <v>387</v>
      </c>
    </row>
    <row r="59">
      <c r="A59" s="59" t="s">
        <v>396</v>
      </c>
      <c r="B59" s="4" t="s">
        <v>322</v>
      </c>
      <c r="C59" s="60" t="s">
        <v>397</v>
      </c>
      <c r="G59" s="30"/>
      <c r="H59" s="20">
        <v>1.0</v>
      </c>
      <c r="I59" s="21">
        <v>1.0</v>
      </c>
      <c r="J59" s="4">
        <f t="shared" si="3"/>
        <v>2</v>
      </c>
      <c r="K59" s="61" t="str">
        <f t="shared" si="2"/>
        <v>Yes</v>
      </c>
      <c r="L59" s="67" t="s">
        <v>194</v>
      </c>
      <c r="M59" s="23"/>
      <c r="N59" s="23"/>
      <c r="O59" s="32" t="s">
        <v>398</v>
      </c>
    </row>
    <row r="60">
      <c r="A60" s="59" t="s">
        <v>399</v>
      </c>
      <c r="B60" s="4" t="s">
        <v>322</v>
      </c>
      <c r="C60" s="60" t="s">
        <v>400</v>
      </c>
      <c r="G60" s="30"/>
      <c r="H60" s="20">
        <v>1.0</v>
      </c>
      <c r="I60" s="21">
        <v>1.0</v>
      </c>
      <c r="J60" s="4">
        <f t="shared" si="3"/>
        <v>2</v>
      </c>
      <c r="K60" s="61" t="str">
        <f t="shared" si="2"/>
        <v>Yes</v>
      </c>
      <c r="L60" s="67" t="s">
        <v>194</v>
      </c>
      <c r="M60" s="23"/>
      <c r="N60" s="32" t="s">
        <v>87</v>
      </c>
      <c r="O60" s="32" t="s">
        <v>398</v>
      </c>
    </row>
    <row r="61">
      <c r="A61" s="59" t="s">
        <v>401</v>
      </c>
      <c r="B61" s="4" t="s">
        <v>322</v>
      </c>
      <c r="C61" s="60" t="s">
        <v>402</v>
      </c>
      <c r="G61" s="30"/>
      <c r="H61" s="20">
        <v>1.0</v>
      </c>
      <c r="I61" s="21">
        <v>1.0</v>
      </c>
      <c r="J61" s="4">
        <f t="shared" si="3"/>
        <v>2</v>
      </c>
      <c r="K61" s="61" t="str">
        <f t="shared" si="2"/>
        <v>Yes</v>
      </c>
      <c r="L61" s="67" t="s">
        <v>194</v>
      </c>
      <c r="M61" s="23"/>
      <c r="N61" s="24" t="s">
        <v>177</v>
      </c>
      <c r="O61" s="24" t="s">
        <v>403</v>
      </c>
    </row>
    <row r="62">
      <c r="A62" s="59" t="s">
        <v>404</v>
      </c>
      <c r="B62" s="4" t="s">
        <v>322</v>
      </c>
      <c r="C62" s="60" t="s">
        <v>405</v>
      </c>
      <c r="G62" s="30"/>
      <c r="H62" s="20">
        <v>1.0</v>
      </c>
      <c r="I62" s="21">
        <v>1.0</v>
      </c>
      <c r="J62" s="4">
        <f t="shared" si="3"/>
        <v>2</v>
      </c>
      <c r="K62" s="61" t="str">
        <f t="shared" si="2"/>
        <v>Yes</v>
      </c>
      <c r="L62" s="67" t="s">
        <v>194</v>
      </c>
      <c r="M62" s="23"/>
      <c r="N62" s="32" t="s">
        <v>406</v>
      </c>
      <c r="O62" s="32" t="s">
        <v>398</v>
      </c>
    </row>
    <row r="63">
      <c r="A63" s="59" t="s">
        <v>407</v>
      </c>
      <c r="B63" s="4" t="s">
        <v>322</v>
      </c>
      <c r="C63" s="60" t="s">
        <v>408</v>
      </c>
      <c r="G63" s="30"/>
      <c r="H63" s="20">
        <v>1.0</v>
      </c>
      <c r="I63" s="21">
        <v>1.0</v>
      </c>
      <c r="J63" s="4">
        <f t="shared" si="3"/>
        <v>2</v>
      </c>
      <c r="K63" s="61" t="str">
        <f t="shared" si="2"/>
        <v>Yes</v>
      </c>
      <c r="L63" s="67" t="s">
        <v>194</v>
      </c>
      <c r="M63" s="23"/>
      <c r="N63" s="32" t="s">
        <v>87</v>
      </c>
      <c r="O63" s="66" t="s">
        <v>409</v>
      </c>
    </row>
    <row r="64">
      <c r="A64" s="59" t="s">
        <v>410</v>
      </c>
      <c r="B64" s="4" t="s">
        <v>322</v>
      </c>
      <c r="C64" s="60" t="s">
        <v>411</v>
      </c>
      <c r="G64" s="30"/>
      <c r="H64" s="20">
        <v>0.0</v>
      </c>
      <c r="I64" s="21">
        <v>1.0</v>
      </c>
      <c r="J64" s="4">
        <f t="shared" si="3"/>
        <v>1</v>
      </c>
      <c r="K64" s="61" t="str">
        <f t="shared" si="2"/>
        <v>No</v>
      </c>
      <c r="L64" s="62" t="s">
        <v>202</v>
      </c>
      <c r="M64" s="64"/>
      <c r="N64" s="34" t="s">
        <v>412</v>
      </c>
      <c r="O64" s="24" t="s">
        <v>413</v>
      </c>
    </row>
    <row r="65">
      <c r="A65" s="59" t="s">
        <v>414</v>
      </c>
      <c r="B65" s="4" t="s">
        <v>322</v>
      </c>
      <c r="C65" s="60" t="s">
        <v>415</v>
      </c>
      <c r="G65" s="30"/>
      <c r="H65" s="20">
        <v>1.0</v>
      </c>
      <c r="I65" s="21">
        <v>1.0</v>
      </c>
      <c r="J65" s="4">
        <f t="shared" si="3"/>
        <v>2</v>
      </c>
      <c r="K65" s="61" t="str">
        <f t="shared" si="2"/>
        <v>Yes</v>
      </c>
      <c r="L65" s="62" t="s">
        <v>194</v>
      </c>
      <c r="M65" s="23"/>
      <c r="N65" s="34" t="s">
        <v>416</v>
      </c>
      <c r="O65" s="24" t="s">
        <v>417</v>
      </c>
    </row>
    <row r="66">
      <c r="A66" s="59" t="s">
        <v>418</v>
      </c>
      <c r="B66" s="4" t="s">
        <v>322</v>
      </c>
      <c r="C66" s="60" t="s">
        <v>419</v>
      </c>
      <c r="G66" s="30"/>
      <c r="H66" s="20">
        <v>0.0</v>
      </c>
      <c r="I66" s="21">
        <v>0.5</v>
      </c>
      <c r="J66" s="4">
        <f t="shared" si="3"/>
        <v>0.5</v>
      </c>
      <c r="K66" s="61" t="str">
        <f t="shared" si="2"/>
        <v>No</v>
      </c>
      <c r="L66" s="62" t="s">
        <v>202</v>
      </c>
      <c r="M66" s="64"/>
      <c r="N66" s="34" t="s">
        <v>420</v>
      </c>
      <c r="O66" s="24" t="s">
        <v>371</v>
      </c>
    </row>
    <row r="67">
      <c r="A67" s="59" t="s">
        <v>421</v>
      </c>
      <c r="B67" s="4" t="s">
        <v>322</v>
      </c>
      <c r="C67" s="60" t="s">
        <v>422</v>
      </c>
      <c r="G67" s="30"/>
      <c r="H67" s="20">
        <v>1.0</v>
      </c>
      <c r="I67" s="21">
        <v>1.0</v>
      </c>
      <c r="J67" s="4">
        <f t="shared" si="3"/>
        <v>2</v>
      </c>
      <c r="K67" s="61" t="str">
        <f t="shared" si="2"/>
        <v>Yes</v>
      </c>
      <c r="L67" s="62" t="s">
        <v>194</v>
      </c>
      <c r="M67" s="23"/>
      <c r="N67" s="32" t="s">
        <v>25</v>
      </c>
      <c r="O67" s="32" t="s">
        <v>423</v>
      </c>
    </row>
    <row r="68">
      <c r="A68" s="59" t="s">
        <v>424</v>
      </c>
      <c r="B68" s="4" t="s">
        <v>322</v>
      </c>
      <c r="C68" s="60" t="s">
        <v>425</v>
      </c>
      <c r="G68" s="30"/>
      <c r="H68" s="20">
        <v>1.0</v>
      </c>
      <c r="I68" s="21">
        <v>1.0</v>
      </c>
      <c r="J68" s="4">
        <f t="shared" si="3"/>
        <v>2</v>
      </c>
      <c r="K68" s="61" t="str">
        <f t="shared" si="2"/>
        <v>Yes</v>
      </c>
      <c r="L68" s="62" t="s">
        <v>194</v>
      </c>
      <c r="M68" s="23"/>
      <c r="N68" s="66" t="s">
        <v>426</v>
      </c>
      <c r="O68" s="66" t="s">
        <v>427</v>
      </c>
    </row>
    <row r="69">
      <c r="A69" s="59" t="s">
        <v>428</v>
      </c>
      <c r="B69" s="4" t="s">
        <v>322</v>
      </c>
      <c r="C69" s="60" t="s">
        <v>429</v>
      </c>
      <c r="G69" s="30"/>
      <c r="H69" s="20">
        <v>0.0</v>
      </c>
      <c r="I69" s="21">
        <v>1.0</v>
      </c>
      <c r="J69" s="4">
        <f t="shared" si="3"/>
        <v>1</v>
      </c>
      <c r="K69" s="61" t="str">
        <f t="shared" si="2"/>
        <v>No</v>
      </c>
      <c r="L69" s="62" t="s">
        <v>202</v>
      </c>
      <c r="M69" s="23"/>
      <c r="N69" s="32" t="s">
        <v>430</v>
      </c>
      <c r="O69" s="23"/>
    </row>
    <row r="70">
      <c r="A70" s="59" t="s">
        <v>431</v>
      </c>
      <c r="B70" s="4" t="s">
        <v>322</v>
      </c>
      <c r="C70" s="60" t="s">
        <v>432</v>
      </c>
      <c r="G70" s="30"/>
      <c r="H70" s="20">
        <v>1.0</v>
      </c>
      <c r="I70" s="21">
        <v>1.0</v>
      </c>
      <c r="J70" s="4">
        <f t="shared" si="3"/>
        <v>2</v>
      </c>
      <c r="K70" s="61" t="str">
        <f t="shared" si="2"/>
        <v>Yes</v>
      </c>
      <c r="L70" s="62" t="s">
        <v>194</v>
      </c>
      <c r="M70" s="23"/>
      <c r="N70" s="32" t="s">
        <v>25</v>
      </c>
      <c r="O70" s="32" t="s">
        <v>398</v>
      </c>
    </row>
    <row r="71">
      <c r="A71" s="59" t="s">
        <v>433</v>
      </c>
      <c r="B71" s="4" t="s">
        <v>322</v>
      </c>
      <c r="C71" s="60" t="s">
        <v>434</v>
      </c>
      <c r="G71" s="30"/>
      <c r="H71" s="20">
        <v>1.0</v>
      </c>
      <c r="I71" s="21">
        <v>1.0</v>
      </c>
      <c r="J71" s="4">
        <f t="shared" si="3"/>
        <v>2</v>
      </c>
      <c r="K71" s="61" t="str">
        <f t="shared" si="2"/>
        <v>Yes</v>
      </c>
      <c r="L71" s="62" t="s">
        <v>194</v>
      </c>
      <c r="M71" s="28"/>
      <c r="N71" s="24" t="s">
        <v>435</v>
      </c>
      <c r="O71" s="32" t="s">
        <v>398</v>
      </c>
    </row>
    <row r="72">
      <c r="A72" s="59" t="s">
        <v>436</v>
      </c>
      <c r="B72" s="4" t="s">
        <v>322</v>
      </c>
      <c r="C72" s="60" t="s">
        <v>437</v>
      </c>
      <c r="G72" s="30"/>
      <c r="H72" s="20">
        <v>1.0</v>
      </c>
      <c r="I72" s="21">
        <v>1.0</v>
      </c>
      <c r="J72" s="4">
        <f t="shared" si="3"/>
        <v>2</v>
      </c>
      <c r="K72" s="61" t="str">
        <f t="shared" si="2"/>
        <v>Yes</v>
      </c>
      <c r="L72" s="62" t="s">
        <v>194</v>
      </c>
      <c r="M72" s="23"/>
      <c r="N72" s="24" t="s">
        <v>56</v>
      </c>
      <c r="O72" s="32" t="s">
        <v>324</v>
      </c>
    </row>
    <row r="73">
      <c r="A73" s="59" t="s">
        <v>438</v>
      </c>
      <c r="B73" s="4" t="s">
        <v>322</v>
      </c>
      <c r="C73" s="60" t="s">
        <v>439</v>
      </c>
      <c r="G73" s="30"/>
      <c r="H73" s="20">
        <v>1.0</v>
      </c>
      <c r="I73" s="21">
        <v>1.0</v>
      </c>
      <c r="J73" s="4">
        <f t="shared" si="3"/>
        <v>2</v>
      </c>
      <c r="K73" s="61" t="str">
        <f t="shared" si="2"/>
        <v>Yes</v>
      </c>
      <c r="L73" s="62" t="s">
        <v>194</v>
      </c>
      <c r="M73" s="23"/>
      <c r="N73" s="24" t="s">
        <v>440</v>
      </c>
      <c r="O73" s="32" t="s">
        <v>398</v>
      </c>
    </row>
    <row r="74">
      <c r="A74" s="59" t="s">
        <v>441</v>
      </c>
      <c r="B74" s="4" t="s">
        <v>322</v>
      </c>
      <c r="C74" s="60" t="s">
        <v>442</v>
      </c>
      <c r="G74" s="30"/>
      <c r="H74" s="20">
        <v>1.0</v>
      </c>
      <c r="I74" s="21">
        <v>1.0</v>
      </c>
      <c r="J74" s="4">
        <f t="shared" si="3"/>
        <v>2</v>
      </c>
      <c r="K74" s="61" t="str">
        <f t="shared" si="2"/>
        <v>Yes</v>
      </c>
      <c r="L74" s="62" t="s">
        <v>194</v>
      </c>
      <c r="M74" s="23"/>
      <c r="N74" s="24" t="s">
        <v>443</v>
      </c>
      <c r="O74" s="32" t="s">
        <v>444</v>
      </c>
    </row>
    <row r="75">
      <c r="A75" s="59" t="s">
        <v>445</v>
      </c>
      <c r="B75" s="4" t="s">
        <v>322</v>
      </c>
      <c r="C75" s="60" t="s">
        <v>446</v>
      </c>
      <c r="G75" s="30"/>
      <c r="H75" s="20">
        <v>1.0</v>
      </c>
      <c r="I75" s="21">
        <v>1.0</v>
      </c>
      <c r="J75" s="4">
        <f t="shared" si="3"/>
        <v>2</v>
      </c>
      <c r="K75" s="61" t="str">
        <f t="shared" si="2"/>
        <v>Yes</v>
      </c>
      <c r="L75" s="62" t="s">
        <v>194</v>
      </c>
      <c r="M75" s="23"/>
      <c r="N75" s="69" t="s">
        <v>447</v>
      </c>
      <c r="O75" s="32" t="s">
        <v>398</v>
      </c>
    </row>
    <row r="76">
      <c r="A76" s="59" t="s">
        <v>448</v>
      </c>
      <c r="B76" s="4" t="s">
        <v>322</v>
      </c>
      <c r="C76" s="60" t="s">
        <v>449</v>
      </c>
      <c r="G76" s="30"/>
      <c r="H76" s="20">
        <v>1.0</v>
      </c>
      <c r="I76" s="21">
        <v>0.5</v>
      </c>
      <c r="J76" s="4">
        <f t="shared" si="3"/>
        <v>1.5</v>
      </c>
      <c r="K76" s="61" t="str">
        <f t="shared" si="2"/>
        <v>No</v>
      </c>
      <c r="L76" s="62" t="s">
        <v>194</v>
      </c>
      <c r="M76" s="23"/>
      <c r="N76" s="24" t="s">
        <v>450</v>
      </c>
      <c r="O76" s="32" t="s">
        <v>371</v>
      </c>
    </row>
    <row r="77">
      <c r="A77" s="59" t="s">
        <v>451</v>
      </c>
      <c r="B77" s="4" t="s">
        <v>322</v>
      </c>
      <c r="C77" s="60" t="s">
        <v>452</v>
      </c>
      <c r="G77" s="30"/>
      <c r="H77" s="20">
        <v>1.0</v>
      </c>
      <c r="I77" s="21">
        <v>1.0</v>
      </c>
      <c r="J77" s="4">
        <f t="shared" si="3"/>
        <v>2</v>
      </c>
      <c r="K77" s="61" t="str">
        <f t="shared" si="2"/>
        <v>Yes</v>
      </c>
      <c r="L77" s="62" t="s">
        <v>194</v>
      </c>
      <c r="M77" s="23"/>
      <c r="N77" s="24" t="s">
        <v>25</v>
      </c>
      <c r="O77" s="32" t="s">
        <v>398</v>
      </c>
    </row>
    <row r="78">
      <c r="A78" s="59" t="s">
        <v>453</v>
      </c>
      <c r="B78" s="4" t="s">
        <v>322</v>
      </c>
      <c r="C78" s="60" t="s">
        <v>454</v>
      </c>
      <c r="G78" s="30"/>
      <c r="H78" s="20">
        <v>1.0</v>
      </c>
      <c r="I78" s="21">
        <v>1.0</v>
      </c>
      <c r="J78" s="4">
        <f t="shared" si="3"/>
        <v>2</v>
      </c>
      <c r="K78" s="61" t="str">
        <f t="shared" si="2"/>
        <v>Yes</v>
      </c>
      <c r="L78" s="62" t="s">
        <v>194</v>
      </c>
      <c r="M78" s="32"/>
      <c r="N78" s="24" t="s">
        <v>455</v>
      </c>
      <c r="O78" s="32" t="s">
        <v>398</v>
      </c>
    </row>
    <row r="79">
      <c r="A79" s="59" t="s">
        <v>456</v>
      </c>
      <c r="B79" s="4" t="s">
        <v>322</v>
      </c>
      <c r="C79" s="60" t="s">
        <v>457</v>
      </c>
      <c r="G79" s="30"/>
      <c r="H79" s="20">
        <v>1.0</v>
      </c>
      <c r="I79" s="21">
        <v>1.0</v>
      </c>
      <c r="J79" s="4">
        <f t="shared" si="3"/>
        <v>2</v>
      </c>
      <c r="K79" s="61" t="str">
        <f t="shared" si="2"/>
        <v>Yes</v>
      </c>
      <c r="L79" s="62" t="s">
        <v>194</v>
      </c>
      <c r="M79" s="32"/>
      <c r="N79" s="24" t="s">
        <v>455</v>
      </c>
      <c r="O79" s="32" t="s">
        <v>324</v>
      </c>
    </row>
    <row r="80">
      <c r="A80" s="59" t="s">
        <v>458</v>
      </c>
      <c r="B80" s="4" t="s">
        <v>322</v>
      </c>
      <c r="C80" s="60" t="s">
        <v>459</v>
      </c>
      <c r="G80" s="30"/>
      <c r="H80" s="20">
        <v>1.0</v>
      </c>
      <c r="I80" s="21">
        <v>1.0</v>
      </c>
      <c r="J80" s="4">
        <f t="shared" si="3"/>
        <v>2</v>
      </c>
      <c r="K80" s="61" t="str">
        <f t="shared" si="2"/>
        <v>Yes</v>
      </c>
      <c r="L80" s="62" t="s">
        <v>194</v>
      </c>
      <c r="M80" s="32"/>
      <c r="N80" s="24" t="s">
        <v>455</v>
      </c>
      <c r="O80" s="32" t="s">
        <v>324</v>
      </c>
    </row>
    <row r="81">
      <c r="A81" s="59" t="s">
        <v>460</v>
      </c>
      <c r="B81" s="4" t="s">
        <v>322</v>
      </c>
      <c r="C81" s="63" t="s">
        <v>461</v>
      </c>
      <c r="G81" s="30"/>
      <c r="H81" s="20">
        <v>1.0</v>
      </c>
      <c r="I81" s="21">
        <v>1.0</v>
      </c>
      <c r="J81" s="4">
        <f t="shared" si="3"/>
        <v>2</v>
      </c>
      <c r="K81" s="61" t="str">
        <f t="shared" si="2"/>
        <v>Yes</v>
      </c>
      <c r="L81" s="62" t="s">
        <v>194</v>
      </c>
      <c r="M81" s="23"/>
      <c r="N81" s="24" t="s">
        <v>462</v>
      </c>
      <c r="O81" s="32" t="s">
        <v>463</v>
      </c>
    </row>
    <row r="82">
      <c r="A82" s="59" t="s">
        <v>464</v>
      </c>
      <c r="B82" s="4" t="s">
        <v>322</v>
      </c>
      <c r="C82" s="63" t="s">
        <v>465</v>
      </c>
      <c r="G82" s="30"/>
      <c r="H82" s="20">
        <v>-1.0</v>
      </c>
      <c r="I82" s="21">
        <v>-1.0</v>
      </c>
      <c r="J82" s="4">
        <f t="shared" si="3"/>
        <v>-2</v>
      </c>
      <c r="K82" s="61" t="str">
        <f t="shared" si="2"/>
        <v>No</v>
      </c>
      <c r="L82" s="62" t="s">
        <v>202</v>
      </c>
      <c r="M82" s="23"/>
      <c r="N82" s="23"/>
      <c r="O82" s="32" t="s">
        <v>466</v>
      </c>
    </row>
    <row r="83">
      <c r="A83" s="59" t="s">
        <v>467</v>
      </c>
      <c r="B83" s="4" t="s">
        <v>322</v>
      </c>
      <c r="C83" s="60" t="s">
        <v>468</v>
      </c>
      <c r="G83" s="30"/>
      <c r="H83" s="20">
        <v>1.0</v>
      </c>
      <c r="I83" s="21">
        <v>1.0</v>
      </c>
      <c r="J83" s="4">
        <f t="shared" si="3"/>
        <v>2</v>
      </c>
      <c r="K83" s="61" t="str">
        <f t="shared" si="2"/>
        <v>Yes</v>
      </c>
      <c r="L83" s="62" t="s">
        <v>194</v>
      </c>
      <c r="M83" s="23"/>
      <c r="N83" s="69" t="s">
        <v>469</v>
      </c>
      <c r="O83" s="23"/>
    </row>
    <row r="84">
      <c r="A84" s="59" t="s">
        <v>470</v>
      </c>
      <c r="B84" s="4" t="s">
        <v>322</v>
      </c>
      <c r="C84" s="60" t="s">
        <v>471</v>
      </c>
      <c r="G84" s="30"/>
      <c r="H84" s="20">
        <v>1.0</v>
      </c>
      <c r="I84" s="21">
        <v>1.0</v>
      </c>
      <c r="J84" s="4">
        <f t="shared" si="3"/>
        <v>2</v>
      </c>
      <c r="K84" s="61" t="str">
        <f t="shared" si="2"/>
        <v>Yes</v>
      </c>
      <c r="L84" s="62" t="s">
        <v>194</v>
      </c>
      <c r="M84" s="23"/>
      <c r="N84" s="24" t="s">
        <v>472</v>
      </c>
      <c r="O84" s="32" t="s">
        <v>463</v>
      </c>
    </row>
    <row r="85">
      <c r="A85" s="59" t="s">
        <v>473</v>
      </c>
      <c r="B85" s="4" t="s">
        <v>322</v>
      </c>
      <c r="C85" s="60" t="s">
        <v>474</v>
      </c>
      <c r="G85" s="30"/>
      <c r="H85" s="20">
        <v>1.0</v>
      </c>
      <c r="I85" s="21">
        <v>1.0</v>
      </c>
      <c r="J85" s="4">
        <f t="shared" si="3"/>
        <v>2</v>
      </c>
      <c r="K85" s="61" t="str">
        <f t="shared" si="2"/>
        <v>Yes</v>
      </c>
      <c r="L85" s="62" t="s">
        <v>194</v>
      </c>
      <c r="M85" s="23"/>
      <c r="N85" s="32" t="s">
        <v>475</v>
      </c>
      <c r="O85" s="32" t="s">
        <v>463</v>
      </c>
    </row>
    <row r="86">
      <c r="A86" s="59" t="s">
        <v>476</v>
      </c>
      <c r="B86" s="4" t="s">
        <v>322</v>
      </c>
      <c r="C86" s="60" t="s">
        <v>477</v>
      </c>
      <c r="G86" s="30"/>
      <c r="H86" s="20">
        <v>1.0</v>
      </c>
      <c r="I86" s="21">
        <v>1.0</v>
      </c>
      <c r="J86" s="4">
        <f t="shared" si="3"/>
        <v>2</v>
      </c>
      <c r="K86" s="61" t="str">
        <f t="shared" si="2"/>
        <v>Yes</v>
      </c>
      <c r="L86" s="62" t="s">
        <v>194</v>
      </c>
      <c r="M86" s="23"/>
      <c r="N86" s="24" t="s">
        <v>478</v>
      </c>
      <c r="O86" s="32" t="s">
        <v>479</v>
      </c>
    </row>
    <row r="87">
      <c r="A87" s="59" t="s">
        <v>480</v>
      </c>
      <c r="B87" s="4" t="s">
        <v>322</v>
      </c>
      <c r="C87" s="60" t="s">
        <v>481</v>
      </c>
      <c r="G87" s="30"/>
      <c r="H87" s="20">
        <v>1.0</v>
      </c>
      <c r="I87" s="21">
        <v>1.0</v>
      </c>
      <c r="J87" s="4">
        <f t="shared" si="3"/>
        <v>2</v>
      </c>
      <c r="K87" s="61" t="str">
        <f t="shared" si="2"/>
        <v>Yes</v>
      </c>
      <c r="L87" s="62" t="s">
        <v>194</v>
      </c>
      <c r="M87" s="64"/>
      <c r="N87" s="32" t="s">
        <v>482</v>
      </c>
      <c r="O87" s="32" t="s">
        <v>463</v>
      </c>
    </row>
    <row r="88">
      <c r="A88" s="59" t="s">
        <v>483</v>
      </c>
      <c r="B88" s="4" t="s">
        <v>322</v>
      </c>
      <c r="C88" s="63" t="s">
        <v>484</v>
      </c>
      <c r="G88" s="30"/>
      <c r="H88" s="20">
        <v>1.0</v>
      </c>
      <c r="I88" s="21">
        <v>1.0</v>
      </c>
      <c r="J88" s="4">
        <f t="shared" si="3"/>
        <v>2</v>
      </c>
      <c r="K88" s="61" t="str">
        <f t="shared" si="2"/>
        <v>Yes</v>
      </c>
      <c r="L88" s="62" t="s">
        <v>194</v>
      </c>
      <c r="M88" s="23"/>
      <c r="N88" s="24" t="s">
        <v>485</v>
      </c>
      <c r="O88" s="32" t="s">
        <v>486</v>
      </c>
    </row>
    <row r="89">
      <c r="A89" s="59" t="s">
        <v>487</v>
      </c>
      <c r="B89" s="4" t="s">
        <v>322</v>
      </c>
      <c r="C89" s="60" t="s">
        <v>488</v>
      </c>
      <c r="G89" s="30"/>
      <c r="H89" s="20">
        <v>1.0</v>
      </c>
      <c r="I89" s="21">
        <v>0.5</v>
      </c>
      <c r="J89" s="4">
        <f t="shared" si="3"/>
        <v>1.5</v>
      </c>
      <c r="K89" s="61" t="str">
        <f t="shared" si="2"/>
        <v>No</v>
      </c>
      <c r="L89" s="62" t="s">
        <v>194</v>
      </c>
      <c r="M89" s="23"/>
      <c r="N89" s="32" t="s">
        <v>489</v>
      </c>
      <c r="O89" s="32" t="s">
        <v>490</v>
      </c>
    </row>
    <row r="90">
      <c r="A90" s="59" t="s">
        <v>491</v>
      </c>
      <c r="B90" s="4" t="s">
        <v>322</v>
      </c>
      <c r="C90" s="60" t="s">
        <v>492</v>
      </c>
      <c r="G90" s="30"/>
      <c r="H90" s="20">
        <v>1.0</v>
      </c>
      <c r="I90" s="21">
        <v>1.0</v>
      </c>
      <c r="J90" s="4">
        <f t="shared" si="3"/>
        <v>2</v>
      </c>
      <c r="K90" s="61" t="str">
        <f t="shared" si="2"/>
        <v>Yes</v>
      </c>
      <c r="L90" s="62" t="s">
        <v>194</v>
      </c>
      <c r="M90" s="23"/>
      <c r="N90" s="24" t="s">
        <v>87</v>
      </c>
      <c r="O90" s="32" t="s">
        <v>398</v>
      </c>
    </row>
    <row r="91">
      <c r="A91" s="59" t="s">
        <v>493</v>
      </c>
      <c r="B91" s="4" t="s">
        <v>322</v>
      </c>
      <c r="C91" s="60" t="s">
        <v>494</v>
      </c>
      <c r="G91" s="30"/>
      <c r="H91" s="20">
        <v>1.0</v>
      </c>
      <c r="I91" s="21">
        <v>1.0</v>
      </c>
      <c r="J91" s="4">
        <f t="shared" si="3"/>
        <v>2</v>
      </c>
      <c r="K91" s="61" t="str">
        <f t="shared" si="2"/>
        <v>Yes</v>
      </c>
      <c r="L91" s="62" t="s">
        <v>194</v>
      </c>
      <c r="M91" s="23"/>
      <c r="N91" s="24" t="s">
        <v>87</v>
      </c>
      <c r="O91" s="32" t="s">
        <v>398</v>
      </c>
    </row>
    <row r="92">
      <c r="A92" s="59" t="s">
        <v>495</v>
      </c>
      <c r="B92" s="4" t="s">
        <v>322</v>
      </c>
      <c r="C92" s="60" t="s">
        <v>496</v>
      </c>
      <c r="G92" s="30"/>
      <c r="H92" s="20">
        <v>1.0</v>
      </c>
      <c r="I92" s="21">
        <v>1.0</v>
      </c>
      <c r="J92" s="4">
        <f t="shared" si="3"/>
        <v>2</v>
      </c>
      <c r="K92" s="61" t="str">
        <f t="shared" si="2"/>
        <v>Yes</v>
      </c>
      <c r="L92" s="62" t="s">
        <v>194</v>
      </c>
      <c r="M92" s="23"/>
      <c r="N92" s="24" t="s">
        <v>87</v>
      </c>
      <c r="O92" s="32" t="s">
        <v>398</v>
      </c>
    </row>
    <row r="93">
      <c r="A93" s="59" t="s">
        <v>497</v>
      </c>
      <c r="B93" s="4" t="s">
        <v>322</v>
      </c>
      <c r="C93" s="60" t="s">
        <v>498</v>
      </c>
      <c r="G93" s="30"/>
      <c r="H93" s="20">
        <v>1.0</v>
      </c>
      <c r="I93" s="21">
        <v>1.0</v>
      </c>
      <c r="J93" s="4">
        <f t="shared" si="3"/>
        <v>2</v>
      </c>
      <c r="K93" s="61" t="str">
        <f t="shared" si="2"/>
        <v>Yes</v>
      </c>
      <c r="L93" s="62" t="s">
        <v>194</v>
      </c>
      <c r="M93" s="23"/>
      <c r="N93" s="24" t="s">
        <v>29</v>
      </c>
      <c r="O93" s="23"/>
    </row>
    <row r="94">
      <c r="A94" s="59" t="s">
        <v>499</v>
      </c>
      <c r="B94" s="4" t="s">
        <v>322</v>
      </c>
      <c r="C94" s="60" t="s">
        <v>500</v>
      </c>
      <c r="G94" s="30"/>
      <c r="H94" s="20">
        <v>1.0</v>
      </c>
      <c r="I94" s="21">
        <v>1.0</v>
      </c>
      <c r="J94" s="4">
        <f t="shared" si="3"/>
        <v>2</v>
      </c>
      <c r="K94" s="61" t="str">
        <f t="shared" si="2"/>
        <v>Yes</v>
      </c>
      <c r="L94" s="62" t="s">
        <v>194</v>
      </c>
      <c r="N94" s="24" t="s">
        <v>56</v>
      </c>
      <c r="O94" s="24" t="s">
        <v>398</v>
      </c>
    </row>
    <row r="95">
      <c r="A95" s="59" t="s">
        <v>501</v>
      </c>
      <c r="B95" s="4" t="s">
        <v>322</v>
      </c>
      <c r="C95" s="60" t="s">
        <v>502</v>
      </c>
      <c r="G95" s="30"/>
      <c r="H95" s="20">
        <v>1.0</v>
      </c>
      <c r="I95" s="21">
        <v>1.0</v>
      </c>
      <c r="J95" s="4">
        <f t="shared" si="3"/>
        <v>2</v>
      </c>
      <c r="K95" s="61" t="str">
        <f t="shared" si="2"/>
        <v>Yes</v>
      </c>
      <c r="L95" s="62" t="s">
        <v>194</v>
      </c>
      <c r="N95" s="24" t="s">
        <v>503</v>
      </c>
      <c r="O95" s="24" t="s">
        <v>504</v>
      </c>
    </row>
    <row r="96">
      <c r="A96" s="59" t="s">
        <v>505</v>
      </c>
      <c r="B96" s="4" t="s">
        <v>322</v>
      </c>
      <c r="C96" s="60" t="s">
        <v>506</v>
      </c>
      <c r="G96" s="30"/>
      <c r="H96" s="20">
        <v>1.0</v>
      </c>
      <c r="I96" s="21">
        <v>1.0</v>
      </c>
      <c r="J96" s="4">
        <f t="shared" si="3"/>
        <v>2</v>
      </c>
      <c r="K96" s="61" t="str">
        <f t="shared" si="2"/>
        <v>Yes</v>
      </c>
      <c r="L96" s="62" t="s">
        <v>194</v>
      </c>
      <c r="N96" s="24" t="s">
        <v>29</v>
      </c>
    </row>
    <row r="97">
      <c r="A97" s="59" t="s">
        <v>507</v>
      </c>
      <c r="B97" s="4" t="s">
        <v>322</v>
      </c>
      <c r="C97" s="60" t="s">
        <v>508</v>
      </c>
      <c r="G97" s="30"/>
      <c r="H97" s="20">
        <v>1.0</v>
      </c>
      <c r="I97" s="21">
        <v>1.0</v>
      </c>
      <c r="J97" s="4">
        <f t="shared" si="3"/>
        <v>2</v>
      </c>
      <c r="K97" s="61" t="str">
        <f t="shared" si="2"/>
        <v>Yes</v>
      </c>
      <c r="L97" s="62" t="s">
        <v>194</v>
      </c>
      <c r="N97" s="24" t="s">
        <v>509</v>
      </c>
    </row>
    <row r="98">
      <c r="A98" s="59" t="s">
        <v>510</v>
      </c>
      <c r="B98" s="4" t="s">
        <v>322</v>
      </c>
      <c r="C98" s="60" t="s">
        <v>511</v>
      </c>
      <c r="G98" s="30"/>
      <c r="H98" s="20">
        <v>1.0</v>
      </c>
      <c r="I98" s="21">
        <v>1.0</v>
      </c>
      <c r="J98" s="4">
        <f t="shared" si="3"/>
        <v>2</v>
      </c>
      <c r="K98" s="61" t="str">
        <f t="shared" si="2"/>
        <v>Yes</v>
      </c>
      <c r="L98" s="62" t="s">
        <v>194</v>
      </c>
      <c r="N98" s="24" t="s">
        <v>512</v>
      </c>
    </row>
    <row r="99">
      <c r="A99" s="59" t="s">
        <v>513</v>
      </c>
      <c r="B99" s="4" t="s">
        <v>322</v>
      </c>
      <c r="C99" s="60" t="s">
        <v>514</v>
      </c>
      <c r="G99" s="30"/>
      <c r="H99" s="20">
        <v>1.0</v>
      </c>
      <c r="I99" s="21">
        <v>1.0</v>
      </c>
      <c r="J99" s="4">
        <f t="shared" si="3"/>
        <v>2</v>
      </c>
      <c r="K99" s="61" t="str">
        <f t="shared" si="2"/>
        <v>Yes</v>
      </c>
      <c r="L99" s="62" t="s">
        <v>194</v>
      </c>
      <c r="N99" s="24" t="s">
        <v>515</v>
      </c>
      <c r="O99" s="24" t="s">
        <v>516</v>
      </c>
    </row>
    <row r="100">
      <c r="A100" s="70"/>
      <c r="B100" s="38"/>
      <c r="C100" s="32"/>
      <c r="G100" s="40" t="s">
        <v>168</v>
      </c>
      <c r="H100" s="41">
        <f t="array" ref="H100">SUM(IF((H2:H99 = 0) * (I2:I99 = 0), 1, 0))</f>
        <v>11</v>
      </c>
      <c r="I100" s="42">
        <f>H100/COUNTA(H2:I99)</f>
        <v>0.05612244898</v>
      </c>
      <c r="J100" s="38"/>
      <c r="K100" s="71"/>
      <c r="L100" s="32"/>
      <c r="N100" s="24"/>
      <c r="O100" s="24"/>
    </row>
    <row r="101">
      <c r="A101" s="70"/>
      <c r="B101" s="38"/>
      <c r="C101" s="32"/>
      <c r="G101" s="44" t="s">
        <v>169</v>
      </c>
      <c r="H101" s="45">
        <f t="array" ref="H101">SUM(IF((H2:H99 = 0.5) * (I2:I99 = 0.5), 1, 0))</f>
        <v>2</v>
      </c>
      <c r="I101" s="46">
        <f>H101/COUNTA(H2:I99)</f>
        <v>0.01020408163</v>
      </c>
      <c r="J101" s="38"/>
      <c r="K101" s="71"/>
      <c r="L101" s="32"/>
      <c r="N101" s="24"/>
      <c r="O101" s="24"/>
    </row>
    <row r="102">
      <c r="A102" s="70"/>
      <c r="B102" s="38"/>
      <c r="C102" s="32"/>
      <c r="G102" s="44" t="s">
        <v>170</v>
      </c>
      <c r="H102" s="45">
        <f t="array" ref="H102">SUM(IF((H2:H99 = 1) * (I2:I99 = 1), 1, 0))</f>
        <v>67</v>
      </c>
      <c r="I102" s="46">
        <f>H102/COUNTA(H2:I99)</f>
        <v>0.3418367347</v>
      </c>
      <c r="J102" s="38"/>
      <c r="K102" s="71"/>
      <c r="L102" s="32"/>
      <c r="N102" s="24"/>
      <c r="O102" s="24"/>
    </row>
    <row r="103">
      <c r="A103" s="70"/>
      <c r="B103" s="38"/>
      <c r="C103" s="32"/>
      <c r="G103" s="47" t="s">
        <v>171</v>
      </c>
      <c r="H103" s="46">
        <f>SUM(H100:H102)/COUNTA(J2:J99)</f>
        <v>0.8163265306</v>
      </c>
      <c r="I103" s="48"/>
      <c r="J103" s="38"/>
      <c r="K103" s="71"/>
      <c r="L103" s="32"/>
      <c r="N103" s="24"/>
      <c r="O103" s="24"/>
    </row>
    <row r="104">
      <c r="A104" s="70"/>
      <c r="B104" s="38"/>
      <c r="C104" s="32"/>
      <c r="G104" s="47" t="s">
        <v>172</v>
      </c>
      <c r="H104" s="46">
        <f>SUMSQ(I100:I102)</f>
        <v>0.1201062057</v>
      </c>
      <c r="I104" s="48"/>
      <c r="J104" s="38"/>
      <c r="K104" s="71"/>
      <c r="L104" s="32"/>
      <c r="N104" s="24"/>
      <c r="O104" s="24"/>
    </row>
    <row r="105">
      <c r="A105" s="70"/>
      <c r="B105" s="38"/>
      <c r="C105" s="32"/>
      <c r="G105" s="47" t="s">
        <v>173</v>
      </c>
      <c r="H105" s="49">
        <f>(H103-H104)/(1-H104)</f>
        <v>0.7912549553</v>
      </c>
      <c r="I105" s="48"/>
      <c r="J105" s="38"/>
      <c r="K105" s="71"/>
      <c r="L105" s="32"/>
      <c r="N105" s="24"/>
      <c r="O105" s="24"/>
    </row>
  </sheetData>
  <dataValidations>
    <dataValidation type="list" allowBlank="1" showErrorMessage="1" sqref="L2:L99">
      <formula1>"Accepted,Deleted"</formula1>
    </dataValidation>
  </dataValidations>
  <hyperlinks>
    <hyperlink r:id="rId1" ref="C2"/>
    <hyperlink r:id="rId2" ref="C3"/>
    <hyperlink r:id="rId3" ref="N3"/>
    <hyperlink r:id="rId4" location="calamari-train" ref="C4"/>
    <hyperlink r:id="rId5" ref="C5"/>
    <hyperlink r:id="rId6" ref="C6"/>
    <hyperlink r:id="rId7" ref="C7"/>
    <hyperlink r:id="rId8" ref="C8"/>
    <hyperlink r:id="rId9" location="fit-model-to-gene-expression-fit" ref="C9"/>
    <hyperlink r:id="rId10" ref="C10"/>
    <hyperlink r:id="rId11" ref="C11"/>
    <hyperlink r:id="rId12" ref="M11"/>
    <hyperlink r:id="rId13" ref="C12"/>
    <hyperlink r:id="rId14" ref="C13"/>
    <hyperlink r:id="rId15" location="training-with-an-experiment-configuration" ref="C14"/>
    <hyperlink r:id="rId16" ref="C15"/>
    <hyperlink r:id="rId17" ref="C16"/>
    <hyperlink r:id="rId18" ref="C17"/>
    <hyperlink r:id="rId19" location="update-functions" ref="C18"/>
    <hyperlink r:id="rId20" location="training" ref="C19"/>
    <hyperlink r:id="rId21" ref="C20"/>
    <hyperlink r:id="rId22" ref="C21"/>
    <hyperlink r:id="rId23" ref="C22"/>
    <hyperlink r:id="rId24" ref="C23"/>
    <hyperlink r:id="rId25" location="step-2-sft-training" ref="C24"/>
    <hyperlink r:id="rId26" location="basic-optimization-example" ref="C25"/>
    <hyperlink r:id="rId27" ref="C26"/>
    <hyperlink r:id="rId28" ref="C27"/>
    <hyperlink r:id="rId29" location="ai" ref="C28"/>
    <hyperlink r:id="rId30" ref="C29"/>
    <hyperlink r:id="rId31" ref="C30"/>
    <hyperlink r:id="rId32" ref="N30"/>
    <hyperlink r:id="rId33" location="fit-and-hyperparameter-tunings-passing-custom-parameters" ref="C31"/>
    <hyperlink r:id="rId34" ref="C32"/>
    <hyperlink r:id="rId35" ref="C33"/>
    <hyperlink r:id="rId36" ref="O33"/>
    <hyperlink r:id="rId37" ref="C34"/>
    <hyperlink r:id="rId38" ref="C35"/>
    <hyperlink r:id="rId39" ref="C36"/>
    <hyperlink r:id="rId40" ref="C37"/>
    <hyperlink r:id="rId41" ref="C38"/>
    <hyperlink r:id="rId42" ref="C39"/>
    <hyperlink r:id="rId43" ref="C40"/>
    <hyperlink r:id="rId44" ref="C41"/>
    <hyperlink r:id="rId45" ref="C42"/>
    <hyperlink r:id="rId46" ref="C43"/>
    <hyperlink r:id="rId47" ref="C44"/>
    <hyperlink r:id="rId48" ref="C45"/>
    <hyperlink r:id="rId49" ref="C46"/>
    <hyperlink r:id="rId50" location="Train-config" ref="C47"/>
    <hyperlink r:id="rId51" ref="N47"/>
    <hyperlink r:id="rId52" location="deeppavlov.core.models.estimator.Estimator" ref="O47"/>
    <hyperlink r:id="rId53" ref="C48"/>
    <hyperlink r:id="rId54" ref="C49"/>
    <hyperlink r:id="rId55" ref="N49"/>
    <hyperlink r:id="rId56" ref="C50"/>
    <hyperlink r:id="rId57" ref="N50"/>
    <hyperlink r:id="rId58" ref="C51"/>
    <hyperlink r:id="rId59" ref="C52"/>
    <hyperlink r:id="rId60" location="core-concepts-document" ref="O52"/>
    <hyperlink r:id="rId61" location="training-a-network" ref="C53"/>
    <hyperlink r:id="rId62" ref="C54"/>
    <hyperlink r:id="rId63" location="training-hmm-parameters-and-inferring-the-hidden-states" ref="C55"/>
    <hyperlink r:id="rId64" ref="C56"/>
    <hyperlink r:id="rId65" ref="C57"/>
    <hyperlink r:id="rId66" location="lightning.pytorch.trainer.trainer.Trainer" ref="C58"/>
    <hyperlink r:id="rId67" location="mlagents.trainers.trainer.rl_trainer" ref="C59"/>
    <hyperlink r:id="rId68" ref="C60"/>
    <hyperlink r:id="rId69" ref="C61"/>
    <hyperlink r:id="rId70" ref="C62"/>
    <hyperlink r:id="rId71" ref="C63"/>
    <hyperlink r:id="rId72" location="openrec.legacy.utils.dataset.Dataset" ref="O63"/>
    <hyperlink r:id="rId73" ref="C64"/>
    <hyperlink r:id="rId74" ref="N64"/>
    <hyperlink r:id="rId75" ref="C65"/>
    <hyperlink r:id="rId76" ref="N65"/>
    <hyperlink r:id="rId77" ref="C66"/>
    <hyperlink r:id="rId78" location="example-models" ref="N66"/>
    <hyperlink r:id="rId79" ref="C67"/>
    <hyperlink r:id="rId80" location="training-a-model" ref="C68"/>
    <hyperlink r:id="rId81" location="pykeen.training.LCWATrainingLoop" ref="N68"/>
    <hyperlink r:id="rId82" location="pykeen.models.TransE" ref="O68"/>
    <hyperlink r:id="rId83" ref="C69"/>
    <hyperlink r:id="rId84" ref="C70"/>
    <hyperlink r:id="rId85" location="train-overview" ref="C71"/>
    <hyperlink r:id="rId86" ref="C72"/>
    <hyperlink r:id="rId87" ref="C73"/>
    <hyperlink r:id="rId88" ref="C74"/>
    <hyperlink r:id="rId89" location="training-collectors" ref="C75"/>
    <hyperlink r:id="rId90" ref="N75"/>
    <hyperlink r:id="rId91" ref="C76"/>
    <hyperlink r:id="rId92" location="train-a-model-with-the-sagemaker-python-sdk" ref="C77"/>
    <hyperlink r:id="rId93" location="scvi.train.Trainer" ref="C78"/>
    <hyperlink r:id="rId94" location="sktime.classification.sklearn.RotationForest.fit" ref="C79"/>
    <hyperlink r:id="rId95" location="snorkel.classification.Trainer" ref="C80"/>
    <hyperlink r:id="rId96" ref="C81"/>
    <hyperlink r:id="rId97" ref="C82"/>
    <hyperlink r:id="rId98" ref="C83"/>
    <hyperlink r:id="rId99" ref="N83"/>
    <hyperlink r:id="rId100" ref="C84"/>
    <hyperlink r:id="rId101" location="tensorpack.train.Trainer" ref="C85"/>
    <hyperlink r:id="rId102" ref="C86"/>
    <hyperlink r:id="rId103" ref="C87"/>
    <hyperlink r:id="rId104" ref="C88"/>
    <hyperlink r:id="rId105" ref="C89"/>
    <hyperlink r:id="rId106" ref="C90"/>
    <hyperlink r:id="rId107" ref="C91"/>
    <hyperlink r:id="rId108" ref="C92"/>
    <hyperlink r:id="rId109" ref="C93"/>
    <hyperlink r:id="rId110" ref="C94"/>
    <hyperlink r:id="rId111" location="module-trax.trainer" ref="C95"/>
    <hyperlink r:id="rId112" location="module-vulcanai.models.basenetwork" ref="C96"/>
    <hyperlink r:id="rId113" ref="C97"/>
    <hyperlink r:id="rId114" location="module-ztlearn.dl.models.trainer" ref="C98"/>
    <hyperlink r:id="rId115" ref="C99"/>
  </hyperlinks>
  <drawing r:id="rId1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1.88"/>
    <col customWidth="1" min="3" max="3" width="26.38"/>
    <col customWidth="1" min="4" max="4" width="20.13"/>
    <col customWidth="1" min="5" max="5" width="71.88"/>
    <col customWidth="1" min="6" max="6" width="25.88"/>
    <col hidden="1" min="7" max="7" width="12.63"/>
    <col customWidth="1" min="9" max="9" width="22.88"/>
    <col customWidth="1" min="15" max="15" width="42.5"/>
    <col customWidth="1" min="16" max="16" width="22.38"/>
    <col customWidth="1" min="17" max="17" width="19.88"/>
    <col customWidth="1" min="18" max="18" width="25.38"/>
  </cols>
  <sheetData>
    <row r="1">
      <c r="A1" s="51"/>
      <c r="B1" s="12" t="s">
        <v>11</v>
      </c>
      <c r="C1" s="12" t="s">
        <v>12</v>
      </c>
      <c r="D1" s="12" t="s">
        <v>13</v>
      </c>
      <c r="E1" s="72" t="s">
        <v>14</v>
      </c>
      <c r="F1" s="73"/>
      <c r="G1" s="14"/>
      <c r="H1" s="14"/>
      <c r="I1" s="15" t="s">
        <v>15</v>
      </c>
      <c r="J1" s="56" t="s">
        <v>16</v>
      </c>
      <c r="K1" s="56" t="s">
        <v>17</v>
      </c>
      <c r="L1" s="16" t="s">
        <v>18</v>
      </c>
      <c r="M1" s="2" t="s">
        <v>189</v>
      </c>
      <c r="N1" s="56" t="s">
        <v>517</v>
      </c>
      <c r="O1" s="57" t="s">
        <v>190</v>
      </c>
      <c r="P1" s="17" t="s">
        <v>20</v>
      </c>
      <c r="Q1" s="17" t="s">
        <v>21</v>
      </c>
      <c r="R1" s="17" t="s">
        <v>22</v>
      </c>
    </row>
    <row r="2">
      <c r="A2" s="74" t="s">
        <v>518</v>
      </c>
      <c r="B2" s="75" t="s">
        <v>191</v>
      </c>
      <c r="C2" s="75" t="s">
        <v>519</v>
      </c>
      <c r="D2" s="4" t="s">
        <v>26</v>
      </c>
      <c r="E2" s="76" t="s">
        <v>193</v>
      </c>
      <c r="F2" s="23"/>
      <c r="G2" s="77" t="str">
        <f>IFERROR(__xludf.DUMMYFUNCTION("UNIQUE(B2:B312)"),"accelerate")</f>
        <v>accelerate</v>
      </c>
      <c r="I2" s="19" t="s">
        <v>28</v>
      </c>
      <c r="J2" s="20">
        <v>1.0</v>
      </c>
      <c r="K2" s="21">
        <v>1.0</v>
      </c>
      <c r="L2" s="4">
        <f t="shared" ref="L2:L16" si="1">SUM(E2:K2)</f>
        <v>2</v>
      </c>
      <c r="M2" s="78" t="str">
        <f t="shared" ref="M2:M18" si="2">IF(L2&lt;2,"No","Yes")</f>
        <v>Yes</v>
      </c>
      <c r="N2" s="21"/>
      <c r="O2" s="62" t="s">
        <v>194</v>
      </c>
      <c r="P2" s="23"/>
      <c r="Q2" s="32"/>
      <c r="R2" s="23"/>
    </row>
    <row r="3">
      <c r="A3" s="74" t="s">
        <v>518</v>
      </c>
      <c r="B3" s="75" t="s">
        <v>191</v>
      </c>
      <c r="C3" s="75" t="s">
        <v>520</v>
      </c>
      <c r="D3" s="4" t="s">
        <v>26</v>
      </c>
      <c r="E3" s="76" t="s">
        <v>193</v>
      </c>
      <c r="F3" s="23"/>
      <c r="G3" s="79" t="str">
        <f>IFERROR(__xludf.DUMMYFUNCTION("""COMPUTED_VALUE"""),"caffe")</f>
        <v>caffe</v>
      </c>
      <c r="I3" s="19" t="s">
        <v>30</v>
      </c>
      <c r="J3" s="20">
        <v>1.0</v>
      </c>
      <c r="K3" s="21">
        <v>1.0</v>
      </c>
      <c r="L3" s="4">
        <f t="shared" si="1"/>
        <v>2</v>
      </c>
      <c r="M3" s="78" t="str">
        <f t="shared" si="2"/>
        <v>Yes</v>
      </c>
      <c r="N3" s="21"/>
      <c r="O3" s="62" t="s">
        <v>194</v>
      </c>
      <c r="P3" s="23"/>
      <c r="Q3" s="64"/>
      <c r="R3" s="32"/>
    </row>
    <row r="4">
      <c r="A4" s="74" t="s">
        <v>518</v>
      </c>
      <c r="B4" s="75" t="s">
        <v>191</v>
      </c>
      <c r="C4" s="75" t="s">
        <v>65</v>
      </c>
      <c r="D4" s="4" t="s">
        <v>26</v>
      </c>
      <c r="E4" s="76" t="s">
        <v>193</v>
      </c>
      <c r="F4" s="23"/>
      <c r="G4" s="79" t="str">
        <f>IFERROR(__xludf.DUMMYFUNCTION("""COMPUTED_VALUE"""),"crypten")</f>
        <v>crypten</v>
      </c>
      <c r="I4" s="19" t="s">
        <v>32</v>
      </c>
      <c r="J4" s="20">
        <v>1.0</v>
      </c>
      <c r="K4" s="21">
        <v>1.0</v>
      </c>
      <c r="L4" s="4">
        <f t="shared" si="1"/>
        <v>2</v>
      </c>
      <c r="M4" s="78" t="str">
        <f t="shared" si="2"/>
        <v>Yes</v>
      </c>
      <c r="N4" s="21"/>
      <c r="O4" s="62" t="s">
        <v>194</v>
      </c>
      <c r="P4" s="23"/>
      <c r="Q4" s="32"/>
      <c r="R4" s="32"/>
    </row>
    <row r="5">
      <c r="A5" s="74" t="s">
        <v>518</v>
      </c>
      <c r="B5" s="75" t="s">
        <v>191</v>
      </c>
      <c r="C5" s="75" t="s">
        <v>102</v>
      </c>
      <c r="D5" s="4" t="s">
        <v>26</v>
      </c>
      <c r="E5" s="76" t="s">
        <v>193</v>
      </c>
      <c r="F5" s="23"/>
      <c r="G5" s="79" t="str">
        <f>IFERROR(__xludf.DUMMYFUNCTION("""COMPUTED_VALUE"""),"darklight")</f>
        <v>darklight</v>
      </c>
      <c r="I5" s="19" t="s">
        <v>34</v>
      </c>
      <c r="J5" s="20">
        <v>1.0</v>
      </c>
      <c r="K5" s="21">
        <v>1.0</v>
      </c>
      <c r="L5" s="4">
        <f t="shared" si="1"/>
        <v>2</v>
      </c>
      <c r="M5" s="78" t="str">
        <f t="shared" si="2"/>
        <v>Yes</v>
      </c>
      <c r="N5" s="21"/>
      <c r="O5" s="62" t="s">
        <v>194</v>
      </c>
      <c r="P5" s="23"/>
      <c r="Q5" s="32"/>
      <c r="R5" s="23"/>
    </row>
    <row r="6">
      <c r="A6" s="74" t="s">
        <v>518</v>
      </c>
      <c r="B6" s="75" t="s">
        <v>191</v>
      </c>
      <c r="C6" s="75" t="s">
        <v>521</v>
      </c>
      <c r="D6" s="4" t="s">
        <v>42</v>
      </c>
      <c r="E6" s="80" t="s">
        <v>522</v>
      </c>
      <c r="F6" s="23"/>
      <c r="G6" s="79" t="str">
        <f>IFERROR(__xludf.DUMMYFUNCTION("""COMPUTED_VALUE"""),"deepchem")</f>
        <v>deepchem</v>
      </c>
      <c r="I6" s="27" t="s">
        <v>37</v>
      </c>
      <c r="J6" s="20">
        <v>0.5</v>
      </c>
      <c r="K6" s="21">
        <v>1.0</v>
      </c>
      <c r="L6" s="4">
        <f t="shared" si="1"/>
        <v>1.5</v>
      </c>
      <c r="M6" s="78" t="str">
        <f t="shared" si="2"/>
        <v>No</v>
      </c>
      <c r="N6" s="36">
        <v>1.0</v>
      </c>
      <c r="O6" s="62" t="s">
        <v>194</v>
      </c>
      <c r="P6" s="32" t="s">
        <v>523</v>
      </c>
      <c r="Q6" s="32"/>
      <c r="R6" s="32"/>
    </row>
    <row r="7">
      <c r="A7" s="74" t="s">
        <v>518</v>
      </c>
      <c r="B7" s="75" t="s">
        <v>191</v>
      </c>
      <c r="C7" s="75" t="s">
        <v>59</v>
      </c>
      <c r="D7" s="4" t="s">
        <v>42</v>
      </c>
      <c r="E7" s="76" t="s">
        <v>522</v>
      </c>
      <c r="F7" s="23"/>
      <c r="G7" s="79" t="str">
        <f>IFERROR(__xludf.DUMMYFUNCTION("""COMPUTED_VALUE"""),"espnet2")</f>
        <v>espnet2</v>
      </c>
      <c r="I7" s="29" t="s">
        <v>40</v>
      </c>
      <c r="J7" s="20">
        <v>1.0</v>
      </c>
      <c r="K7" s="21">
        <v>1.0</v>
      </c>
      <c r="L7" s="4">
        <f t="shared" si="1"/>
        <v>2</v>
      </c>
      <c r="M7" s="78" t="str">
        <f t="shared" si="2"/>
        <v>Yes</v>
      </c>
      <c r="N7" s="21"/>
      <c r="O7" s="62" t="s">
        <v>194</v>
      </c>
      <c r="P7" s="64"/>
      <c r="Q7" s="32"/>
      <c r="R7" s="32"/>
    </row>
    <row r="8">
      <c r="A8" s="74" t="s">
        <v>518</v>
      </c>
      <c r="B8" s="75" t="s">
        <v>191</v>
      </c>
      <c r="C8" s="75" t="s">
        <v>524</v>
      </c>
      <c r="D8" s="4" t="s">
        <v>42</v>
      </c>
      <c r="E8" s="76" t="s">
        <v>525</v>
      </c>
      <c r="F8" s="23"/>
      <c r="G8" s="79" t="str">
        <f>IFERROR(__xludf.DUMMYFUNCTION("""COMPUTED_VALUE"""),"gluon")</f>
        <v>gluon</v>
      </c>
      <c r="I8" s="30"/>
      <c r="J8" s="20">
        <v>0.0</v>
      </c>
      <c r="K8" s="21">
        <v>1.0</v>
      </c>
      <c r="L8" s="4">
        <f t="shared" si="1"/>
        <v>1</v>
      </c>
      <c r="M8" s="78" t="str">
        <f t="shared" si="2"/>
        <v>No</v>
      </c>
      <c r="N8" s="36">
        <v>0.0</v>
      </c>
      <c r="O8" s="62" t="s">
        <v>202</v>
      </c>
      <c r="P8" s="32" t="s">
        <v>526</v>
      </c>
      <c r="Q8" s="32" t="s">
        <v>527</v>
      </c>
      <c r="R8" s="32"/>
    </row>
    <row r="9">
      <c r="A9" s="74" t="s">
        <v>518</v>
      </c>
      <c r="B9" s="75" t="s">
        <v>191</v>
      </c>
      <c r="C9" s="75" t="s">
        <v>528</v>
      </c>
      <c r="D9" s="4" t="s">
        <v>42</v>
      </c>
      <c r="E9" s="76" t="s">
        <v>529</v>
      </c>
      <c r="F9" s="23"/>
      <c r="G9" s="79" t="str">
        <f>IFERROR(__xludf.DUMMYFUNCTION("""COMPUTED_VALUE"""),"habitat_baselines")</f>
        <v>habitat_baselines</v>
      </c>
      <c r="I9" s="30"/>
      <c r="J9" s="20">
        <v>1.0</v>
      </c>
      <c r="K9" s="21">
        <v>1.0</v>
      </c>
      <c r="L9" s="4">
        <f t="shared" si="1"/>
        <v>2</v>
      </c>
      <c r="M9" s="78" t="str">
        <f t="shared" si="2"/>
        <v>Yes</v>
      </c>
      <c r="N9" s="21"/>
      <c r="O9" s="62" t="s">
        <v>194</v>
      </c>
      <c r="P9" s="32"/>
      <c r="Q9" s="32"/>
    </row>
    <row r="10">
      <c r="A10" s="74" t="s">
        <v>518</v>
      </c>
      <c r="B10" s="75" t="s">
        <v>196</v>
      </c>
      <c r="C10" s="75" t="s">
        <v>530</v>
      </c>
      <c r="D10" s="4" t="s">
        <v>26</v>
      </c>
      <c r="E10" s="76" t="s">
        <v>197</v>
      </c>
      <c r="F10" s="23"/>
      <c r="G10" s="79" t="str">
        <f>IFERROR(__xludf.DUMMYFUNCTION("""COMPUTED_VALUE"""),"imageai")</f>
        <v>imageai</v>
      </c>
      <c r="I10" s="30"/>
      <c r="J10" s="20">
        <v>1.0</v>
      </c>
      <c r="K10" s="21">
        <v>1.0</v>
      </c>
      <c r="L10" s="4">
        <f t="shared" si="1"/>
        <v>2</v>
      </c>
      <c r="M10" s="78" t="str">
        <f t="shared" si="2"/>
        <v>Yes</v>
      </c>
      <c r="N10" s="21"/>
      <c r="O10" s="62" t="s">
        <v>194</v>
      </c>
      <c r="P10" s="32"/>
    </row>
    <row r="11">
      <c r="A11" s="74" t="s">
        <v>518</v>
      </c>
      <c r="B11" s="75" t="s">
        <v>196</v>
      </c>
      <c r="C11" s="75" t="s">
        <v>57</v>
      </c>
      <c r="D11" s="4" t="s">
        <v>42</v>
      </c>
      <c r="E11" s="80" t="s">
        <v>531</v>
      </c>
      <c r="F11" s="23"/>
      <c r="G11" s="79" t="str">
        <f>IFERROR(__xludf.DUMMYFUNCTION("""COMPUTED_VALUE"""),"mmengine")</f>
        <v>mmengine</v>
      </c>
      <c r="I11" s="30"/>
      <c r="J11" s="20">
        <v>1.0</v>
      </c>
      <c r="K11" s="21">
        <v>1.0</v>
      </c>
      <c r="L11" s="4">
        <f t="shared" si="1"/>
        <v>2</v>
      </c>
      <c r="M11" s="78" t="str">
        <f t="shared" si="2"/>
        <v>Yes</v>
      </c>
      <c r="N11" s="21"/>
      <c r="O11" s="62" t="s">
        <v>194</v>
      </c>
      <c r="P11" s="23"/>
      <c r="Q11" s="32"/>
    </row>
    <row r="12">
      <c r="A12" s="74" t="s">
        <v>518</v>
      </c>
      <c r="B12" s="75" t="s">
        <v>196</v>
      </c>
      <c r="C12" s="75" t="s">
        <v>177</v>
      </c>
      <c r="D12" s="4" t="s">
        <v>26</v>
      </c>
      <c r="E12" s="80" t="s">
        <v>532</v>
      </c>
      <c r="F12" s="23"/>
      <c r="G12" s="79" t="str">
        <f>IFERROR(__xludf.DUMMYFUNCTION("""COMPUTED_VALUE"""),"monai")</f>
        <v>monai</v>
      </c>
      <c r="I12" s="30"/>
      <c r="J12" s="20">
        <v>1.0</v>
      </c>
      <c r="K12" s="21">
        <v>1.0</v>
      </c>
      <c r="L12" s="4">
        <f t="shared" si="1"/>
        <v>2</v>
      </c>
      <c r="M12" s="78" t="str">
        <f t="shared" si="2"/>
        <v>Yes</v>
      </c>
      <c r="N12" s="21"/>
      <c r="O12" s="62" t="s">
        <v>194</v>
      </c>
      <c r="P12" s="23"/>
      <c r="Q12" s="32"/>
    </row>
    <row r="13">
      <c r="A13" s="74" t="s">
        <v>518</v>
      </c>
      <c r="B13" s="75" t="s">
        <v>196</v>
      </c>
      <c r="C13" s="75" t="s">
        <v>533</v>
      </c>
      <c r="D13" s="4" t="s">
        <v>26</v>
      </c>
      <c r="E13" s="76" t="s">
        <v>534</v>
      </c>
      <c r="F13" s="23"/>
      <c r="G13" s="79" t="str">
        <f>IFERROR(__xludf.DUMMYFUNCTION("""COMPUTED_VALUE"""),"mt_dnn")</f>
        <v>mt_dnn</v>
      </c>
      <c r="I13" s="30"/>
      <c r="J13" s="20">
        <v>1.0</v>
      </c>
      <c r="K13" s="21">
        <v>1.0</v>
      </c>
      <c r="L13" s="4">
        <f t="shared" si="1"/>
        <v>2</v>
      </c>
      <c r="M13" s="78" t="str">
        <f t="shared" si="2"/>
        <v>Yes</v>
      </c>
      <c r="N13" s="21"/>
      <c r="O13" s="62" t="s">
        <v>194</v>
      </c>
      <c r="P13" s="23"/>
    </row>
    <row r="14">
      <c r="A14" s="74" t="s">
        <v>518</v>
      </c>
      <c r="B14" s="75" t="s">
        <v>196</v>
      </c>
      <c r="C14" s="75" t="s">
        <v>136</v>
      </c>
      <c r="D14" s="4" t="s">
        <v>26</v>
      </c>
      <c r="E14" s="76" t="s">
        <v>534</v>
      </c>
      <c r="F14" s="23"/>
      <c r="G14" s="79" t="str">
        <f>IFERROR(__xludf.DUMMYFUNCTION("""COMPUTED_VALUE"""),"sparknlp")</f>
        <v>sparknlp</v>
      </c>
      <c r="I14" s="30"/>
      <c r="J14" s="20">
        <v>1.0</v>
      </c>
      <c r="K14" s="21">
        <v>1.0</v>
      </c>
      <c r="L14" s="4">
        <f t="shared" si="1"/>
        <v>2</v>
      </c>
      <c r="M14" s="78" t="str">
        <f t="shared" si="2"/>
        <v>Yes</v>
      </c>
      <c r="N14" s="21"/>
      <c r="O14" s="62" t="s">
        <v>194</v>
      </c>
      <c r="P14" s="23"/>
      <c r="Q14" s="32"/>
    </row>
    <row r="15">
      <c r="A15" s="74" t="s">
        <v>518</v>
      </c>
      <c r="B15" s="75" t="s">
        <v>196</v>
      </c>
      <c r="C15" s="75" t="s">
        <v>535</v>
      </c>
      <c r="D15" s="4" t="s">
        <v>26</v>
      </c>
      <c r="E15" s="76" t="s">
        <v>534</v>
      </c>
      <c r="F15" s="23"/>
      <c r="G15" s="79" t="str">
        <f>IFERROR(__xludf.DUMMYFUNCTION("""COMPUTED_VALUE"""),"texcla")</f>
        <v>texcla</v>
      </c>
      <c r="I15" s="30"/>
      <c r="J15" s="20">
        <v>0.0</v>
      </c>
      <c r="K15" s="21">
        <v>1.0</v>
      </c>
      <c r="L15" s="4">
        <f t="shared" si="1"/>
        <v>1</v>
      </c>
      <c r="M15" s="78" t="str">
        <f t="shared" si="2"/>
        <v>No</v>
      </c>
      <c r="N15" s="21"/>
      <c r="O15" s="62" t="s">
        <v>202</v>
      </c>
      <c r="P15" s="32" t="s">
        <v>536</v>
      </c>
      <c r="Q15" s="32" t="s">
        <v>537</v>
      </c>
      <c r="R15" s="32"/>
    </row>
    <row r="16">
      <c r="A16" s="74" t="s">
        <v>518</v>
      </c>
      <c r="B16" s="75" t="s">
        <v>196</v>
      </c>
      <c r="C16" s="75" t="s">
        <v>538</v>
      </c>
      <c r="D16" s="4" t="s">
        <v>42</v>
      </c>
      <c r="E16" s="76" t="s">
        <v>534</v>
      </c>
      <c r="F16" s="23"/>
      <c r="G16" s="79" t="str">
        <f>IFERROR(__xludf.DUMMYFUNCTION("""COMPUTED_VALUE"""),"anago")</f>
        <v>anago</v>
      </c>
      <c r="I16" s="30"/>
      <c r="J16" s="20">
        <v>1.0</v>
      </c>
      <c r="K16" s="21">
        <v>1.0</v>
      </c>
      <c r="L16" s="4">
        <f t="shared" si="1"/>
        <v>2</v>
      </c>
      <c r="M16" s="78" t="str">
        <f t="shared" si="2"/>
        <v>Yes</v>
      </c>
      <c r="N16" s="21"/>
      <c r="O16" s="62" t="s">
        <v>194</v>
      </c>
      <c r="P16" s="64"/>
      <c r="Q16" s="32"/>
      <c r="R16" s="32"/>
    </row>
    <row r="17">
      <c r="A17" s="74" t="s">
        <v>518</v>
      </c>
      <c r="B17" s="75" t="s">
        <v>196</v>
      </c>
      <c r="C17" s="75" t="s">
        <v>46</v>
      </c>
      <c r="D17" s="4" t="s">
        <v>42</v>
      </c>
      <c r="E17" s="65" t="s">
        <v>539</v>
      </c>
      <c r="F17" s="23"/>
      <c r="G17" s="79" t="str">
        <f>IFERROR(__xludf.DUMMYFUNCTION("""COMPUTED_VALUE"""),"ampligraph")</f>
        <v>ampligraph</v>
      </c>
      <c r="I17" s="30"/>
      <c r="J17" s="20">
        <v>1.0</v>
      </c>
      <c r="K17" s="21">
        <v>1.0</v>
      </c>
      <c r="L17" s="4">
        <v>2.0</v>
      </c>
      <c r="M17" s="78" t="str">
        <f t="shared" si="2"/>
        <v>Yes</v>
      </c>
      <c r="N17" s="21"/>
      <c r="O17" s="62" t="s">
        <v>194</v>
      </c>
      <c r="P17" s="64"/>
      <c r="Q17" s="32"/>
      <c r="R17" s="32"/>
    </row>
    <row r="18">
      <c r="A18" s="74" t="s">
        <v>518</v>
      </c>
      <c r="B18" s="75" t="s">
        <v>205</v>
      </c>
      <c r="C18" s="75" t="s">
        <v>57</v>
      </c>
      <c r="D18" s="4" t="s">
        <v>26</v>
      </c>
      <c r="E18" s="76" t="s">
        <v>206</v>
      </c>
      <c r="F18" s="23"/>
      <c r="G18" s="79" t="str">
        <f>IFERROR(__xludf.DUMMYFUNCTION("""COMPUTED_VALUE"""),"autogluon")</f>
        <v>autogluon</v>
      </c>
      <c r="I18" s="30"/>
      <c r="J18" s="20">
        <v>1.0</v>
      </c>
      <c r="K18" s="21">
        <v>1.0</v>
      </c>
      <c r="L18" s="4">
        <f>SUM(E18:K18)</f>
        <v>2</v>
      </c>
      <c r="M18" s="78" t="str">
        <f t="shared" si="2"/>
        <v>Yes</v>
      </c>
      <c r="N18" s="21"/>
      <c r="O18" s="62" t="s">
        <v>194</v>
      </c>
      <c r="P18" s="64"/>
      <c r="Q18" s="32"/>
      <c r="R18" s="32"/>
    </row>
    <row r="19">
      <c r="A19" s="74" t="s">
        <v>518</v>
      </c>
      <c r="B19" s="75" t="s">
        <v>205</v>
      </c>
      <c r="C19" s="75" t="s">
        <v>177</v>
      </c>
      <c r="D19" s="4" t="s">
        <v>42</v>
      </c>
      <c r="E19" s="76" t="s">
        <v>206</v>
      </c>
      <c r="F19" s="23"/>
      <c r="G19" s="79" t="str">
        <f>IFERROR(__xludf.DUMMYFUNCTION("""COMPUTED_VALUE"""),"autosklearn")</f>
        <v>autosklearn</v>
      </c>
      <c r="I19" s="30"/>
      <c r="J19" s="20"/>
      <c r="K19" s="21"/>
      <c r="L19" s="4"/>
      <c r="M19" s="78"/>
      <c r="N19" s="21"/>
      <c r="O19" s="62"/>
      <c r="P19" s="64"/>
      <c r="Q19" s="32"/>
      <c r="R19" s="32"/>
    </row>
    <row r="20">
      <c r="A20" s="74" t="s">
        <v>518</v>
      </c>
      <c r="B20" s="75" t="s">
        <v>205</v>
      </c>
      <c r="C20" s="75" t="s">
        <v>59</v>
      </c>
      <c r="D20" s="4" t="s">
        <v>42</v>
      </c>
      <c r="E20" s="76" t="s">
        <v>540</v>
      </c>
      <c r="F20" s="23"/>
      <c r="G20" s="79" t="str">
        <f>IFERROR(__xludf.DUMMYFUNCTION("""COMPUTED_VALUE"""),"caffe2")</f>
        <v>caffe2</v>
      </c>
      <c r="I20" s="30"/>
      <c r="J20" s="20">
        <v>1.0</v>
      </c>
      <c r="K20" s="21">
        <v>1.0</v>
      </c>
      <c r="L20" s="4">
        <f t="shared" ref="L20:L77" si="3">SUM(E20:K20)</f>
        <v>2</v>
      </c>
      <c r="M20" s="78" t="str">
        <f t="shared" ref="M20:M238" si="4">IF(L20&lt;2,"No","Yes")</f>
        <v>Yes</v>
      </c>
      <c r="N20" s="21"/>
      <c r="O20" s="62" t="s">
        <v>194</v>
      </c>
      <c r="P20" s="64"/>
      <c r="Q20" s="32"/>
      <c r="R20" s="32"/>
    </row>
    <row r="21">
      <c r="A21" s="74" t="s">
        <v>518</v>
      </c>
      <c r="B21" s="75" t="s">
        <v>205</v>
      </c>
      <c r="C21" s="75" t="s">
        <v>56</v>
      </c>
      <c r="D21" s="4" t="s">
        <v>26</v>
      </c>
      <c r="E21" s="76" t="s">
        <v>541</v>
      </c>
      <c r="F21" s="23"/>
      <c r="G21" s="79" t="str">
        <f>IFERROR(__xludf.DUMMYFUNCTION("""COMPUTED_VALUE"""),"catboost")</f>
        <v>catboost</v>
      </c>
      <c r="I21" s="30"/>
      <c r="J21" s="20">
        <v>1.0</v>
      </c>
      <c r="K21" s="21">
        <v>1.0</v>
      </c>
      <c r="L21" s="4">
        <f t="shared" si="3"/>
        <v>2</v>
      </c>
      <c r="M21" s="78" t="str">
        <f t="shared" si="4"/>
        <v>Yes</v>
      </c>
      <c r="N21" s="21"/>
      <c r="O21" s="62" t="s">
        <v>194</v>
      </c>
      <c r="P21" s="23"/>
      <c r="R21" s="32"/>
    </row>
    <row r="22">
      <c r="A22" s="74" t="s">
        <v>518</v>
      </c>
      <c r="B22" s="75" t="s">
        <v>208</v>
      </c>
      <c r="C22" s="75" t="s">
        <v>56</v>
      </c>
      <c r="D22" s="4" t="s">
        <v>26</v>
      </c>
      <c r="E22" s="80" t="s">
        <v>209</v>
      </c>
      <c r="F22" s="23"/>
      <c r="G22" s="79" t="str">
        <f>IFERROR(__xludf.DUMMYFUNCTION("""COMPUTED_VALUE"""),"chatterbot")</f>
        <v>chatterbot</v>
      </c>
      <c r="I22" s="30"/>
      <c r="J22" s="20">
        <v>1.0</v>
      </c>
      <c r="K22" s="21">
        <v>1.0</v>
      </c>
      <c r="L22" s="4">
        <f t="shared" si="3"/>
        <v>2</v>
      </c>
      <c r="M22" s="78" t="str">
        <f t="shared" si="4"/>
        <v>Yes</v>
      </c>
      <c r="N22" s="21"/>
      <c r="O22" s="62" t="s">
        <v>194</v>
      </c>
      <c r="P22" s="23"/>
      <c r="Q22" s="32"/>
      <c r="R22" s="32"/>
    </row>
    <row r="23">
      <c r="A23" s="74" t="s">
        <v>518</v>
      </c>
      <c r="B23" s="75" t="s">
        <v>212</v>
      </c>
      <c r="C23" s="75" t="s">
        <v>542</v>
      </c>
      <c r="D23" s="4" t="s">
        <v>26</v>
      </c>
      <c r="E23" s="76" t="s">
        <v>543</v>
      </c>
      <c r="F23" s="23"/>
      <c r="G23" s="79" t="str">
        <f>IFERROR(__xludf.DUMMYFUNCTION("""COMPUTED_VALUE"""),"chefboost")</f>
        <v>chefboost</v>
      </c>
      <c r="I23" s="30"/>
      <c r="J23" s="20">
        <v>1.0</v>
      </c>
      <c r="K23" s="21">
        <v>1.0</v>
      </c>
      <c r="L23" s="4">
        <f t="shared" si="3"/>
        <v>2</v>
      </c>
      <c r="M23" s="78" t="str">
        <f t="shared" si="4"/>
        <v>Yes</v>
      </c>
      <c r="N23" s="21"/>
      <c r="O23" s="62" t="s">
        <v>194</v>
      </c>
      <c r="P23" s="23"/>
      <c r="Q23" s="32"/>
      <c r="R23" s="32"/>
    </row>
    <row r="24">
      <c r="A24" s="74" t="s">
        <v>518</v>
      </c>
      <c r="B24" s="75" t="s">
        <v>212</v>
      </c>
      <c r="C24" s="75" t="s">
        <v>544</v>
      </c>
      <c r="D24" s="4" t="s">
        <v>42</v>
      </c>
      <c r="E24" s="76" t="s">
        <v>543</v>
      </c>
      <c r="F24" s="23"/>
      <c r="G24" s="79" t="str">
        <f>IFERROR(__xludf.DUMMYFUNCTION("""COMPUTED_VALUE"""),"classy_vision")</f>
        <v>classy_vision</v>
      </c>
      <c r="I24" s="30"/>
      <c r="J24" s="20">
        <v>1.0</v>
      </c>
      <c r="K24" s="21">
        <v>1.0</v>
      </c>
      <c r="L24" s="4">
        <f t="shared" si="3"/>
        <v>2</v>
      </c>
      <c r="M24" s="78" t="str">
        <f t="shared" si="4"/>
        <v>Yes</v>
      </c>
      <c r="N24" s="21"/>
      <c r="O24" s="62" t="s">
        <v>194</v>
      </c>
      <c r="P24" s="32"/>
      <c r="Q24" s="32"/>
      <c r="R24" s="32"/>
    </row>
    <row r="25">
      <c r="A25" s="74" t="s">
        <v>518</v>
      </c>
      <c r="B25" s="75" t="s">
        <v>212</v>
      </c>
      <c r="C25" s="75" t="s">
        <v>25</v>
      </c>
      <c r="D25" s="4" t="s">
        <v>26</v>
      </c>
      <c r="E25" s="76" t="s">
        <v>543</v>
      </c>
      <c r="F25" s="23"/>
      <c r="G25" s="79" t="str">
        <f>IFERROR(__xludf.DUMMYFUNCTION("""COMPUTED_VALUE"""),"cogdl")</f>
        <v>cogdl</v>
      </c>
      <c r="I25" s="30"/>
      <c r="J25" s="20">
        <v>1.0</v>
      </c>
      <c r="K25" s="21">
        <v>1.0</v>
      </c>
      <c r="L25" s="4">
        <f t="shared" si="3"/>
        <v>2</v>
      </c>
      <c r="M25" s="78" t="str">
        <f t="shared" si="4"/>
        <v>Yes</v>
      </c>
      <c r="N25" s="21"/>
      <c r="O25" s="62" t="s">
        <v>194</v>
      </c>
      <c r="P25" s="32"/>
      <c r="Q25" s="32"/>
      <c r="R25" s="32"/>
    </row>
    <row r="26">
      <c r="A26" s="74" t="s">
        <v>518</v>
      </c>
      <c r="B26" s="75" t="s">
        <v>212</v>
      </c>
      <c r="C26" s="75" t="s">
        <v>46</v>
      </c>
      <c r="D26" s="4" t="s">
        <v>42</v>
      </c>
      <c r="E26" s="76" t="s">
        <v>543</v>
      </c>
      <c r="F26" s="23"/>
      <c r="G26" s="79" t="str">
        <f>IFERROR(__xludf.DUMMYFUNCTION("""COMPUTED_VALUE"""),"cpprb")</f>
        <v>cpprb</v>
      </c>
      <c r="I26" s="30"/>
      <c r="J26" s="20">
        <v>1.0</v>
      </c>
      <c r="K26" s="21">
        <v>1.0</v>
      </c>
      <c r="L26" s="4">
        <f t="shared" si="3"/>
        <v>2</v>
      </c>
      <c r="M26" s="78" t="str">
        <f t="shared" si="4"/>
        <v>Yes</v>
      </c>
      <c r="N26" s="21"/>
      <c r="O26" s="62" t="s">
        <v>194</v>
      </c>
      <c r="P26" s="23"/>
      <c r="Q26" s="32"/>
      <c r="R26" s="32"/>
    </row>
    <row r="27">
      <c r="A27" s="74" t="s">
        <v>518</v>
      </c>
      <c r="B27" s="75" t="s">
        <v>212</v>
      </c>
      <c r="C27" s="75" t="s">
        <v>545</v>
      </c>
      <c r="D27" s="4" t="s">
        <v>26</v>
      </c>
      <c r="E27" s="76" t="s">
        <v>543</v>
      </c>
      <c r="F27" s="23"/>
      <c r="G27" s="79" t="str">
        <f>IFERROR(__xludf.DUMMYFUNCTION("""COMPUTED_VALUE"""),"cuml")</f>
        <v>cuml</v>
      </c>
      <c r="I27" s="30"/>
      <c r="J27" s="20">
        <v>1.0</v>
      </c>
      <c r="K27" s="21">
        <v>1.0</v>
      </c>
      <c r="L27" s="4">
        <f t="shared" si="3"/>
        <v>2</v>
      </c>
      <c r="M27" s="78" t="str">
        <f t="shared" si="4"/>
        <v>Yes</v>
      </c>
      <c r="N27" s="21"/>
      <c r="O27" s="62" t="s">
        <v>194</v>
      </c>
      <c r="P27" s="23"/>
      <c r="Q27" s="64"/>
    </row>
    <row r="28">
      <c r="A28" s="74" t="s">
        <v>518</v>
      </c>
      <c r="B28" s="75" t="s">
        <v>212</v>
      </c>
      <c r="C28" s="75" t="s">
        <v>546</v>
      </c>
      <c r="D28" s="4" t="s">
        <v>42</v>
      </c>
      <c r="E28" s="76" t="s">
        <v>543</v>
      </c>
      <c r="F28" s="23"/>
      <c r="G28" s="79" t="str">
        <f>IFERROR(__xludf.DUMMYFUNCTION("""COMPUTED_VALUE"""),"deeppavlov")</f>
        <v>deeppavlov</v>
      </c>
      <c r="I28" s="30"/>
      <c r="J28" s="20">
        <v>1.0</v>
      </c>
      <c r="K28" s="21">
        <v>1.0</v>
      </c>
      <c r="L28" s="4">
        <f t="shared" si="3"/>
        <v>2</v>
      </c>
      <c r="M28" s="78" t="str">
        <f t="shared" si="4"/>
        <v>Yes</v>
      </c>
      <c r="N28" s="21"/>
      <c r="O28" s="62" t="s">
        <v>194</v>
      </c>
      <c r="P28" s="23"/>
      <c r="Q28" s="32"/>
      <c r="R28" s="23"/>
    </row>
    <row r="29">
      <c r="A29" s="74" t="s">
        <v>518</v>
      </c>
      <c r="B29" s="75" t="s">
        <v>212</v>
      </c>
      <c r="C29" s="75" t="s">
        <v>547</v>
      </c>
      <c r="D29" s="4" t="s">
        <v>42</v>
      </c>
      <c r="E29" s="76" t="s">
        <v>543</v>
      </c>
      <c r="F29" s="23"/>
      <c r="G29" s="79" t="str">
        <f>IFERROR(__xludf.DUMMYFUNCTION("""COMPUTED_VALUE"""),"deepspeed")</f>
        <v>deepspeed</v>
      </c>
      <c r="I29" s="30"/>
      <c r="J29" s="20">
        <v>1.0</v>
      </c>
      <c r="K29" s="21">
        <v>1.0</v>
      </c>
      <c r="L29" s="4">
        <f t="shared" si="3"/>
        <v>2</v>
      </c>
      <c r="M29" s="78" t="str">
        <f t="shared" si="4"/>
        <v>Yes</v>
      </c>
      <c r="N29" s="21"/>
      <c r="O29" s="62" t="s">
        <v>194</v>
      </c>
      <c r="P29" s="23"/>
      <c r="Q29" s="32"/>
      <c r="R29" s="32"/>
    </row>
    <row r="30">
      <c r="A30" s="74" t="s">
        <v>518</v>
      </c>
      <c r="B30" s="75" t="s">
        <v>212</v>
      </c>
      <c r="C30" s="75" t="s">
        <v>548</v>
      </c>
      <c r="D30" s="4" t="s">
        <v>42</v>
      </c>
      <c r="E30" s="76" t="s">
        <v>543</v>
      </c>
      <c r="F30" s="23"/>
      <c r="G30" s="79" t="str">
        <f>IFERROR(__xludf.DUMMYFUNCTION("""COMPUTED_VALUE"""),"fastNLP")</f>
        <v>fastNLP</v>
      </c>
      <c r="I30" s="30"/>
      <c r="J30" s="20">
        <v>1.0</v>
      </c>
      <c r="K30" s="21">
        <v>1.0</v>
      </c>
      <c r="L30" s="4">
        <f t="shared" si="3"/>
        <v>2</v>
      </c>
      <c r="M30" s="78" t="str">
        <f t="shared" si="4"/>
        <v>Yes</v>
      </c>
      <c r="N30" s="21"/>
      <c r="O30" s="62" t="s">
        <v>194</v>
      </c>
      <c r="P30" s="23"/>
      <c r="Q30" s="32"/>
      <c r="R30" s="32"/>
    </row>
    <row r="31">
      <c r="A31" s="74" t="s">
        <v>518</v>
      </c>
      <c r="B31" s="75" t="s">
        <v>212</v>
      </c>
      <c r="C31" s="75" t="s">
        <v>549</v>
      </c>
      <c r="D31" s="4" t="s">
        <v>42</v>
      </c>
      <c r="E31" s="76" t="s">
        <v>543</v>
      </c>
      <c r="F31" s="23"/>
      <c r="G31" s="79" t="str">
        <f>IFERROR(__xludf.DUMMYFUNCTION("""COMPUTED_VALUE"""),"flambe")</f>
        <v>flambe</v>
      </c>
      <c r="I31" s="30"/>
      <c r="J31" s="20">
        <v>1.0</v>
      </c>
      <c r="K31" s="21">
        <v>1.0</v>
      </c>
      <c r="L31" s="4">
        <f t="shared" si="3"/>
        <v>2</v>
      </c>
      <c r="M31" s="78" t="str">
        <f t="shared" si="4"/>
        <v>Yes</v>
      </c>
      <c r="N31" s="21"/>
      <c r="O31" s="62" t="s">
        <v>194</v>
      </c>
      <c r="P31" s="23"/>
      <c r="Q31" s="32"/>
      <c r="R31" s="23"/>
    </row>
    <row r="32">
      <c r="A32" s="74" t="s">
        <v>518</v>
      </c>
      <c r="B32" s="75" t="s">
        <v>212</v>
      </c>
      <c r="C32" s="75" t="s">
        <v>550</v>
      </c>
      <c r="D32" s="4" t="s">
        <v>26</v>
      </c>
      <c r="E32" s="76" t="s">
        <v>551</v>
      </c>
      <c r="F32" s="23"/>
      <c r="G32" s="79" t="str">
        <f>IFERROR(__xludf.DUMMYFUNCTION("""COMPUTED_VALUE"""),"gunpowder")</f>
        <v>gunpowder</v>
      </c>
      <c r="I32" s="30"/>
      <c r="J32" s="20">
        <v>1.0</v>
      </c>
      <c r="K32" s="21">
        <v>1.0</v>
      </c>
      <c r="L32" s="4">
        <f t="shared" si="3"/>
        <v>2</v>
      </c>
      <c r="M32" s="78" t="str">
        <f t="shared" si="4"/>
        <v>Yes</v>
      </c>
      <c r="N32" s="21"/>
      <c r="O32" s="62" t="s">
        <v>194</v>
      </c>
      <c r="P32" s="23"/>
      <c r="Q32" s="32"/>
      <c r="R32" s="32"/>
    </row>
    <row r="33">
      <c r="A33" s="74" t="s">
        <v>518</v>
      </c>
      <c r="B33" s="75" t="s">
        <v>212</v>
      </c>
      <c r="C33" s="75" t="s">
        <v>552</v>
      </c>
      <c r="D33" s="4" t="s">
        <v>42</v>
      </c>
      <c r="E33" s="76" t="s">
        <v>551</v>
      </c>
      <c r="F33" s="23"/>
      <c r="G33" s="79" t="str">
        <f>IFERROR(__xludf.DUMMYFUNCTION("""COMPUTED_VALUE"""),"gym")</f>
        <v>gym</v>
      </c>
      <c r="I33" s="30"/>
      <c r="J33" s="20">
        <v>1.0</v>
      </c>
      <c r="K33" s="21">
        <v>1.0</v>
      </c>
      <c r="L33" s="4">
        <f t="shared" si="3"/>
        <v>2</v>
      </c>
      <c r="M33" s="78" t="str">
        <f t="shared" si="4"/>
        <v>Yes</v>
      </c>
      <c r="N33" s="21"/>
      <c r="O33" s="62" t="s">
        <v>194</v>
      </c>
      <c r="P33" s="23"/>
      <c r="Q33" s="32"/>
    </row>
    <row r="34">
      <c r="A34" s="74" t="s">
        <v>518</v>
      </c>
      <c r="B34" s="75" t="s">
        <v>212</v>
      </c>
      <c r="C34" s="75" t="s">
        <v>553</v>
      </c>
      <c r="D34" s="4" t="s">
        <v>42</v>
      </c>
      <c r="E34" s="76" t="s">
        <v>551</v>
      </c>
      <c r="F34" s="23"/>
      <c r="G34" s="79" t="str">
        <f>IFERROR(__xludf.DUMMYFUNCTION("""COMPUTED_VALUE"""),"hmmlearn")</f>
        <v>hmmlearn</v>
      </c>
      <c r="I34" s="30"/>
      <c r="J34" s="20">
        <v>1.0</v>
      </c>
      <c r="K34" s="21">
        <v>1.0</v>
      </c>
      <c r="L34" s="4">
        <f t="shared" si="3"/>
        <v>2</v>
      </c>
      <c r="M34" s="78" t="str">
        <f t="shared" si="4"/>
        <v>Yes</v>
      </c>
      <c r="N34" s="21"/>
      <c r="O34" s="62" t="s">
        <v>194</v>
      </c>
      <c r="P34" s="23"/>
      <c r="Q34" s="32"/>
    </row>
    <row r="35">
      <c r="A35" s="74" t="s">
        <v>518</v>
      </c>
      <c r="B35" s="75" t="s">
        <v>212</v>
      </c>
      <c r="C35" s="75" t="s">
        <v>554</v>
      </c>
      <c r="D35" s="4" t="s">
        <v>26</v>
      </c>
      <c r="E35" s="76" t="s">
        <v>551</v>
      </c>
      <c r="F35" s="23"/>
      <c r="G35" s="79" t="str">
        <f>IFERROR(__xludf.DUMMYFUNCTION("""COMPUTED_VALUE"""),"hyperpose")</f>
        <v>hyperpose</v>
      </c>
      <c r="I35" s="30"/>
      <c r="J35" s="20">
        <v>1.0</v>
      </c>
      <c r="K35" s="21">
        <v>1.0</v>
      </c>
      <c r="L35" s="4">
        <f t="shared" si="3"/>
        <v>2</v>
      </c>
      <c r="M35" s="78" t="str">
        <f t="shared" si="4"/>
        <v>Yes</v>
      </c>
      <c r="N35" s="21"/>
      <c r="O35" s="62" t="s">
        <v>194</v>
      </c>
      <c r="P35" s="23"/>
      <c r="R35" s="32"/>
    </row>
    <row r="36">
      <c r="A36" s="74" t="s">
        <v>518</v>
      </c>
      <c r="B36" s="75" t="s">
        <v>212</v>
      </c>
      <c r="C36" s="75" t="s">
        <v>555</v>
      </c>
      <c r="D36" s="4" t="s">
        <v>42</v>
      </c>
      <c r="E36" s="76" t="s">
        <v>551</v>
      </c>
      <c r="F36" s="23"/>
      <c r="G36" s="79" t="str">
        <f>IFERROR(__xludf.DUMMYFUNCTION("""COMPUTED_VALUE"""),"libsvm")</f>
        <v>libsvm</v>
      </c>
      <c r="I36" s="30"/>
      <c r="J36" s="20">
        <v>1.0</v>
      </c>
      <c r="K36" s="21">
        <v>1.0</v>
      </c>
      <c r="L36" s="4">
        <f t="shared" si="3"/>
        <v>2</v>
      </c>
      <c r="M36" s="78" t="str">
        <f t="shared" si="4"/>
        <v>Yes</v>
      </c>
      <c r="N36" s="21"/>
      <c r="O36" s="62" t="s">
        <v>194</v>
      </c>
      <c r="P36" s="23"/>
      <c r="Q36" s="32"/>
      <c r="R36" s="32"/>
    </row>
    <row r="37">
      <c r="A37" s="74" t="s">
        <v>518</v>
      </c>
      <c r="B37" s="75" t="s">
        <v>227</v>
      </c>
      <c r="C37" s="75" t="s">
        <v>556</v>
      </c>
      <c r="D37" s="4" t="s">
        <v>26</v>
      </c>
      <c r="E37" s="76" t="s">
        <v>228</v>
      </c>
      <c r="F37" s="23"/>
      <c r="G37" s="79" t="str">
        <f>IFERROR(__xludf.DUMMYFUNCTION("""COMPUTED_VALUE"""),"lightning")</f>
        <v>lightning</v>
      </c>
      <c r="I37" s="30"/>
      <c r="J37" s="20">
        <v>1.0</v>
      </c>
      <c r="K37" s="21">
        <v>1.0</v>
      </c>
      <c r="L37" s="4">
        <f t="shared" si="3"/>
        <v>2</v>
      </c>
      <c r="M37" s="78" t="str">
        <f t="shared" si="4"/>
        <v>Yes</v>
      </c>
      <c r="N37" s="21"/>
      <c r="O37" s="62" t="s">
        <v>194</v>
      </c>
      <c r="P37" s="23"/>
      <c r="Q37" s="32"/>
      <c r="R37" s="32"/>
    </row>
    <row r="38">
      <c r="A38" s="74" t="s">
        <v>518</v>
      </c>
      <c r="B38" s="75" t="s">
        <v>227</v>
      </c>
      <c r="C38" s="75" t="s">
        <v>38</v>
      </c>
      <c r="D38" s="4" t="s">
        <v>26</v>
      </c>
      <c r="E38" s="76" t="s">
        <v>228</v>
      </c>
      <c r="F38" s="23"/>
      <c r="G38" s="79" t="str">
        <f>IFERROR(__xludf.DUMMYFUNCTION("""COMPUTED_VALUE"""),"mlagents")</f>
        <v>mlagents</v>
      </c>
      <c r="I38" s="30"/>
      <c r="J38" s="20">
        <v>1.0</v>
      </c>
      <c r="K38" s="21">
        <v>1.0</v>
      </c>
      <c r="L38" s="4">
        <f t="shared" si="3"/>
        <v>2</v>
      </c>
      <c r="M38" s="78" t="str">
        <f t="shared" si="4"/>
        <v>Yes</v>
      </c>
      <c r="N38" s="21"/>
      <c r="O38" s="62" t="s">
        <v>194</v>
      </c>
      <c r="P38" s="23"/>
      <c r="Q38" s="32"/>
    </row>
    <row r="39">
      <c r="A39" s="74" t="s">
        <v>518</v>
      </c>
      <c r="B39" s="75" t="s">
        <v>227</v>
      </c>
      <c r="C39" s="75" t="s">
        <v>557</v>
      </c>
      <c r="D39" s="4" t="s">
        <v>26</v>
      </c>
      <c r="E39" s="76" t="s">
        <v>228</v>
      </c>
      <c r="F39" s="23"/>
      <c r="G39" s="79" t="str">
        <f>IFERROR(__xludf.DUMMYFUNCTION("""COMPUTED_VALUE"""),"nlpaug")</f>
        <v>nlpaug</v>
      </c>
      <c r="I39" s="30"/>
      <c r="J39" s="20">
        <v>1.0</v>
      </c>
      <c r="K39" s="21">
        <v>1.0</v>
      </c>
      <c r="L39" s="4">
        <f t="shared" si="3"/>
        <v>2</v>
      </c>
      <c r="M39" s="78" t="str">
        <f t="shared" si="4"/>
        <v>Yes</v>
      </c>
      <c r="N39" s="21"/>
      <c r="O39" s="62" t="s">
        <v>194</v>
      </c>
      <c r="P39" s="23"/>
      <c r="Q39" s="32" t="s">
        <v>558</v>
      </c>
      <c r="R39" s="32"/>
    </row>
    <row r="40">
      <c r="A40" s="74" t="s">
        <v>518</v>
      </c>
      <c r="B40" s="75" t="s">
        <v>236</v>
      </c>
      <c r="C40" s="75" t="s">
        <v>559</v>
      </c>
      <c r="D40" s="4" t="s">
        <v>26</v>
      </c>
      <c r="E40" s="80" t="s">
        <v>560</v>
      </c>
      <c r="F40" s="23"/>
      <c r="G40" s="79" t="str">
        <f>IFERROR(__xludf.DUMMYFUNCTION("""COMPUTED_VALUE"""),"nnabla")</f>
        <v>nnabla</v>
      </c>
      <c r="I40" s="30"/>
      <c r="J40" s="20">
        <v>1.0</v>
      </c>
      <c r="K40" s="21">
        <v>1.0</v>
      </c>
      <c r="L40" s="4">
        <f t="shared" si="3"/>
        <v>2</v>
      </c>
      <c r="M40" s="78" t="str">
        <f t="shared" si="4"/>
        <v>Yes</v>
      </c>
      <c r="N40" s="21"/>
      <c r="O40" s="62" t="s">
        <v>194</v>
      </c>
      <c r="P40" s="32"/>
      <c r="Q40" s="32"/>
      <c r="R40" s="32"/>
    </row>
    <row r="41">
      <c r="A41" s="74" t="s">
        <v>518</v>
      </c>
      <c r="B41" s="75" t="s">
        <v>236</v>
      </c>
      <c r="C41" s="75" t="s">
        <v>57</v>
      </c>
      <c r="D41" s="4" t="s">
        <v>26</v>
      </c>
      <c r="E41" s="76" t="s">
        <v>560</v>
      </c>
      <c r="F41" s="23"/>
      <c r="G41" s="79" t="str">
        <f>IFERROR(__xludf.DUMMYFUNCTION("""COMPUTED_VALUE"""),"nussl")</f>
        <v>nussl</v>
      </c>
      <c r="I41" s="30"/>
      <c r="J41" s="20">
        <v>1.0</v>
      </c>
      <c r="K41" s="21">
        <v>1.0</v>
      </c>
      <c r="L41" s="4">
        <f t="shared" si="3"/>
        <v>2</v>
      </c>
      <c r="M41" s="78" t="str">
        <f t="shared" si="4"/>
        <v>Yes</v>
      </c>
      <c r="N41" s="21"/>
      <c r="O41" s="62" t="s">
        <v>194</v>
      </c>
      <c r="P41" s="23"/>
      <c r="Q41" s="64"/>
    </row>
    <row r="42">
      <c r="A42" s="74" t="s">
        <v>518</v>
      </c>
      <c r="B42" s="75" t="s">
        <v>236</v>
      </c>
      <c r="C42" s="75" t="s">
        <v>177</v>
      </c>
      <c r="D42" s="4" t="s">
        <v>42</v>
      </c>
      <c r="E42" s="76" t="s">
        <v>560</v>
      </c>
      <c r="F42" s="23"/>
      <c r="G42" s="79" t="str">
        <f>IFERROR(__xludf.DUMMYFUNCTION("""COMPUTED_VALUE"""),"openrec")</f>
        <v>openrec</v>
      </c>
      <c r="I42" s="30"/>
      <c r="J42" s="20">
        <v>1.0</v>
      </c>
      <c r="K42" s="21">
        <v>1.0</v>
      </c>
      <c r="L42" s="4">
        <f t="shared" si="3"/>
        <v>2</v>
      </c>
      <c r="M42" s="78" t="str">
        <f t="shared" si="4"/>
        <v>Yes</v>
      </c>
      <c r="N42" s="21"/>
      <c r="O42" s="62" t="s">
        <v>194</v>
      </c>
      <c r="P42" s="23"/>
      <c r="Q42" s="64"/>
    </row>
    <row r="43">
      <c r="A43" s="74" t="s">
        <v>518</v>
      </c>
      <c r="B43" s="75" t="s">
        <v>236</v>
      </c>
      <c r="C43" s="75" t="s">
        <v>131</v>
      </c>
      <c r="D43" s="4" t="s">
        <v>26</v>
      </c>
      <c r="E43" s="76" t="s">
        <v>561</v>
      </c>
      <c r="F43" s="23"/>
      <c r="G43" s="79" t="str">
        <f>IFERROR(__xludf.DUMMYFUNCTION("""COMPUTED_VALUE"""),"parl")</f>
        <v>parl</v>
      </c>
      <c r="I43" s="30"/>
      <c r="J43" s="20">
        <v>1.0</v>
      </c>
      <c r="K43" s="21">
        <v>1.0</v>
      </c>
      <c r="L43" s="4">
        <f t="shared" si="3"/>
        <v>2</v>
      </c>
      <c r="M43" s="78" t="str">
        <f t="shared" si="4"/>
        <v>Yes</v>
      </c>
      <c r="N43" s="21"/>
      <c r="O43" s="62" t="s">
        <v>194</v>
      </c>
      <c r="P43" s="32"/>
      <c r="Q43" s="32"/>
      <c r="R43" s="32"/>
    </row>
    <row r="44">
      <c r="A44" s="74" t="s">
        <v>518</v>
      </c>
      <c r="B44" s="75" t="s">
        <v>236</v>
      </c>
      <c r="C44" s="75" t="s">
        <v>65</v>
      </c>
      <c r="D44" s="4" t="s">
        <v>26</v>
      </c>
      <c r="E44" s="76" t="s">
        <v>561</v>
      </c>
      <c r="F44" s="23"/>
      <c r="G44" s="79" t="str">
        <f>IFERROR(__xludf.DUMMYFUNCTION("""COMPUTED_VALUE"""),"prophet")</f>
        <v>prophet</v>
      </c>
      <c r="I44" s="30"/>
      <c r="J44" s="20">
        <v>1.0</v>
      </c>
      <c r="K44" s="21">
        <v>1.0</v>
      </c>
      <c r="L44" s="4">
        <f t="shared" si="3"/>
        <v>2</v>
      </c>
      <c r="M44" s="78" t="str">
        <f t="shared" si="4"/>
        <v>Yes</v>
      </c>
      <c r="N44" s="21"/>
      <c r="O44" s="62" t="s">
        <v>194</v>
      </c>
      <c r="P44" s="23"/>
      <c r="Q44" s="64"/>
    </row>
    <row r="45">
      <c r="A45" s="74" t="s">
        <v>518</v>
      </c>
      <c r="B45" s="75" t="s">
        <v>236</v>
      </c>
      <c r="C45" s="75" t="s">
        <v>142</v>
      </c>
      <c r="D45" s="4" t="s">
        <v>26</v>
      </c>
      <c r="E45" s="76" t="s">
        <v>562</v>
      </c>
      <c r="F45" s="23"/>
      <c r="G45" s="79" t="str">
        <f>IFERROR(__xludf.DUMMYFUNCTION("""COMPUTED_VALUE"""),"pykeen")</f>
        <v>pykeen</v>
      </c>
      <c r="I45" s="30"/>
      <c r="J45" s="20">
        <v>1.0</v>
      </c>
      <c r="K45" s="21">
        <v>1.0</v>
      </c>
      <c r="L45" s="4">
        <f t="shared" si="3"/>
        <v>2</v>
      </c>
      <c r="M45" s="78" t="str">
        <f t="shared" si="4"/>
        <v>Yes</v>
      </c>
      <c r="N45" s="21"/>
      <c r="O45" s="62" t="s">
        <v>194</v>
      </c>
      <c r="P45" s="23"/>
      <c r="Q45" s="64"/>
      <c r="R45" s="32"/>
    </row>
    <row r="46">
      <c r="A46" s="74" t="s">
        <v>518</v>
      </c>
      <c r="B46" s="75" t="s">
        <v>236</v>
      </c>
      <c r="C46" s="75" t="s">
        <v>128</v>
      </c>
      <c r="D46" s="4" t="s">
        <v>26</v>
      </c>
      <c r="E46" s="76" t="s">
        <v>562</v>
      </c>
      <c r="F46" s="23"/>
      <c r="G46" s="79" t="str">
        <f>IFERROR(__xludf.DUMMYFUNCTION("""COMPUTED_VALUE"""),"qucumber")</f>
        <v>qucumber</v>
      </c>
      <c r="I46" s="30"/>
      <c r="J46" s="20">
        <v>1.0</v>
      </c>
      <c r="K46" s="21">
        <v>1.0</v>
      </c>
      <c r="L46" s="4">
        <f t="shared" si="3"/>
        <v>2</v>
      </c>
      <c r="M46" s="78" t="str">
        <f t="shared" si="4"/>
        <v>Yes</v>
      </c>
      <c r="N46" s="21"/>
      <c r="O46" s="62" t="s">
        <v>194</v>
      </c>
      <c r="P46" s="32"/>
      <c r="Q46" s="32"/>
      <c r="R46" s="32"/>
    </row>
    <row r="47">
      <c r="A47" s="74" t="s">
        <v>518</v>
      </c>
      <c r="B47" s="75" t="s">
        <v>246</v>
      </c>
      <c r="C47" s="75" t="s">
        <v>56</v>
      </c>
      <c r="D47" s="4" t="s">
        <v>26</v>
      </c>
      <c r="E47" s="76" t="s">
        <v>563</v>
      </c>
      <c r="F47" s="23"/>
      <c r="G47" s="79" t="str">
        <f>IFERROR(__xludf.DUMMYFUNCTION("""COMPUTED_VALUE"""),"ray")</f>
        <v>ray</v>
      </c>
      <c r="I47" s="30"/>
      <c r="J47" s="20">
        <v>1.0</v>
      </c>
      <c r="K47" s="21">
        <v>1.0</v>
      </c>
      <c r="L47" s="4">
        <f t="shared" si="3"/>
        <v>2</v>
      </c>
      <c r="M47" s="78" t="str">
        <f t="shared" si="4"/>
        <v>Yes</v>
      </c>
      <c r="N47" s="21"/>
      <c r="O47" s="62" t="s">
        <v>194</v>
      </c>
      <c r="P47" s="32"/>
      <c r="Q47" s="32"/>
    </row>
    <row r="48">
      <c r="A48" s="74" t="s">
        <v>518</v>
      </c>
      <c r="B48" s="75" t="s">
        <v>246</v>
      </c>
      <c r="C48" s="75" t="s">
        <v>59</v>
      </c>
      <c r="D48" s="4" t="s">
        <v>42</v>
      </c>
      <c r="E48" s="76" t="s">
        <v>563</v>
      </c>
      <c r="F48" s="23"/>
      <c r="G48" s="79" t="str">
        <f>IFERROR(__xludf.DUMMYFUNCTION("""COMPUTED_VALUE"""),"recbole")</f>
        <v>recbole</v>
      </c>
      <c r="I48" s="30"/>
      <c r="J48" s="20">
        <v>1.0</v>
      </c>
      <c r="K48" s="21">
        <v>1.0</v>
      </c>
      <c r="L48" s="4">
        <f t="shared" si="3"/>
        <v>2</v>
      </c>
      <c r="M48" s="78" t="str">
        <f t="shared" si="4"/>
        <v>Yes</v>
      </c>
      <c r="N48" s="21"/>
      <c r="O48" s="62" t="s">
        <v>194</v>
      </c>
      <c r="P48" s="32"/>
    </row>
    <row r="49">
      <c r="A49" s="74" t="s">
        <v>518</v>
      </c>
      <c r="B49" s="75" t="s">
        <v>254</v>
      </c>
      <c r="C49" s="75" t="s">
        <v>564</v>
      </c>
      <c r="D49" s="4" t="s">
        <v>26</v>
      </c>
      <c r="E49" s="76" t="s">
        <v>255</v>
      </c>
      <c r="F49" s="23"/>
      <c r="G49" s="79" t="str">
        <f>IFERROR(__xludf.DUMMYFUNCTION("""COMPUTED_VALUE"""),"river")</f>
        <v>river</v>
      </c>
      <c r="I49" s="30"/>
      <c r="J49" s="20">
        <v>1.0</v>
      </c>
      <c r="K49" s="21">
        <v>1.0</v>
      </c>
      <c r="L49" s="4">
        <f t="shared" si="3"/>
        <v>2</v>
      </c>
      <c r="M49" s="78" t="str">
        <f t="shared" si="4"/>
        <v>Yes</v>
      </c>
      <c r="N49" s="21"/>
      <c r="O49" s="62" t="s">
        <v>194</v>
      </c>
      <c r="P49" s="23"/>
      <c r="Q49" s="28"/>
    </row>
    <row r="50">
      <c r="A50" s="74" t="s">
        <v>518</v>
      </c>
      <c r="B50" s="75" t="s">
        <v>254</v>
      </c>
      <c r="C50" s="75" t="s">
        <v>565</v>
      </c>
      <c r="D50" s="4" t="s">
        <v>42</v>
      </c>
      <c r="E50" s="76" t="s">
        <v>255</v>
      </c>
      <c r="F50" s="23"/>
      <c r="G50" s="79" t="str">
        <f>IFERROR(__xludf.DUMMYFUNCTION("""COMPUTED_VALUE"""),"rl_agents")</f>
        <v>rl_agents</v>
      </c>
      <c r="I50" s="30"/>
      <c r="J50" s="20">
        <v>1.0</v>
      </c>
      <c r="K50" s="21">
        <v>1.0</v>
      </c>
      <c r="L50" s="4">
        <f t="shared" si="3"/>
        <v>2</v>
      </c>
      <c r="M50" s="78" t="str">
        <f t="shared" si="4"/>
        <v>Yes</v>
      </c>
      <c r="N50" s="21"/>
      <c r="O50" s="62" t="s">
        <v>194</v>
      </c>
      <c r="P50" s="23"/>
    </row>
    <row r="51">
      <c r="A51" s="74" t="s">
        <v>518</v>
      </c>
      <c r="B51" s="75" t="s">
        <v>254</v>
      </c>
      <c r="C51" s="75" t="s">
        <v>566</v>
      </c>
      <c r="D51" s="4" t="s">
        <v>42</v>
      </c>
      <c r="E51" s="76" t="s">
        <v>567</v>
      </c>
      <c r="F51" s="23"/>
      <c r="G51" s="79" t="str">
        <f>IFERROR(__xludf.DUMMYFUNCTION("""COMPUTED_VALUE"""),"rlpyt")</f>
        <v>rlpyt</v>
      </c>
      <c r="I51" s="30"/>
      <c r="J51" s="20">
        <v>1.0</v>
      </c>
      <c r="K51" s="21">
        <v>1.0</v>
      </c>
      <c r="L51" s="4">
        <f t="shared" si="3"/>
        <v>2</v>
      </c>
      <c r="M51" s="78" t="str">
        <f t="shared" si="4"/>
        <v>Yes</v>
      </c>
      <c r="N51" s="21"/>
      <c r="O51" s="62" t="s">
        <v>194</v>
      </c>
      <c r="P51" s="23"/>
      <c r="Q51" s="32"/>
      <c r="R51" s="32"/>
    </row>
    <row r="52">
      <c r="A52" s="74" t="s">
        <v>518</v>
      </c>
      <c r="B52" s="81" t="s">
        <v>265</v>
      </c>
      <c r="C52" s="82" t="s">
        <v>56</v>
      </c>
      <c r="D52" s="83" t="s">
        <v>26</v>
      </c>
      <c r="E52" s="84" t="s">
        <v>266</v>
      </c>
      <c r="F52" s="85"/>
      <c r="G52" s="79" t="str">
        <f>IFERROR(__xludf.DUMMYFUNCTION("""COMPUTED_VALUE"""),"rlzoo")</f>
        <v>rlzoo</v>
      </c>
      <c r="I52" s="30"/>
      <c r="J52" s="20">
        <v>1.0</v>
      </c>
      <c r="K52" s="21">
        <v>1.0</v>
      </c>
      <c r="L52" s="4">
        <f t="shared" si="3"/>
        <v>2</v>
      </c>
      <c r="M52" s="78" t="str">
        <f t="shared" si="4"/>
        <v>Yes</v>
      </c>
      <c r="N52" s="21"/>
      <c r="O52" s="62" t="s">
        <v>194</v>
      </c>
      <c r="P52" s="23"/>
      <c r="Q52" s="23"/>
      <c r="R52" s="32"/>
    </row>
    <row r="53">
      <c r="A53" s="74" t="s">
        <v>518</v>
      </c>
      <c r="B53" s="86" t="s">
        <v>265</v>
      </c>
      <c r="C53" s="87" t="s">
        <v>57</v>
      </c>
      <c r="D53" s="88" t="s">
        <v>42</v>
      </c>
      <c r="E53" s="89" t="s">
        <v>568</v>
      </c>
      <c r="F53" s="90" t="s">
        <v>569</v>
      </c>
      <c r="G53" s="79" t="str">
        <f>IFERROR(__xludf.DUMMYFUNCTION("""COMPUTED_VALUE"""),"sagemaker")</f>
        <v>sagemaker</v>
      </c>
      <c r="I53" s="30"/>
      <c r="J53" s="20">
        <v>1.0</v>
      </c>
      <c r="K53" s="21">
        <v>0.5</v>
      </c>
      <c r="L53" s="4">
        <f t="shared" si="3"/>
        <v>1.5</v>
      </c>
      <c r="M53" s="78" t="str">
        <f t="shared" si="4"/>
        <v>No</v>
      </c>
      <c r="N53" s="36">
        <v>1.0</v>
      </c>
      <c r="O53" s="62" t="s">
        <v>194</v>
      </c>
      <c r="P53" s="23"/>
      <c r="Q53" s="32"/>
      <c r="R53" s="32"/>
    </row>
    <row r="54">
      <c r="A54" s="74" t="s">
        <v>518</v>
      </c>
      <c r="B54" s="86" t="s">
        <v>265</v>
      </c>
      <c r="C54" s="87" t="s">
        <v>177</v>
      </c>
      <c r="D54" s="91" t="s">
        <v>26</v>
      </c>
      <c r="E54" s="89" t="s">
        <v>568</v>
      </c>
      <c r="F54" s="85"/>
      <c r="G54" s="79" t="str">
        <f>IFERROR(__xludf.DUMMYFUNCTION("""COMPUTED_VALUE"""),"scvi")</f>
        <v>scvi</v>
      </c>
      <c r="I54" s="30"/>
      <c r="J54" s="20">
        <v>1.0</v>
      </c>
      <c r="K54" s="21">
        <v>1.0</v>
      </c>
      <c r="L54" s="4">
        <f t="shared" si="3"/>
        <v>2</v>
      </c>
      <c r="M54" s="78" t="str">
        <f t="shared" si="4"/>
        <v>Yes</v>
      </c>
      <c r="N54" s="36"/>
      <c r="O54" s="62" t="s">
        <v>194</v>
      </c>
      <c r="P54" s="23"/>
      <c r="Q54" s="32"/>
      <c r="R54" s="32"/>
    </row>
    <row r="55">
      <c r="A55" s="74" t="s">
        <v>518</v>
      </c>
      <c r="B55" s="81" t="s">
        <v>269</v>
      </c>
      <c r="C55" s="82" t="s">
        <v>56</v>
      </c>
      <c r="D55" s="83" t="s">
        <v>26</v>
      </c>
      <c r="E55" s="84" t="s">
        <v>270</v>
      </c>
      <c r="F55" s="85"/>
      <c r="G55" s="79" t="str">
        <f>IFERROR(__xludf.DUMMYFUNCTION("""COMPUTED_VALUE"""),"sktime")</f>
        <v>sktime</v>
      </c>
      <c r="I55" s="30"/>
      <c r="J55" s="20">
        <v>1.0</v>
      </c>
      <c r="K55" s="21">
        <v>1.0</v>
      </c>
      <c r="L55" s="4">
        <f t="shared" si="3"/>
        <v>2</v>
      </c>
      <c r="M55" s="78" t="str">
        <f t="shared" si="4"/>
        <v>Yes</v>
      </c>
      <c r="N55" s="21"/>
      <c r="O55" s="62" t="s">
        <v>194</v>
      </c>
      <c r="P55" s="23"/>
    </row>
    <row r="56">
      <c r="A56" s="74" t="s">
        <v>518</v>
      </c>
      <c r="B56" s="81" t="s">
        <v>269</v>
      </c>
      <c r="C56" s="81" t="s">
        <v>46</v>
      </c>
      <c r="D56" s="83" t="s">
        <v>42</v>
      </c>
      <c r="E56" s="84" t="s">
        <v>270</v>
      </c>
      <c r="F56" s="85"/>
      <c r="G56" s="79" t="str">
        <f>IFERROR(__xludf.DUMMYFUNCTION("""COMPUTED_VALUE"""),"snorkel")</f>
        <v>snorkel</v>
      </c>
      <c r="I56" s="30"/>
      <c r="J56" s="20">
        <v>1.0</v>
      </c>
      <c r="K56" s="21">
        <v>1.0</v>
      </c>
      <c r="L56" s="4">
        <f t="shared" si="3"/>
        <v>2</v>
      </c>
      <c r="M56" s="78" t="str">
        <f t="shared" si="4"/>
        <v>Yes</v>
      </c>
      <c r="N56" s="21"/>
      <c r="O56" s="62" t="s">
        <v>194</v>
      </c>
      <c r="P56" s="23"/>
      <c r="Q56" s="32"/>
      <c r="R56" s="32"/>
    </row>
    <row r="57">
      <c r="A57" s="74" t="s">
        <v>518</v>
      </c>
      <c r="B57" s="81" t="s">
        <v>272</v>
      </c>
      <c r="C57" s="82" t="s">
        <v>25</v>
      </c>
      <c r="D57" s="83" t="s">
        <v>26</v>
      </c>
      <c r="E57" s="84" t="s">
        <v>273</v>
      </c>
      <c r="F57" s="85"/>
      <c r="G57" s="79" t="str">
        <f>IFERROR(__xludf.DUMMYFUNCTION("""COMPUTED_VALUE"""),"stable_baselines")</f>
        <v>stable_baselines</v>
      </c>
      <c r="I57" s="30"/>
      <c r="J57" s="20">
        <v>1.0</v>
      </c>
      <c r="K57" s="21">
        <v>1.0</v>
      </c>
      <c r="L57" s="4">
        <f t="shared" si="3"/>
        <v>2</v>
      </c>
      <c r="M57" s="78" t="str">
        <f t="shared" si="4"/>
        <v>Yes</v>
      </c>
      <c r="N57" s="21"/>
      <c r="O57" s="62" t="s">
        <v>194</v>
      </c>
      <c r="P57" s="23"/>
      <c r="Q57" s="32"/>
    </row>
    <row r="58">
      <c r="A58" s="74" t="s">
        <v>518</v>
      </c>
      <c r="B58" s="81" t="s">
        <v>272</v>
      </c>
      <c r="C58" s="81" t="s">
        <v>46</v>
      </c>
      <c r="D58" s="83" t="s">
        <v>42</v>
      </c>
      <c r="E58" s="84" t="s">
        <v>273</v>
      </c>
      <c r="F58" s="85"/>
      <c r="G58" s="79" t="str">
        <f>IFERROR(__xludf.DUMMYFUNCTION("""COMPUTED_VALUE"""),"tensorflow2")</f>
        <v>tensorflow2</v>
      </c>
      <c r="I58" s="30"/>
      <c r="J58" s="20">
        <v>1.0</v>
      </c>
      <c r="K58" s="21">
        <v>1.0</v>
      </c>
      <c r="L58" s="4">
        <f t="shared" si="3"/>
        <v>2</v>
      </c>
      <c r="M58" s="78" t="str">
        <f t="shared" si="4"/>
        <v>Yes</v>
      </c>
      <c r="N58" s="21"/>
      <c r="O58" s="62" t="s">
        <v>194</v>
      </c>
      <c r="P58" s="64"/>
      <c r="Q58" s="64"/>
    </row>
    <row r="59">
      <c r="A59" s="74" t="s">
        <v>518</v>
      </c>
      <c r="B59" s="81" t="s">
        <v>310</v>
      </c>
      <c r="C59" s="82" t="s">
        <v>25</v>
      </c>
      <c r="D59" s="83" t="s">
        <v>26</v>
      </c>
      <c r="E59" s="84" t="s">
        <v>311</v>
      </c>
      <c r="F59" s="92"/>
      <c r="G59" s="79" t="str">
        <f>IFERROR(__xludf.DUMMYFUNCTION("""COMPUTED_VALUE"""),"tensorforce")</f>
        <v>tensorforce</v>
      </c>
      <c r="I59" s="30"/>
      <c r="J59" s="20">
        <v>1.0</v>
      </c>
      <c r="K59" s="21">
        <v>1.0</v>
      </c>
      <c r="L59" s="4">
        <f t="shared" si="3"/>
        <v>2</v>
      </c>
      <c r="M59" s="78" t="str">
        <f t="shared" si="4"/>
        <v>Yes</v>
      </c>
      <c r="N59" s="21"/>
      <c r="O59" s="62" t="s">
        <v>194</v>
      </c>
      <c r="P59" s="23"/>
      <c r="Q59" s="64"/>
    </row>
    <row r="60">
      <c r="A60" s="74" t="s">
        <v>570</v>
      </c>
      <c r="B60" s="93" t="s">
        <v>310</v>
      </c>
      <c r="C60" s="94" t="s">
        <v>571</v>
      </c>
      <c r="D60" s="7" t="s">
        <v>42</v>
      </c>
      <c r="E60" s="63" t="s">
        <v>572</v>
      </c>
      <c r="F60" s="85"/>
      <c r="G60" s="79" t="str">
        <f>IFERROR(__xludf.DUMMYFUNCTION("""COMPUTED_VALUE"""),"tensorpack")</f>
        <v>tensorpack</v>
      </c>
      <c r="I60" s="30"/>
      <c r="J60" s="20">
        <v>1.0</v>
      </c>
      <c r="K60" s="21">
        <v>1.0</v>
      </c>
      <c r="L60" s="4">
        <f t="shared" si="3"/>
        <v>2</v>
      </c>
      <c r="M60" s="78" t="str">
        <f t="shared" si="4"/>
        <v>Yes</v>
      </c>
      <c r="N60" s="21"/>
      <c r="O60" s="62" t="s">
        <v>194</v>
      </c>
      <c r="P60" s="34" t="s">
        <v>573</v>
      </c>
      <c r="Q60" s="84" t="s">
        <v>311</v>
      </c>
    </row>
    <row r="61">
      <c r="A61" s="74" t="s">
        <v>518</v>
      </c>
      <c r="B61" s="81" t="s">
        <v>314</v>
      </c>
      <c r="C61" s="82" t="s">
        <v>56</v>
      </c>
      <c r="D61" s="83" t="s">
        <v>26</v>
      </c>
      <c r="E61" s="84" t="s">
        <v>317</v>
      </c>
      <c r="F61" s="85" t="s">
        <v>574</v>
      </c>
      <c r="G61" s="79" t="str">
        <f>IFERROR(__xludf.DUMMYFUNCTION("""COMPUTED_VALUE"""),"tf2rl")</f>
        <v>tf2rl</v>
      </c>
      <c r="I61" s="30"/>
      <c r="J61" s="20">
        <v>1.0</v>
      </c>
      <c r="K61" s="21">
        <v>1.0</v>
      </c>
      <c r="L61" s="4">
        <f t="shared" si="3"/>
        <v>2</v>
      </c>
      <c r="M61" s="78" t="str">
        <f t="shared" si="4"/>
        <v>Yes</v>
      </c>
      <c r="N61" s="21"/>
      <c r="O61" s="62" t="s">
        <v>194</v>
      </c>
      <c r="P61" s="23"/>
      <c r="Q61" s="32"/>
      <c r="R61" s="32"/>
    </row>
    <row r="62">
      <c r="A62" s="74" t="s">
        <v>518</v>
      </c>
      <c r="B62" s="75" t="s">
        <v>321</v>
      </c>
      <c r="C62" s="95" t="s">
        <v>25</v>
      </c>
      <c r="D62" s="4" t="s">
        <v>26</v>
      </c>
      <c r="E62" s="80" t="s">
        <v>323</v>
      </c>
      <c r="F62" s="23"/>
      <c r="G62" s="79" t="str">
        <f>IFERROR(__xludf.DUMMYFUNCTION("""COMPUTED_VALUE"""),"tf_agents")</f>
        <v>tf_agents</v>
      </c>
      <c r="I62" s="30"/>
      <c r="J62" s="20">
        <v>1.0</v>
      </c>
      <c r="K62" s="21">
        <v>1.0</v>
      </c>
      <c r="L62" s="4">
        <f t="shared" si="3"/>
        <v>2</v>
      </c>
      <c r="M62" s="78" t="str">
        <f t="shared" si="4"/>
        <v>Yes</v>
      </c>
      <c r="N62" s="21"/>
      <c r="O62" s="62" t="s">
        <v>194</v>
      </c>
      <c r="P62" s="23"/>
      <c r="Q62" s="32"/>
      <c r="R62" s="23"/>
    </row>
    <row r="63">
      <c r="A63" s="74" t="s">
        <v>518</v>
      </c>
      <c r="B63" s="75" t="s">
        <v>321</v>
      </c>
      <c r="C63" s="95" t="s">
        <v>56</v>
      </c>
      <c r="D63" s="4" t="s">
        <v>26</v>
      </c>
      <c r="E63" s="76" t="s">
        <v>575</v>
      </c>
      <c r="F63" s="23"/>
      <c r="G63" s="79" t="str">
        <f>IFERROR(__xludf.DUMMYFUNCTION("""COMPUTED_VALUE"""),"tflearn")</f>
        <v>tflearn</v>
      </c>
      <c r="I63" s="30"/>
      <c r="J63" s="20">
        <v>1.0</v>
      </c>
      <c r="K63" s="21">
        <v>1.0</v>
      </c>
      <c r="L63" s="4">
        <f t="shared" si="3"/>
        <v>2</v>
      </c>
      <c r="M63" s="78" t="str">
        <f t="shared" si="4"/>
        <v>Yes</v>
      </c>
      <c r="N63" s="21"/>
      <c r="O63" s="62" t="s">
        <v>194</v>
      </c>
      <c r="P63" s="23"/>
      <c r="Q63" s="32"/>
      <c r="R63" s="32"/>
    </row>
    <row r="64">
      <c r="A64" s="74" t="s">
        <v>518</v>
      </c>
      <c r="B64" s="75" t="s">
        <v>321</v>
      </c>
      <c r="C64" s="95" t="s">
        <v>545</v>
      </c>
      <c r="D64" s="4" t="s">
        <v>26</v>
      </c>
      <c r="E64" s="76" t="s">
        <v>576</v>
      </c>
      <c r="F64" s="23"/>
      <c r="G64" s="79" t="str">
        <f>IFERROR(__xludf.DUMMYFUNCTION("""COMPUTED_VALUE"""),"tianshou")</f>
        <v>tianshou</v>
      </c>
      <c r="I64" s="30"/>
      <c r="J64" s="20">
        <v>1.0</v>
      </c>
      <c r="K64" s="21">
        <v>1.0</v>
      </c>
      <c r="L64" s="4">
        <f t="shared" si="3"/>
        <v>2</v>
      </c>
      <c r="M64" s="78" t="str">
        <f t="shared" si="4"/>
        <v>Yes</v>
      </c>
      <c r="N64" s="21"/>
      <c r="O64" s="62" t="s">
        <v>194</v>
      </c>
      <c r="P64" s="28"/>
      <c r="R64" s="32"/>
    </row>
    <row r="65">
      <c r="A65" s="74" t="s">
        <v>570</v>
      </c>
      <c r="B65" s="75" t="s">
        <v>321</v>
      </c>
      <c r="C65" s="95" t="s">
        <v>46</v>
      </c>
      <c r="D65" s="4" t="s">
        <v>42</v>
      </c>
      <c r="E65" s="76" t="s">
        <v>577</v>
      </c>
      <c r="F65" s="23"/>
      <c r="G65" s="79" t="str">
        <f>IFERROR(__xludf.DUMMYFUNCTION("""COMPUTED_VALUE"""),"torch_geometric")</f>
        <v>torch_geometric</v>
      </c>
      <c r="I65" s="30"/>
      <c r="J65" s="20">
        <v>1.0</v>
      </c>
      <c r="K65" s="21">
        <v>1.0</v>
      </c>
      <c r="L65" s="4">
        <f t="shared" si="3"/>
        <v>2</v>
      </c>
      <c r="M65" s="78" t="str">
        <f t="shared" si="4"/>
        <v>Yes</v>
      </c>
      <c r="N65" s="21"/>
      <c r="O65" s="62" t="s">
        <v>194</v>
      </c>
      <c r="P65" s="23"/>
      <c r="R65" s="32"/>
    </row>
    <row r="66">
      <c r="A66" s="74" t="s">
        <v>570</v>
      </c>
      <c r="B66" s="75" t="s">
        <v>321</v>
      </c>
      <c r="C66" s="95" t="s">
        <v>578</v>
      </c>
      <c r="D66" s="4" t="s">
        <v>42</v>
      </c>
      <c r="E66" s="76" t="s">
        <v>577</v>
      </c>
      <c r="F66" s="23"/>
      <c r="G66" s="79" t="str">
        <f>IFERROR(__xludf.DUMMYFUNCTION("""COMPUTED_VALUE"""),"torch_mimicry")</f>
        <v>torch_mimicry</v>
      </c>
      <c r="I66" s="30"/>
      <c r="J66" s="20">
        <v>1.0</v>
      </c>
      <c r="K66" s="21">
        <v>1.0</v>
      </c>
      <c r="L66" s="4">
        <f t="shared" si="3"/>
        <v>2</v>
      </c>
      <c r="M66" s="78" t="str">
        <f t="shared" si="4"/>
        <v>Yes</v>
      </c>
      <c r="N66" s="21"/>
      <c r="O66" s="62" t="s">
        <v>194</v>
      </c>
      <c r="P66" s="32"/>
      <c r="R66" s="32"/>
    </row>
    <row r="67">
      <c r="A67" s="74" t="s">
        <v>570</v>
      </c>
      <c r="B67" s="75" t="s">
        <v>321</v>
      </c>
      <c r="C67" s="95" t="s">
        <v>77</v>
      </c>
      <c r="D67" s="4" t="s">
        <v>42</v>
      </c>
      <c r="E67" s="76" t="s">
        <v>577</v>
      </c>
      <c r="F67" s="23"/>
      <c r="G67" s="79" t="str">
        <f>IFERROR(__xludf.DUMMYFUNCTION("""COMPUTED_VALUE"""),"torchgan")</f>
        <v>torchgan</v>
      </c>
      <c r="I67" s="30"/>
      <c r="J67" s="20">
        <v>1.0</v>
      </c>
      <c r="K67" s="21">
        <v>1.0</v>
      </c>
      <c r="L67" s="4">
        <f t="shared" si="3"/>
        <v>2</v>
      </c>
      <c r="M67" s="78" t="str">
        <f t="shared" si="4"/>
        <v>Yes</v>
      </c>
      <c r="N67" s="21"/>
      <c r="O67" s="62" t="s">
        <v>194</v>
      </c>
      <c r="P67" s="23"/>
      <c r="R67" s="32"/>
    </row>
    <row r="68">
      <c r="A68" s="74" t="s">
        <v>518</v>
      </c>
      <c r="B68" s="75" t="s">
        <v>325</v>
      </c>
      <c r="C68" s="95" t="s">
        <v>25</v>
      </c>
      <c r="D68" s="4" t="s">
        <v>26</v>
      </c>
      <c r="E68" s="76" t="s">
        <v>579</v>
      </c>
      <c r="F68" s="23"/>
      <c r="G68" s="79" t="str">
        <f>IFERROR(__xludf.DUMMYFUNCTION("""COMPUTED_VALUE"""),"tpot")</f>
        <v>tpot</v>
      </c>
      <c r="I68" s="30"/>
      <c r="J68" s="20">
        <v>1.0</v>
      </c>
      <c r="K68" s="21">
        <v>1.0</v>
      </c>
      <c r="L68" s="4">
        <f t="shared" si="3"/>
        <v>2</v>
      </c>
      <c r="M68" s="78" t="str">
        <f t="shared" si="4"/>
        <v>Yes</v>
      </c>
      <c r="N68" s="21"/>
      <c r="O68" s="62" t="s">
        <v>194</v>
      </c>
      <c r="P68" s="23"/>
      <c r="R68" s="32"/>
    </row>
    <row r="69">
      <c r="A69" s="74" t="s">
        <v>518</v>
      </c>
      <c r="B69" s="75" t="s">
        <v>325</v>
      </c>
      <c r="C69" s="95" t="s">
        <v>580</v>
      </c>
      <c r="D69" s="4" t="s">
        <v>26</v>
      </c>
      <c r="E69" s="76" t="s">
        <v>581</v>
      </c>
      <c r="F69" s="23"/>
      <c r="G69" s="79" t="str">
        <f>IFERROR(__xludf.DUMMYFUNCTION("""COMPUTED_VALUE"""),"transformers")</f>
        <v>transformers</v>
      </c>
      <c r="I69" s="30"/>
      <c r="J69" s="20">
        <v>1.0</v>
      </c>
      <c r="K69" s="21">
        <v>1.0</v>
      </c>
      <c r="L69" s="4">
        <f t="shared" si="3"/>
        <v>2</v>
      </c>
      <c r="M69" s="78" t="str">
        <f t="shared" si="4"/>
        <v>Yes</v>
      </c>
      <c r="N69" s="21"/>
      <c r="O69" s="62" t="s">
        <v>194</v>
      </c>
      <c r="P69" s="23"/>
      <c r="R69" s="32"/>
    </row>
    <row r="70">
      <c r="A70" s="74" t="s">
        <v>518</v>
      </c>
      <c r="B70" s="75" t="s">
        <v>325</v>
      </c>
      <c r="C70" s="95" t="s">
        <v>46</v>
      </c>
      <c r="D70" s="4" t="s">
        <v>42</v>
      </c>
      <c r="E70" s="76" t="s">
        <v>579</v>
      </c>
      <c r="F70" s="23"/>
      <c r="G70" s="79" t="str">
        <f>IFERROR(__xludf.DUMMYFUNCTION("""COMPUTED_VALUE"""),"trax")</f>
        <v>trax</v>
      </c>
      <c r="I70" s="30"/>
      <c r="J70" s="20">
        <v>1.0</v>
      </c>
      <c r="K70" s="21">
        <v>1.0</v>
      </c>
      <c r="L70" s="4">
        <f t="shared" si="3"/>
        <v>2</v>
      </c>
      <c r="M70" s="78" t="str">
        <f t="shared" si="4"/>
        <v>Yes</v>
      </c>
      <c r="N70" s="21"/>
      <c r="O70" s="62" t="s">
        <v>194</v>
      </c>
      <c r="P70" s="23"/>
      <c r="Q70" s="96"/>
      <c r="R70" s="32"/>
    </row>
    <row r="71">
      <c r="A71" s="74" t="s">
        <v>518</v>
      </c>
      <c r="B71" s="75" t="s">
        <v>325</v>
      </c>
      <c r="C71" s="95" t="s">
        <v>77</v>
      </c>
      <c r="D71" s="4" t="s">
        <v>42</v>
      </c>
      <c r="E71" s="76" t="s">
        <v>582</v>
      </c>
      <c r="F71" s="23"/>
      <c r="G71" s="79" t="str">
        <f>IFERROR(__xludf.DUMMYFUNCTION("""COMPUTED_VALUE"""),"vulcanai")</f>
        <v>vulcanai</v>
      </c>
      <c r="I71" s="30"/>
      <c r="J71" s="20">
        <v>1.0</v>
      </c>
      <c r="K71" s="21">
        <v>1.0</v>
      </c>
      <c r="L71" s="4">
        <f t="shared" si="3"/>
        <v>2</v>
      </c>
      <c r="M71" s="78" t="str">
        <f t="shared" si="4"/>
        <v>Yes</v>
      </c>
      <c r="N71" s="21"/>
      <c r="O71" s="62" t="s">
        <v>194</v>
      </c>
      <c r="P71" s="23"/>
      <c r="R71" s="32"/>
    </row>
    <row r="72">
      <c r="A72" s="74" t="s">
        <v>518</v>
      </c>
      <c r="B72" s="75" t="s">
        <v>325</v>
      </c>
      <c r="C72" s="95" t="s">
        <v>583</v>
      </c>
      <c r="D72" s="4" t="s">
        <v>42</v>
      </c>
      <c r="E72" s="76" t="s">
        <v>582</v>
      </c>
      <c r="F72" s="23"/>
      <c r="G72" s="79" t="str">
        <f>IFERROR(__xludf.DUMMYFUNCTION("""COMPUTED_VALUE"""),"xgboost_ray")</f>
        <v>xgboost_ray</v>
      </c>
      <c r="I72" s="30"/>
      <c r="J72" s="20">
        <v>1.0</v>
      </c>
      <c r="K72" s="21">
        <v>1.0</v>
      </c>
      <c r="L72" s="4">
        <f t="shared" si="3"/>
        <v>2</v>
      </c>
      <c r="M72" s="78" t="str">
        <f t="shared" si="4"/>
        <v>Yes</v>
      </c>
      <c r="N72" s="21"/>
      <c r="O72" s="62" t="s">
        <v>194</v>
      </c>
      <c r="P72" s="23"/>
      <c r="R72" s="32"/>
    </row>
    <row r="73">
      <c r="A73" s="74" t="s">
        <v>518</v>
      </c>
      <c r="B73" s="75" t="s">
        <v>325</v>
      </c>
      <c r="C73" s="95" t="s">
        <v>584</v>
      </c>
      <c r="D73" s="4" t="s">
        <v>42</v>
      </c>
      <c r="E73" s="76" t="s">
        <v>582</v>
      </c>
      <c r="F73" s="23"/>
      <c r="G73" s="79" t="str">
        <f>IFERROR(__xludf.DUMMYFUNCTION("""COMPUTED_VALUE"""),"ztlearn")</f>
        <v>ztlearn</v>
      </c>
      <c r="I73" s="30"/>
      <c r="J73" s="20">
        <v>1.0</v>
      </c>
      <c r="K73" s="21">
        <v>1.0</v>
      </c>
      <c r="L73" s="4">
        <f t="shared" si="3"/>
        <v>2</v>
      </c>
      <c r="M73" s="78" t="str">
        <f t="shared" si="4"/>
        <v>Yes</v>
      </c>
      <c r="N73" s="21"/>
      <c r="O73" s="62" t="s">
        <v>194</v>
      </c>
      <c r="P73" s="32"/>
      <c r="R73" s="32"/>
    </row>
    <row r="74">
      <c r="A74" s="74" t="s">
        <v>518</v>
      </c>
      <c r="B74" s="75" t="s">
        <v>327</v>
      </c>
      <c r="C74" s="95" t="s">
        <v>25</v>
      </c>
      <c r="D74" s="4" t="s">
        <v>26</v>
      </c>
      <c r="E74" s="76" t="s">
        <v>328</v>
      </c>
      <c r="F74" s="23"/>
      <c r="G74" s="79" t="str">
        <f>IFERROR(__xludf.DUMMYFUNCTION("""COMPUTED_VALUE"""),"botorch")</f>
        <v>botorch</v>
      </c>
      <c r="I74" s="30"/>
      <c r="J74" s="20">
        <v>1.0</v>
      </c>
      <c r="K74" s="21">
        <v>1.0</v>
      </c>
      <c r="L74" s="4">
        <f t="shared" si="3"/>
        <v>2</v>
      </c>
      <c r="M74" s="78" t="str">
        <f t="shared" si="4"/>
        <v>Yes</v>
      </c>
      <c r="N74" s="21"/>
      <c r="O74" s="62" t="s">
        <v>194</v>
      </c>
      <c r="P74" s="32"/>
      <c r="R74" s="32"/>
    </row>
    <row r="75">
      <c r="A75" s="74" t="s">
        <v>518</v>
      </c>
      <c r="B75" s="75" t="s">
        <v>327</v>
      </c>
      <c r="C75" s="95" t="s">
        <v>77</v>
      </c>
      <c r="D75" s="4" t="s">
        <v>42</v>
      </c>
      <c r="E75" s="76" t="s">
        <v>328</v>
      </c>
      <c r="F75" s="23"/>
      <c r="G75" s="79" t="str">
        <f>IFERROR(__xludf.DUMMYFUNCTION("""COMPUTED_VALUE"""),"chainer")</f>
        <v>chainer</v>
      </c>
      <c r="I75" s="30"/>
      <c r="J75" s="20">
        <v>1.0</v>
      </c>
      <c r="K75" s="21">
        <v>1.0</v>
      </c>
      <c r="L75" s="4">
        <f t="shared" si="3"/>
        <v>2</v>
      </c>
      <c r="M75" s="78" t="str">
        <f t="shared" si="4"/>
        <v>Yes</v>
      </c>
      <c r="N75" s="21"/>
      <c r="O75" s="62" t="s">
        <v>194</v>
      </c>
      <c r="P75" s="32"/>
      <c r="R75" s="32"/>
    </row>
    <row r="76">
      <c r="A76" s="74" t="s">
        <v>518</v>
      </c>
      <c r="B76" s="75" t="s">
        <v>327</v>
      </c>
      <c r="C76" s="95" t="s">
        <v>46</v>
      </c>
      <c r="D76" s="4" t="s">
        <v>42</v>
      </c>
      <c r="E76" s="76" t="s">
        <v>328</v>
      </c>
      <c r="F76" s="23"/>
      <c r="G76" s="79" t="str">
        <f>IFERROR(__xludf.DUMMYFUNCTION("""COMPUTED_VALUE"""),"fastai")</f>
        <v>fastai</v>
      </c>
      <c r="I76" s="30"/>
      <c r="J76" s="20">
        <v>1.0</v>
      </c>
      <c r="K76" s="21">
        <v>1.0</v>
      </c>
      <c r="L76" s="4">
        <f t="shared" si="3"/>
        <v>2</v>
      </c>
      <c r="M76" s="78" t="str">
        <f t="shared" si="4"/>
        <v>Yes</v>
      </c>
      <c r="N76" s="21"/>
      <c r="O76" s="62" t="s">
        <v>194</v>
      </c>
      <c r="P76" s="23"/>
      <c r="R76" s="32"/>
    </row>
    <row r="77">
      <c r="A77" s="74" t="s">
        <v>518</v>
      </c>
      <c r="B77" s="75" t="s">
        <v>327</v>
      </c>
      <c r="C77" s="95" t="s">
        <v>585</v>
      </c>
      <c r="D77" s="4" t="s">
        <v>26</v>
      </c>
      <c r="E77" s="76" t="s">
        <v>586</v>
      </c>
      <c r="F77" s="23"/>
      <c r="G77" s="79" t="str">
        <f>IFERROR(__xludf.DUMMYFUNCTION("""COMPUTED_VALUE"""),"h2o")</f>
        <v>h2o</v>
      </c>
      <c r="I77" s="30"/>
      <c r="J77" s="20">
        <v>1.0</v>
      </c>
      <c r="K77" s="21">
        <v>1.0</v>
      </c>
      <c r="L77" s="4">
        <f t="shared" si="3"/>
        <v>2</v>
      </c>
      <c r="M77" s="78" t="str">
        <f t="shared" si="4"/>
        <v>Yes</v>
      </c>
      <c r="N77" s="21"/>
      <c r="O77" s="62" t="s">
        <v>194</v>
      </c>
      <c r="P77" s="23"/>
      <c r="Q77" s="23"/>
      <c r="R77" s="32"/>
    </row>
    <row r="78">
      <c r="A78" s="74" t="s">
        <v>570</v>
      </c>
      <c r="B78" s="75" t="s">
        <v>327</v>
      </c>
      <c r="C78" s="95" t="s">
        <v>70</v>
      </c>
      <c r="D78" s="4" t="s">
        <v>26</v>
      </c>
      <c r="E78" s="76" t="s">
        <v>587</v>
      </c>
      <c r="F78" s="23"/>
      <c r="G78" s="79" t="str">
        <f>IFERROR(__xludf.DUMMYFUNCTION("""COMPUTED_VALUE"""),"keras")</f>
        <v>keras</v>
      </c>
      <c r="I78" s="30"/>
      <c r="J78" s="20">
        <v>1.0</v>
      </c>
      <c r="K78" s="21">
        <v>1.0</v>
      </c>
      <c r="L78" s="4">
        <f>SUM(J78)</f>
        <v>1</v>
      </c>
      <c r="M78" s="78" t="str">
        <f t="shared" si="4"/>
        <v>No</v>
      </c>
      <c r="N78" s="21"/>
      <c r="O78" s="62" t="s">
        <v>194</v>
      </c>
      <c r="P78" s="23"/>
      <c r="Q78" s="23"/>
      <c r="R78" s="32"/>
    </row>
    <row r="79">
      <c r="A79" s="74" t="s">
        <v>518</v>
      </c>
      <c r="B79" s="75" t="s">
        <v>327</v>
      </c>
      <c r="C79" s="95" t="s">
        <v>588</v>
      </c>
      <c r="D79" s="4" t="s">
        <v>26</v>
      </c>
      <c r="E79" s="76" t="s">
        <v>589</v>
      </c>
      <c r="F79" s="23"/>
      <c r="G79" s="79" t="str">
        <f>IFERROR(__xludf.DUMMYFUNCTION("""COMPUTED_VALUE"""),"lightgbm")</f>
        <v>lightgbm</v>
      </c>
      <c r="I79" s="30"/>
      <c r="J79" s="20">
        <v>1.0</v>
      </c>
      <c r="K79" s="21">
        <v>1.0</v>
      </c>
      <c r="L79" s="4">
        <f t="shared" ref="L79:L122" si="5">SUM(E79:K79)</f>
        <v>2</v>
      </c>
      <c r="M79" s="78" t="str">
        <f t="shared" si="4"/>
        <v>Yes</v>
      </c>
      <c r="N79" s="21"/>
      <c r="O79" s="62" t="s">
        <v>194</v>
      </c>
      <c r="P79" s="23"/>
      <c r="Q79" s="96"/>
      <c r="R79" s="23"/>
    </row>
    <row r="80">
      <c r="A80" s="74" t="s">
        <v>518</v>
      </c>
      <c r="B80" s="75" t="s">
        <v>327</v>
      </c>
      <c r="C80" s="95" t="s">
        <v>590</v>
      </c>
      <c r="D80" s="4" t="s">
        <v>26</v>
      </c>
      <c r="E80" s="76" t="s">
        <v>591</v>
      </c>
      <c r="F80" s="23"/>
      <c r="G80" s="79" t="str">
        <f>IFERROR(__xludf.DUMMYFUNCTION("""COMPUTED_VALUE"""),"mxnet")</f>
        <v>mxnet</v>
      </c>
      <c r="I80" s="30"/>
      <c r="J80" s="20">
        <v>1.0</v>
      </c>
      <c r="K80" s="21">
        <v>1.0</v>
      </c>
      <c r="L80" s="4">
        <f t="shared" si="5"/>
        <v>2</v>
      </c>
      <c r="M80" s="78" t="str">
        <f t="shared" si="4"/>
        <v>Yes</v>
      </c>
      <c r="N80" s="21"/>
      <c r="O80" s="62" t="s">
        <v>194</v>
      </c>
      <c r="P80" s="23"/>
      <c r="R80" s="32"/>
    </row>
    <row r="81">
      <c r="A81" s="74" t="s">
        <v>518</v>
      </c>
      <c r="B81" s="75" t="s">
        <v>327</v>
      </c>
      <c r="C81" s="95" t="s">
        <v>592</v>
      </c>
      <c r="D81" s="4" t="s">
        <v>26</v>
      </c>
      <c r="E81" s="76" t="s">
        <v>593</v>
      </c>
      <c r="F81" s="23"/>
      <c r="G81" s="79" t="str">
        <f>IFERROR(__xludf.DUMMYFUNCTION("""COMPUTED_VALUE"""),"torch")</f>
        <v>torch</v>
      </c>
      <c r="I81" s="30"/>
      <c r="J81" s="20">
        <v>1.0</v>
      </c>
      <c r="K81" s="21">
        <v>1.0</v>
      </c>
      <c r="L81" s="4">
        <f t="shared" si="5"/>
        <v>2</v>
      </c>
      <c r="M81" s="78" t="str">
        <f t="shared" si="4"/>
        <v>Yes</v>
      </c>
      <c r="N81" s="21"/>
      <c r="O81" s="62" t="s">
        <v>194</v>
      </c>
      <c r="P81" s="23"/>
      <c r="Q81" s="32"/>
      <c r="R81" s="32"/>
    </row>
    <row r="82">
      <c r="A82" s="74" t="s">
        <v>518</v>
      </c>
      <c r="B82" s="75" t="s">
        <v>330</v>
      </c>
      <c r="C82" s="95" t="s">
        <v>25</v>
      </c>
      <c r="D82" s="4" t="s">
        <v>26</v>
      </c>
      <c r="E82" s="76" t="s">
        <v>331</v>
      </c>
      <c r="F82" s="23"/>
      <c r="G82" s="79" t="str">
        <f>IFERROR(__xludf.DUMMYFUNCTION("""COMPUTED_VALUE"""),"sklearn")</f>
        <v>sklearn</v>
      </c>
      <c r="I82" s="30"/>
      <c r="J82" s="20">
        <v>1.0</v>
      </c>
      <c r="K82" s="21">
        <v>1.0</v>
      </c>
      <c r="L82" s="4">
        <f t="shared" si="5"/>
        <v>2</v>
      </c>
      <c r="M82" s="78" t="str">
        <f t="shared" si="4"/>
        <v>Yes</v>
      </c>
      <c r="N82" s="21"/>
      <c r="O82" s="62" t="s">
        <v>194</v>
      </c>
      <c r="P82" s="23"/>
      <c r="R82" s="32"/>
    </row>
    <row r="83">
      <c r="A83" s="74" t="s">
        <v>518</v>
      </c>
      <c r="B83" s="75" t="s">
        <v>330</v>
      </c>
      <c r="C83" s="95" t="s">
        <v>46</v>
      </c>
      <c r="D83" s="4" t="s">
        <v>42</v>
      </c>
      <c r="E83" s="76" t="s">
        <v>331</v>
      </c>
      <c r="F83" s="23"/>
      <c r="G83" s="79" t="str">
        <f>IFERROR(__xludf.DUMMYFUNCTION("""COMPUTED_VALUE"""),"tensorflow")</f>
        <v>tensorflow</v>
      </c>
      <c r="I83" s="30"/>
      <c r="J83" s="20">
        <v>1.0</v>
      </c>
      <c r="K83" s="21">
        <v>1.0</v>
      </c>
      <c r="L83" s="4">
        <f t="shared" si="5"/>
        <v>2</v>
      </c>
      <c r="M83" s="78" t="str">
        <f t="shared" si="4"/>
        <v>Yes</v>
      </c>
      <c r="N83" s="21"/>
      <c r="O83" s="62" t="s">
        <v>194</v>
      </c>
      <c r="P83" s="64"/>
      <c r="Q83" s="32"/>
      <c r="R83" s="32"/>
    </row>
    <row r="84">
      <c r="A84" s="74" t="s">
        <v>518</v>
      </c>
      <c r="B84" s="75" t="s">
        <v>330</v>
      </c>
      <c r="C84" s="95" t="s">
        <v>594</v>
      </c>
      <c r="D84" s="4" t="s">
        <v>26</v>
      </c>
      <c r="E84" s="76" t="s">
        <v>595</v>
      </c>
      <c r="F84" s="23"/>
      <c r="G84" s="79" t="str">
        <f>IFERROR(__xludf.DUMMYFUNCTION("""COMPUTED_VALUE"""),"xgboost")</f>
        <v>xgboost</v>
      </c>
      <c r="I84" s="30"/>
      <c r="J84" s="20">
        <v>1.0</v>
      </c>
      <c r="K84" s="21">
        <v>1.0</v>
      </c>
      <c r="L84" s="4">
        <f t="shared" si="5"/>
        <v>2</v>
      </c>
      <c r="M84" s="78" t="str">
        <f t="shared" si="4"/>
        <v>Yes</v>
      </c>
      <c r="N84" s="21"/>
      <c r="O84" s="62" t="s">
        <v>194</v>
      </c>
      <c r="P84" s="23"/>
      <c r="R84" s="32"/>
    </row>
    <row r="85">
      <c r="A85" s="74" t="s">
        <v>518</v>
      </c>
      <c r="B85" s="75" t="s">
        <v>330</v>
      </c>
      <c r="C85" s="95" t="s">
        <v>596</v>
      </c>
      <c r="D85" s="4" t="s">
        <v>26</v>
      </c>
      <c r="E85" s="76" t="s">
        <v>595</v>
      </c>
      <c r="F85" s="23"/>
      <c r="I85" s="30"/>
      <c r="J85" s="20">
        <v>1.0</v>
      </c>
      <c r="K85" s="21">
        <v>1.0</v>
      </c>
      <c r="L85" s="4">
        <f t="shared" si="5"/>
        <v>2</v>
      </c>
      <c r="M85" s="78" t="str">
        <f t="shared" si="4"/>
        <v>Yes</v>
      </c>
      <c r="N85" s="21"/>
      <c r="O85" s="62" t="s">
        <v>194</v>
      </c>
      <c r="P85" s="23"/>
      <c r="Q85" s="32"/>
      <c r="R85" s="32"/>
    </row>
    <row r="86">
      <c r="A86" s="74" t="s">
        <v>518</v>
      </c>
      <c r="B86" s="75" t="s">
        <v>330</v>
      </c>
      <c r="C86" s="95" t="s">
        <v>597</v>
      </c>
      <c r="D86" s="4" t="s">
        <v>26</v>
      </c>
      <c r="E86" s="76" t="s">
        <v>595</v>
      </c>
      <c r="F86" s="23"/>
      <c r="I86" s="30"/>
      <c r="J86" s="20">
        <v>1.0</v>
      </c>
      <c r="K86" s="21">
        <v>1.0</v>
      </c>
      <c r="L86" s="4">
        <f t="shared" si="5"/>
        <v>2</v>
      </c>
      <c r="M86" s="78" t="str">
        <f t="shared" si="4"/>
        <v>Yes</v>
      </c>
      <c r="N86" s="21"/>
      <c r="O86" s="62" t="s">
        <v>194</v>
      </c>
      <c r="P86" s="23"/>
      <c r="R86" s="32"/>
    </row>
    <row r="87">
      <c r="A87" s="74" t="s">
        <v>518</v>
      </c>
      <c r="B87" s="75" t="s">
        <v>330</v>
      </c>
      <c r="C87" s="95" t="s">
        <v>77</v>
      </c>
      <c r="D87" s="4" t="s">
        <v>42</v>
      </c>
      <c r="E87" s="76" t="s">
        <v>595</v>
      </c>
      <c r="F87" s="23"/>
      <c r="I87" s="30"/>
      <c r="J87" s="20">
        <v>1.0</v>
      </c>
      <c r="K87" s="21">
        <v>1.0</v>
      </c>
      <c r="L87" s="4">
        <f t="shared" si="5"/>
        <v>2</v>
      </c>
      <c r="M87" s="78" t="str">
        <f t="shared" si="4"/>
        <v>Yes</v>
      </c>
      <c r="N87" s="21"/>
      <c r="O87" s="62" t="s">
        <v>194</v>
      </c>
      <c r="P87" s="23"/>
      <c r="R87" s="32"/>
    </row>
    <row r="88">
      <c r="A88" s="74" t="s">
        <v>518</v>
      </c>
      <c r="B88" s="97" t="s">
        <v>333</v>
      </c>
      <c r="C88" s="98" t="s">
        <v>56</v>
      </c>
      <c r="D88" s="36" t="s">
        <v>26</v>
      </c>
      <c r="E88" s="99" t="s">
        <v>598</v>
      </c>
      <c r="F88" s="23"/>
      <c r="I88" s="30"/>
      <c r="J88" s="20">
        <v>1.0</v>
      </c>
      <c r="K88" s="21">
        <v>0.5</v>
      </c>
      <c r="L88" s="4">
        <f t="shared" si="5"/>
        <v>1.5</v>
      </c>
      <c r="M88" s="78" t="str">
        <f t="shared" si="4"/>
        <v>No</v>
      </c>
      <c r="N88" s="21"/>
      <c r="O88" s="62" t="s">
        <v>194</v>
      </c>
      <c r="P88" s="23"/>
      <c r="R88" s="32"/>
    </row>
    <row r="89">
      <c r="A89" s="74" t="s">
        <v>518</v>
      </c>
      <c r="B89" s="81" t="s">
        <v>337</v>
      </c>
      <c r="C89" s="100" t="s">
        <v>25</v>
      </c>
      <c r="D89" s="4" t="s">
        <v>26</v>
      </c>
      <c r="E89" s="84" t="s">
        <v>338</v>
      </c>
      <c r="F89" s="23"/>
      <c r="I89" s="30"/>
      <c r="J89" s="20">
        <v>1.0</v>
      </c>
      <c r="K89" s="21">
        <v>1.0</v>
      </c>
      <c r="L89" s="4">
        <f t="shared" si="5"/>
        <v>2</v>
      </c>
      <c r="M89" s="78" t="str">
        <f t="shared" si="4"/>
        <v>Yes</v>
      </c>
      <c r="N89" s="21"/>
      <c r="O89" s="62" t="s">
        <v>194</v>
      </c>
      <c r="P89" s="23"/>
      <c r="R89" s="23"/>
    </row>
    <row r="90">
      <c r="A90" s="74" t="s">
        <v>518</v>
      </c>
      <c r="B90" s="81" t="s">
        <v>337</v>
      </c>
      <c r="C90" s="95" t="s">
        <v>56</v>
      </c>
      <c r="D90" s="4" t="s">
        <v>26</v>
      </c>
      <c r="E90" s="84" t="s">
        <v>338</v>
      </c>
      <c r="F90" s="23"/>
      <c r="I90" s="30"/>
      <c r="J90" s="20">
        <v>1.0</v>
      </c>
      <c r="K90" s="21">
        <v>1.0</v>
      </c>
      <c r="L90" s="4">
        <f t="shared" si="5"/>
        <v>2</v>
      </c>
      <c r="M90" s="78" t="str">
        <f t="shared" si="4"/>
        <v>Yes</v>
      </c>
      <c r="N90" s="21"/>
      <c r="O90" s="62" t="s">
        <v>194</v>
      </c>
    </row>
    <row r="91">
      <c r="A91" s="74" t="s">
        <v>518</v>
      </c>
      <c r="B91" s="81" t="s">
        <v>337</v>
      </c>
      <c r="C91" s="95" t="s">
        <v>46</v>
      </c>
      <c r="D91" s="4" t="s">
        <v>42</v>
      </c>
      <c r="E91" s="76" t="s">
        <v>599</v>
      </c>
      <c r="F91" s="23"/>
      <c r="I91" s="30"/>
      <c r="J91" s="20">
        <v>1.0</v>
      </c>
      <c r="K91" s="21">
        <v>1.0</v>
      </c>
      <c r="L91" s="4">
        <f t="shared" si="5"/>
        <v>2</v>
      </c>
      <c r="M91" s="78" t="str">
        <f t="shared" si="4"/>
        <v>Yes</v>
      </c>
      <c r="N91" s="21"/>
      <c r="O91" s="62" t="s">
        <v>194</v>
      </c>
    </row>
    <row r="92">
      <c r="A92" s="74" t="s">
        <v>600</v>
      </c>
      <c r="B92" s="93" t="s">
        <v>337</v>
      </c>
      <c r="C92" s="95" t="s">
        <v>77</v>
      </c>
      <c r="D92" s="4" t="s">
        <v>42</v>
      </c>
      <c r="E92" s="76" t="s">
        <v>601</v>
      </c>
      <c r="F92" s="23"/>
      <c r="I92" s="30"/>
      <c r="J92" s="20">
        <v>1.0</v>
      </c>
      <c r="K92" s="21">
        <v>1.0</v>
      </c>
      <c r="L92" s="4">
        <f t="shared" si="5"/>
        <v>2</v>
      </c>
      <c r="M92" s="78" t="str">
        <f t="shared" si="4"/>
        <v>Yes</v>
      </c>
      <c r="N92" s="21"/>
      <c r="O92" s="62" t="s">
        <v>194</v>
      </c>
    </row>
    <row r="93">
      <c r="A93" s="74" t="s">
        <v>518</v>
      </c>
      <c r="B93" s="75" t="s">
        <v>340</v>
      </c>
      <c r="C93" s="95" t="s">
        <v>56</v>
      </c>
      <c r="D93" s="4" t="s">
        <v>26</v>
      </c>
      <c r="E93" s="76" t="s">
        <v>341</v>
      </c>
      <c r="F93" s="23"/>
      <c r="I93" s="30"/>
      <c r="J93" s="20">
        <v>1.0</v>
      </c>
      <c r="K93" s="21">
        <v>1.0</v>
      </c>
      <c r="L93" s="4">
        <f t="shared" si="5"/>
        <v>2</v>
      </c>
      <c r="M93" s="78" t="str">
        <f t="shared" si="4"/>
        <v>Yes</v>
      </c>
      <c r="N93" s="21"/>
      <c r="O93" s="62" t="s">
        <v>194</v>
      </c>
    </row>
    <row r="94">
      <c r="A94" s="74" t="s">
        <v>518</v>
      </c>
      <c r="B94" s="75" t="s">
        <v>340</v>
      </c>
      <c r="C94" s="95" t="s">
        <v>602</v>
      </c>
      <c r="D94" s="4" t="s">
        <v>42</v>
      </c>
      <c r="E94" s="76" t="s">
        <v>603</v>
      </c>
      <c r="F94" s="23"/>
      <c r="I94" s="30"/>
      <c r="J94" s="20">
        <v>1.0</v>
      </c>
      <c r="K94" s="21">
        <v>1.0</v>
      </c>
      <c r="L94" s="4">
        <f t="shared" si="5"/>
        <v>2</v>
      </c>
      <c r="M94" s="78" t="str">
        <f t="shared" si="4"/>
        <v>Yes</v>
      </c>
      <c r="N94" s="21"/>
      <c r="O94" s="62" t="s">
        <v>194</v>
      </c>
    </row>
    <row r="95">
      <c r="A95" s="74" t="s">
        <v>518</v>
      </c>
      <c r="B95" s="81" t="s">
        <v>343</v>
      </c>
      <c r="C95" s="100" t="s">
        <v>46</v>
      </c>
      <c r="D95" s="4" t="s">
        <v>42</v>
      </c>
      <c r="E95" s="84" t="s">
        <v>344</v>
      </c>
      <c r="F95" s="23"/>
      <c r="I95" s="30"/>
      <c r="J95" s="20">
        <v>1.0</v>
      </c>
      <c r="K95" s="21">
        <v>1.0</v>
      </c>
      <c r="L95" s="4">
        <f t="shared" si="5"/>
        <v>2</v>
      </c>
      <c r="M95" s="78" t="str">
        <f t="shared" si="4"/>
        <v>Yes</v>
      </c>
      <c r="N95" s="21"/>
      <c r="O95" s="62" t="s">
        <v>194</v>
      </c>
    </row>
    <row r="96">
      <c r="A96" s="74" t="s">
        <v>518</v>
      </c>
      <c r="B96" s="81" t="s">
        <v>343</v>
      </c>
      <c r="C96" s="95" t="s">
        <v>25</v>
      </c>
      <c r="D96" s="4" t="s">
        <v>26</v>
      </c>
      <c r="E96" s="84" t="s">
        <v>344</v>
      </c>
      <c r="F96" s="23"/>
      <c r="I96" s="30"/>
      <c r="J96" s="20">
        <v>1.0</v>
      </c>
      <c r="K96" s="21">
        <v>1.0</v>
      </c>
      <c r="L96" s="4">
        <f t="shared" si="5"/>
        <v>2</v>
      </c>
      <c r="M96" s="78" t="str">
        <f t="shared" si="4"/>
        <v>Yes</v>
      </c>
      <c r="N96" s="21"/>
      <c r="O96" s="62" t="s">
        <v>194</v>
      </c>
    </row>
    <row r="97">
      <c r="A97" s="74" t="s">
        <v>518</v>
      </c>
      <c r="B97" s="81" t="s">
        <v>346</v>
      </c>
      <c r="C97" s="101" t="s">
        <v>56</v>
      </c>
      <c r="D97" s="4" t="s">
        <v>26</v>
      </c>
      <c r="E97" s="102" t="s">
        <v>347</v>
      </c>
      <c r="F97" s="23"/>
      <c r="I97" s="30"/>
      <c r="J97" s="20">
        <v>1.0</v>
      </c>
      <c r="K97" s="21">
        <v>1.0</v>
      </c>
      <c r="L97" s="4">
        <f t="shared" si="5"/>
        <v>2</v>
      </c>
      <c r="M97" s="78" t="str">
        <f t="shared" si="4"/>
        <v>Yes</v>
      </c>
      <c r="N97" s="21"/>
      <c r="O97" s="62" t="s">
        <v>194</v>
      </c>
    </row>
    <row r="98">
      <c r="A98" s="74" t="s">
        <v>518</v>
      </c>
      <c r="B98" s="81" t="s">
        <v>348</v>
      </c>
      <c r="C98" s="100" t="s">
        <v>56</v>
      </c>
      <c r="D98" s="4" t="s">
        <v>26</v>
      </c>
      <c r="E98" s="84" t="s">
        <v>349</v>
      </c>
      <c r="F98" s="23"/>
      <c r="I98" s="30"/>
      <c r="J98" s="20">
        <v>1.0</v>
      </c>
      <c r="K98" s="21">
        <v>1.0</v>
      </c>
      <c r="L98" s="4">
        <f t="shared" si="5"/>
        <v>2</v>
      </c>
      <c r="M98" s="78" t="str">
        <f t="shared" si="4"/>
        <v>Yes</v>
      </c>
      <c r="N98" s="21"/>
      <c r="O98" s="62" t="s">
        <v>194</v>
      </c>
    </row>
    <row r="99">
      <c r="A99" s="74" t="s">
        <v>518</v>
      </c>
      <c r="B99" s="81" t="s">
        <v>348</v>
      </c>
      <c r="C99" s="95" t="s">
        <v>604</v>
      </c>
      <c r="D99" s="4" t="s">
        <v>26</v>
      </c>
      <c r="E99" s="84" t="s">
        <v>349</v>
      </c>
      <c r="F99" s="23"/>
      <c r="I99" s="30"/>
      <c r="J99" s="20">
        <v>1.0</v>
      </c>
      <c r="K99" s="21">
        <v>1.0</v>
      </c>
      <c r="L99" s="4">
        <f t="shared" si="5"/>
        <v>2</v>
      </c>
      <c r="M99" s="78" t="str">
        <f t="shared" si="4"/>
        <v>Yes</v>
      </c>
      <c r="N99" s="21"/>
      <c r="O99" s="62" t="s">
        <v>194</v>
      </c>
    </row>
    <row r="100">
      <c r="A100" s="74" t="s">
        <v>518</v>
      </c>
      <c r="B100" s="81" t="s">
        <v>348</v>
      </c>
      <c r="C100" s="75" t="s">
        <v>46</v>
      </c>
      <c r="D100" s="4" t="s">
        <v>42</v>
      </c>
      <c r="E100" s="76" t="s">
        <v>605</v>
      </c>
      <c r="F100" s="23"/>
      <c r="I100" s="30"/>
      <c r="J100" s="20">
        <v>1.0</v>
      </c>
      <c r="K100" s="21">
        <v>1.0</v>
      </c>
      <c r="L100" s="4">
        <f t="shared" si="5"/>
        <v>2</v>
      </c>
      <c r="M100" s="78" t="str">
        <f t="shared" si="4"/>
        <v>Yes</v>
      </c>
      <c r="N100" s="21"/>
      <c r="O100" s="62" t="s">
        <v>194</v>
      </c>
    </row>
    <row r="101">
      <c r="A101" s="74" t="s">
        <v>518</v>
      </c>
      <c r="B101" s="81" t="s">
        <v>348</v>
      </c>
      <c r="C101" s="75" t="s">
        <v>606</v>
      </c>
      <c r="D101" s="4" t="s">
        <v>26</v>
      </c>
      <c r="E101" s="76" t="s">
        <v>605</v>
      </c>
      <c r="F101" s="23"/>
      <c r="I101" s="30"/>
      <c r="J101" s="20">
        <v>1.0</v>
      </c>
      <c r="K101" s="21">
        <v>1.0</v>
      </c>
      <c r="L101" s="4">
        <f t="shared" si="5"/>
        <v>2</v>
      </c>
      <c r="M101" s="78" t="str">
        <f t="shared" si="4"/>
        <v>Yes</v>
      </c>
      <c r="N101" s="21"/>
      <c r="O101" s="62" t="s">
        <v>194</v>
      </c>
    </row>
    <row r="102">
      <c r="A102" s="74" t="s">
        <v>600</v>
      </c>
      <c r="B102" s="93" t="s">
        <v>348</v>
      </c>
      <c r="C102" s="75" t="s">
        <v>57</v>
      </c>
      <c r="D102" s="4" t="s">
        <v>26</v>
      </c>
      <c r="E102" s="76" t="s">
        <v>605</v>
      </c>
      <c r="F102" s="23"/>
      <c r="I102" s="30"/>
      <c r="J102" s="20">
        <v>1.0</v>
      </c>
      <c r="K102" s="21">
        <v>1.0</v>
      </c>
      <c r="L102" s="4">
        <f t="shared" si="5"/>
        <v>2</v>
      </c>
      <c r="M102" s="78" t="str">
        <f t="shared" si="4"/>
        <v>Yes</v>
      </c>
      <c r="N102" s="21"/>
      <c r="O102" s="62" t="s">
        <v>194</v>
      </c>
    </row>
    <row r="103">
      <c r="A103" s="74" t="s">
        <v>600</v>
      </c>
      <c r="B103" s="93" t="s">
        <v>348</v>
      </c>
      <c r="C103" s="75" t="s">
        <v>177</v>
      </c>
      <c r="D103" s="4" t="s">
        <v>42</v>
      </c>
      <c r="E103" s="76" t="s">
        <v>605</v>
      </c>
      <c r="F103" s="23"/>
      <c r="I103" s="30"/>
      <c r="J103" s="20">
        <v>1.0</v>
      </c>
      <c r="K103" s="21">
        <v>1.0</v>
      </c>
      <c r="L103" s="4">
        <f t="shared" si="5"/>
        <v>2</v>
      </c>
      <c r="M103" s="78" t="str">
        <f t="shared" si="4"/>
        <v>Yes</v>
      </c>
      <c r="N103" s="21"/>
      <c r="O103" s="62" t="s">
        <v>194</v>
      </c>
    </row>
    <row r="104">
      <c r="A104" s="74" t="s">
        <v>518</v>
      </c>
      <c r="B104" s="81" t="s">
        <v>350</v>
      </c>
      <c r="C104" s="103" t="s">
        <v>56</v>
      </c>
      <c r="D104" s="4" t="s">
        <v>26</v>
      </c>
      <c r="E104" s="84" t="s">
        <v>351</v>
      </c>
      <c r="F104" s="23"/>
      <c r="I104" s="30"/>
      <c r="J104" s="20">
        <v>1.0</v>
      </c>
      <c r="K104" s="21">
        <v>1.0</v>
      </c>
      <c r="L104" s="4">
        <f t="shared" si="5"/>
        <v>2</v>
      </c>
      <c r="M104" s="78" t="str">
        <f t="shared" si="4"/>
        <v>Yes</v>
      </c>
      <c r="N104" s="21"/>
      <c r="O104" s="62" t="s">
        <v>194</v>
      </c>
    </row>
    <row r="105">
      <c r="A105" s="74" t="s">
        <v>518</v>
      </c>
      <c r="B105" s="81" t="s">
        <v>353</v>
      </c>
      <c r="C105" s="103" t="s">
        <v>25</v>
      </c>
      <c r="D105" s="4" t="s">
        <v>26</v>
      </c>
      <c r="E105" s="76" t="s">
        <v>607</v>
      </c>
      <c r="F105" s="23"/>
      <c r="I105" s="30"/>
      <c r="J105" s="20">
        <v>1.0</v>
      </c>
      <c r="K105" s="21">
        <v>1.0</v>
      </c>
      <c r="L105" s="4">
        <f t="shared" si="5"/>
        <v>2</v>
      </c>
      <c r="M105" s="78" t="str">
        <f t="shared" si="4"/>
        <v>Yes</v>
      </c>
      <c r="N105" s="21"/>
      <c r="O105" s="62" t="s">
        <v>194</v>
      </c>
    </row>
    <row r="106">
      <c r="A106" s="74" t="s">
        <v>600</v>
      </c>
      <c r="B106" s="93" t="s">
        <v>353</v>
      </c>
      <c r="C106" s="75" t="s">
        <v>72</v>
      </c>
      <c r="D106" s="4" t="s">
        <v>26</v>
      </c>
      <c r="E106" s="76" t="s">
        <v>608</v>
      </c>
      <c r="F106" s="23"/>
      <c r="I106" s="30"/>
      <c r="J106" s="20">
        <v>1.0</v>
      </c>
      <c r="K106" s="21">
        <v>0.5</v>
      </c>
      <c r="L106" s="4">
        <f t="shared" si="5"/>
        <v>1.5</v>
      </c>
      <c r="M106" s="78" t="str">
        <f t="shared" si="4"/>
        <v>No</v>
      </c>
      <c r="N106" s="21">
        <v>1.0</v>
      </c>
      <c r="O106" s="62" t="s">
        <v>194</v>
      </c>
      <c r="P106" s="69" t="s">
        <v>609</v>
      </c>
    </row>
    <row r="107">
      <c r="A107" s="74" t="s">
        <v>600</v>
      </c>
      <c r="B107" s="93" t="s">
        <v>353</v>
      </c>
      <c r="C107" s="75" t="s">
        <v>73</v>
      </c>
      <c r="D107" s="4" t="s">
        <v>26</v>
      </c>
      <c r="E107" s="76" t="s">
        <v>610</v>
      </c>
      <c r="F107" s="23"/>
      <c r="I107" s="30"/>
      <c r="J107" s="20">
        <v>1.0</v>
      </c>
      <c r="K107" s="21">
        <v>1.0</v>
      </c>
      <c r="L107" s="4">
        <f t="shared" si="5"/>
        <v>2</v>
      </c>
      <c r="M107" s="78" t="str">
        <f t="shared" si="4"/>
        <v>Yes</v>
      </c>
      <c r="N107" s="21"/>
      <c r="O107" s="62" t="s">
        <v>194</v>
      </c>
    </row>
    <row r="108">
      <c r="A108" s="74" t="s">
        <v>518</v>
      </c>
      <c r="B108" s="81" t="s">
        <v>353</v>
      </c>
      <c r="C108" s="95" t="s">
        <v>46</v>
      </c>
      <c r="D108" s="4" t="s">
        <v>42</v>
      </c>
      <c r="E108" s="76" t="s">
        <v>611</v>
      </c>
      <c r="F108" s="23"/>
      <c r="I108" s="30"/>
      <c r="J108" s="20">
        <v>1.0</v>
      </c>
      <c r="K108" s="21">
        <v>1.0</v>
      </c>
      <c r="L108" s="4">
        <f t="shared" si="5"/>
        <v>2</v>
      </c>
      <c r="M108" s="78" t="str">
        <f t="shared" si="4"/>
        <v>Yes</v>
      </c>
      <c r="N108" s="21"/>
      <c r="O108" s="62" t="s">
        <v>194</v>
      </c>
    </row>
    <row r="109">
      <c r="A109" s="74" t="s">
        <v>518</v>
      </c>
      <c r="B109" s="81" t="s">
        <v>353</v>
      </c>
      <c r="C109" s="95" t="s">
        <v>70</v>
      </c>
      <c r="D109" s="4" t="s">
        <v>26</v>
      </c>
      <c r="E109" s="76" t="s">
        <v>612</v>
      </c>
      <c r="F109" s="23"/>
      <c r="I109" s="30"/>
      <c r="J109" s="20">
        <v>1.0</v>
      </c>
      <c r="K109" s="21">
        <v>1.0</v>
      </c>
      <c r="L109" s="4">
        <f t="shared" si="5"/>
        <v>2</v>
      </c>
      <c r="M109" s="78" t="str">
        <f t="shared" si="4"/>
        <v>Yes</v>
      </c>
      <c r="N109" s="21"/>
      <c r="O109" s="62" t="s">
        <v>194</v>
      </c>
    </row>
    <row r="110">
      <c r="A110" s="74" t="s">
        <v>518</v>
      </c>
      <c r="B110" s="81" t="s">
        <v>353</v>
      </c>
      <c r="C110" s="95" t="s">
        <v>613</v>
      </c>
      <c r="D110" s="4" t="s">
        <v>42</v>
      </c>
      <c r="E110" s="80" t="s">
        <v>614</v>
      </c>
      <c r="F110" s="23"/>
      <c r="I110" s="30"/>
      <c r="J110" s="20">
        <v>1.0</v>
      </c>
      <c r="K110" s="21">
        <v>1.0</v>
      </c>
      <c r="L110" s="4">
        <f t="shared" si="5"/>
        <v>2</v>
      </c>
      <c r="M110" s="78" t="str">
        <f t="shared" si="4"/>
        <v>Yes</v>
      </c>
      <c r="N110" s="21"/>
      <c r="O110" s="62" t="s">
        <v>194</v>
      </c>
    </row>
    <row r="111">
      <c r="A111" s="74" t="s">
        <v>518</v>
      </c>
      <c r="B111" s="81" t="s">
        <v>353</v>
      </c>
      <c r="C111" s="95" t="s">
        <v>77</v>
      </c>
      <c r="D111" s="4" t="s">
        <v>42</v>
      </c>
      <c r="E111" s="76" t="s">
        <v>615</v>
      </c>
      <c r="F111" s="23"/>
      <c r="I111" s="30"/>
      <c r="J111" s="20">
        <v>1.0</v>
      </c>
      <c r="K111" s="21">
        <v>1.0</v>
      </c>
      <c r="L111" s="4">
        <f t="shared" si="5"/>
        <v>2</v>
      </c>
      <c r="M111" s="78" t="str">
        <f t="shared" si="4"/>
        <v>Yes</v>
      </c>
      <c r="N111" s="21"/>
      <c r="O111" s="62" t="s">
        <v>194</v>
      </c>
    </row>
    <row r="112">
      <c r="A112" s="74" t="s">
        <v>600</v>
      </c>
      <c r="B112" s="93" t="s">
        <v>353</v>
      </c>
      <c r="C112" s="95" t="s">
        <v>616</v>
      </c>
      <c r="D112" s="4" t="s">
        <v>42</v>
      </c>
      <c r="E112" s="76" t="s">
        <v>617</v>
      </c>
      <c r="F112" s="23"/>
      <c r="I112" s="30"/>
      <c r="J112" s="20">
        <v>1.0</v>
      </c>
      <c r="K112" s="21">
        <v>1.0</v>
      </c>
      <c r="L112" s="4">
        <f t="shared" si="5"/>
        <v>2</v>
      </c>
      <c r="M112" s="78" t="str">
        <f t="shared" si="4"/>
        <v>Yes</v>
      </c>
      <c r="N112" s="21"/>
      <c r="O112" s="62" t="s">
        <v>194</v>
      </c>
    </row>
    <row r="113">
      <c r="A113" s="74" t="s">
        <v>600</v>
      </c>
      <c r="B113" s="93" t="s">
        <v>353</v>
      </c>
      <c r="C113" s="95" t="s">
        <v>618</v>
      </c>
      <c r="D113" s="4" t="s">
        <v>42</v>
      </c>
      <c r="E113" s="76" t="s">
        <v>619</v>
      </c>
      <c r="F113" s="23"/>
      <c r="I113" s="30"/>
      <c r="J113" s="20">
        <v>1.0</v>
      </c>
      <c r="K113" s="21">
        <v>1.0</v>
      </c>
      <c r="L113" s="4">
        <f t="shared" si="5"/>
        <v>2</v>
      </c>
      <c r="M113" s="78" t="str">
        <f t="shared" si="4"/>
        <v>Yes</v>
      </c>
      <c r="N113" s="21"/>
      <c r="O113" s="62" t="s">
        <v>194</v>
      </c>
    </row>
    <row r="114">
      <c r="A114" s="74" t="s">
        <v>518</v>
      </c>
      <c r="B114" s="81" t="s">
        <v>355</v>
      </c>
      <c r="C114" s="103" t="s">
        <v>25</v>
      </c>
      <c r="D114" s="4" t="s">
        <v>26</v>
      </c>
      <c r="E114" s="84" t="s">
        <v>356</v>
      </c>
      <c r="F114" s="23"/>
      <c r="I114" s="30"/>
      <c r="J114" s="20">
        <v>1.0</v>
      </c>
      <c r="K114" s="21">
        <v>1.0</v>
      </c>
      <c r="L114" s="4">
        <f t="shared" si="5"/>
        <v>2</v>
      </c>
      <c r="M114" s="78" t="str">
        <f t="shared" si="4"/>
        <v>Yes</v>
      </c>
      <c r="N114" s="21"/>
      <c r="O114" s="62" t="s">
        <v>194</v>
      </c>
    </row>
    <row r="115">
      <c r="A115" s="74" t="s">
        <v>518</v>
      </c>
      <c r="B115" s="81" t="s">
        <v>355</v>
      </c>
      <c r="C115" s="75" t="s">
        <v>620</v>
      </c>
      <c r="D115" s="4" t="s">
        <v>26</v>
      </c>
      <c r="E115" s="84" t="s">
        <v>356</v>
      </c>
      <c r="F115" s="23"/>
      <c r="I115" s="30"/>
      <c r="J115" s="20">
        <v>1.0</v>
      </c>
      <c r="K115" s="21">
        <v>1.0</v>
      </c>
      <c r="L115" s="4">
        <f t="shared" si="5"/>
        <v>2</v>
      </c>
      <c r="M115" s="78" t="str">
        <f t="shared" si="4"/>
        <v>Yes</v>
      </c>
      <c r="N115" s="21"/>
      <c r="O115" s="62" t="s">
        <v>194</v>
      </c>
    </row>
    <row r="116">
      <c r="A116" s="74" t="s">
        <v>518</v>
      </c>
      <c r="B116" s="81" t="s">
        <v>355</v>
      </c>
      <c r="C116" s="75" t="s">
        <v>621</v>
      </c>
      <c r="D116" s="4" t="s">
        <v>26</v>
      </c>
      <c r="E116" s="84" t="s">
        <v>356</v>
      </c>
      <c r="F116" s="23"/>
      <c r="I116" s="30"/>
      <c r="J116" s="20">
        <v>1.0</v>
      </c>
      <c r="K116" s="21">
        <v>1.0</v>
      </c>
      <c r="L116" s="4">
        <f t="shared" si="5"/>
        <v>2</v>
      </c>
      <c r="M116" s="78" t="str">
        <f t="shared" si="4"/>
        <v>Yes</v>
      </c>
      <c r="N116" s="21"/>
      <c r="O116" s="62" t="s">
        <v>194</v>
      </c>
    </row>
    <row r="117">
      <c r="A117" s="74" t="s">
        <v>518</v>
      </c>
      <c r="B117" s="81" t="s">
        <v>355</v>
      </c>
      <c r="C117" s="75" t="s">
        <v>622</v>
      </c>
      <c r="D117" s="4" t="s">
        <v>42</v>
      </c>
      <c r="E117" s="76" t="s">
        <v>623</v>
      </c>
      <c r="F117" s="23"/>
      <c r="I117" s="30"/>
      <c r="J117" s="20">
        <v>1.0</v>
      </c>
      <c r="K117" s="21">
        <v>1.0</v>
      </c>
      <c r="L117" s="4">
        <f t="shared" si="5"/>
        <v>2</v>
      </c>
      <c r="M117" s="78" t="str">
        <f t="shared" si="4"/>
        <v>Yes</v>
      </c>
      <c r="N117" s="21"/>
      <c r="O117" s="62" t="s">
        <v>194</v>
      </c>
    </row>
    <row r="118">
      <c r="A118" s="74" t="s">
        <v>518</v>
      </c>
      <c r="B118" s="104" t="s">
        <v>359</v>
      </c>
      <c r="C118" s="95" t="s">
        <v>624</v>
      </c>
      <c r="D118" s="4" t="s">
        <v>26</v>
      </c>
      <c r="E118" s="105" t="s">
        <v>625</v>
      </c>
      <c r="F118" s="23"/>
      <c r="I118" s="30"/>
      <c r="J118" s="20">
        <v>1.0</v>
      </c>
      <c r="K118" s="21">
        <v>1.0</v>
      </c>
      <c r="L118" s="4">
        <f t="shared" si="5"/>
        <v>2</v>
      </c>
      <c r="M118" s="78" t="str">
        <f t="shared" si="4"/>
        <v>Yes</v>
      </c>
      <c r="N118" s="21"/>
      <c r="O118" s="62" t="s">
        <v>194</v>
      </c>
    </row>
    <row r="119">
      <c r="A119" s="74" t="s">
        <v>600</v>
      </c>
      <c r="B119" s="106" t="s">
        <v>359</v>
      </c>
      <c r="C119" s="95" t="s">
        <v>57</v>
      </c>
      <c r="D119" s="4" t="s">
        <v>26</v>
      </c>
      <c r="E119" s="105" t="s">
        <v>626</v>
      </c>
      <c r="F119" s="23"/>
      <c r="I119" s="30"/>
      <c r="J119" s="20">
        <v>1.0</v>
      </c>
      <c r="K119" s="21">
        <v>1.0</v>
      </c>
      <c r="L119" s="4">
        <f t="shared" si="5"/>
        <v>2</v>
      </c>
      <c r="M119" s="78" t="str">
        <f t="shared" si="4"/>
        <v>Yes</v>
      </c>
      <c r="N119" s="21"/>
      <c r="O119" s="62" t="s">
        <v>194</v>
      </c>
    </row>
    <row r="120">
      <c r="A120" s="74" t="s">
        <v>600</v>
      </c>
      <c r="B120" s="106" t="s">
        <v>359</v>
      </c>
      <c r="C120" s="95" t="s">
        <v>177</v>
      </c>
      <c r="D120" s="4" t="s">
        <v>42</v>
      </c>
      <c r="E120" s="105" t="s">
        <v>626</v>
      </c>
      <c r="F120" s="23"/>
      <c r="I120" s="30"/>
      <c r="J120" s="20">
        <v>1.0</v>
      </c>
      <c r="K120" s="21">
        <v>1.0</v>
      </c>
      <c r="L120" s="4">
        <f t="shared" si="5"/>
        <v>2</v>
      </c>
      <c r="M120" s="78" t="str">
        <f t="shared" si="4"/>
        <v>Yes</v>
      </c>
      <c r="N120" s="21"/>
      <c r="O120" s="62" t="s">
        <v>194</v>
      </c>
    </row>
    <row r="121">
      <c r="A121" s="74" t="s">
        <v>518</v>
      </c>
      <c r="B121" s="104" t="s">
        <v>359</v>
      </c>
      <c r="C121" s="95" t="s">
        <v>627</v>
      </c>
      <c r="D121" s="4" t="s">
        <v>26</v>
      </c>
      <c r="E121" s="105" t="s">
        <v>628</v>
      </c>
      <c r="F121" s="23"/>
      <c r="I121" s="30"/>
      <c r="J121" s="20">
        <v>1.0</v>
      </c>
      <c r="K121" s="21">
        <v>1.0</v>
      </c>
      <c r="L121" s="4">
        <f t="shared" si="5"/>
        <v>2</v>
      </c>
      <c r="M121" s="78" t="str">
        <f t="shared" si="4"/>
        <v>Yes</v>
      </c>
      <c r="N121" s="21"/>
      <c r="O121" s="62" t="s">
        <v>194</v>
      </c>
    </row>
    <row r="122">
      <c r="A122" s="74" t="s">
        <v>518</v>
      </c>
      <c r="B122" s="104" t="s">
        <v>359</v>
      </c>
      <c r="C122" s="95" t="s">
        <v>629</v>
      </c>
      <c r="D122" s="4" t="s">
        <v>42</v>
      </c>
      <c r="E122" s="76" t="s">
        <v>630</v>
      </c>
      <c r="F122" s="23"/>
      <c r="I122" s="30"/>
      <c r="J122" s="20">
        <v>1.0</v>
      </c>
      <c r="K122" s="21">
        <v>1.0</v>
      </c>
      <c r="L122" s="4">
        <f t="shared" si="5"/>
        <v>2</v>
      </c>
      <c r="M122" s="78" t="str">
        <f t="shared" si="4"/>
        <v>Yes</v>
      </c>
      <c r="N122" s="21"/>
      <c r="O122" s="62" t="s">
        <v>194</v>
      </c>
    </row>
    <row r="123">
      <c r="A123" s="74" t="s">
        <v>600</v>
      </c>
      <c r="B123" s="104" t="s">
        <v>361</v>
      </c>
      <c r="C123" s="103" t="s">
        <v>25</v>
      </c>
      <c r="D123" s="4" t="s">
        <v>26</v>
      </c>
      <c r="E123" s="105" t="s">
        <v>631</v>
      </c>
      <c r="F123" s="23"/>
      <c r="I123" s="30"/>
      <c r="J123" s="20">
        <v>1.0</v>
      </c>
      <c r="K123" s="21">
        <v>1.0</v>
      </c>
      <c r="L123" s="4"/>
      <c r="M123" s="78" t="str">
        <f t="shared" si="4"/>
        <v>No</v>
      </c>
      <c r="N123" s="21">
        <v>1.0</v>
      </c>
      <c r="O123" s="62" t="s">
        <v>194</v>
      </c>
    </row>
    <row r="124">
      <c r="A124" s="74" t="s">
        <v>518</v>
      </c>
      <c r="B124" s="104" t="s">
        <v>361</v>
      </c>
      <c r="C124" s="103" t="s">
        <v>56</v>
      </c>
      <c r="D124" s="4" t="s">
        <v>26</v>
      </c>
      <c r="E124" s="102" t="s">
        <v>362</v>
      </c>
      <c r="F124" s="23"/>
      <c r="I124" s="30"/>
      <c r="J124" s="20">
        <v>1.0</v>
      </c>
      <c r="K124" s="21">
        <v>1.0</v>
      </c>
      <c r="L124" s="4">
        <f t="shared" ref="L124:L177" si="6">SUM(E124:K124)</f>
        <v>2</v>
      </c>
      <c r="M124" s="78" t="str">
        <f t="shared" si="4"/>
        <v>Yes</v>
      </c>
      <c r="N124" s="21"/>
      <c r="O124" s="62" t="s">
        <v>194</v>
      </c>
    </row>
    <row r="125">
      <c r="A125" s="74" t="s">
        <v>518</v>
      </c>
      <c r="B125" s="104" t="s">
        <v>361</v>
      </c>
      <c r="C125" s="95" t="s">
        <v>46</v>
      </c>
      <c r="D125" s="4" t="s">
        <v>42</v>
      </c>
      <c r="E125" s="76" t="s">
        <v>632</v>
      </c>
      <c r="F125" s="23"/>
      <c r="I125" s="30"/>
      <c r="J125" s="20">
        <v>1.0</v>
      </c>
      <c r="K125" s="21">
        <v>1.0</v>
      </c>
      <c r="L125" s="4">
        <f t="shared" si="6"/>
        <v>2</v>
      </c>
      <c r="M125" s="78" t="str">
        <f t="shared" si="4"/>
        <v>Yes</v>
      </c>
      <c r="N125" s="21"/>
      <c r="O125" s="62" t="s">
        <v>194</v>
      </c>
    </row>
    <row r="126">
      <c r="A126" s="74" t="s">
        <v>518</v>
      </c>
      <c r="B126" s="104" t="s">
        <v>365</v>
      </c>
      <c r="C126" s="103" t="s">
        <v>131</v>
      </c>
      <c r="D126" s="4" t="s">
        <v>26</v>
      </c>
      <c r="E126" s="105" t="s">
        <v>633</v>
      </c>
      <c r="F126" s="23"/>
      <c r="I126" s="30"/>
      <c r="J126" s="20">
        <v>1.0</v>
      </c>
      <c r="K126" s="21">
        <v>1.0</v>
      </c>
      <c r="L126" s="4">
        <f t="shared" si="6"/>
        <v>2</v>
      </c>
      <c r="M126" s="78" t="str">
        <f t="shared" si="4"/>
        <v>Yes</v>
      </c>
      <c r="N126" s="21"/>
      <c r="O126" s="62" t="s">
        <v>194</v>
      </c>
    </row>
    <row r="127">
      <c r="A127" s="107" t="s">
        <v>634</v>
      </c>
      <c r="B127" s="104" t="s">
        <v>365</v>
      </c>
      <c r="C127" s="95" t="s">
        <v>635</v>
      </c>
      <c r="D127" s="4" t="s">
        <v>26</v>
      </c>
      <c r="E127" s="105" t="s">
        <v>633</v>
      </c>
      <c r="F127" s="23"/>
      <c r="I127" s="30"/>
      <c r="J127" s="20">
        <v>1.0</v>
      </c>
      <c r="K127" s="21">
        <v>1.0</v>
      </c>
      <c r="L127" s="4">
        <f t="shared" si="6"/>
        <v>2</v>
      </c>
      <c r="M127" s="78" t="str">
        <f t="shared" si="4"/>
        <v>Yes</v>
      </c>
      <c r="N127" s="21"/>
      <c r="O127" s="62" t="s">
        <v>194</v>
      </c>
    </row>
    <row r="128">
      <c r="A128" s="107" t="s">
        <v>634</v>
      </c>
      <c r="B128" s="104" t="s">
        <v>365</v>
      </c>
      <c r="C128" s="95" t="s">
        <v>636</v>
      </c>
      <c r="D128" s="4" t="s">
        <v>42</v>
      </c>
      <c r="E128" s="105" t="s">
        <v>637</v>
      </c>
      <c r="F128" s="23"/>
      <c r="I128" s="30"/>
      <c r="J128" s="20">
        <v>1.0</v>
      </c>
      <c r="K128" s="21">
        <v>1.0</v>
      </c>
      <c r="L128" s="4">
        <f t="shared" si="6"/>
        <v>2</v>
      </c>
      <c r="M128" s="78" t="str">
        <f t="shared" si="4"/>
        <v>Yes</v>
      </c>
      <c r="N128" s="21"/>
      <c r="O128" s="62" t="s">
        <v>194</v>
      </c>
    </row>
    <row r="129">
      <c r="A129" s="107" t="s">
        <v>634</v>
      </c>
      <c r="B129" s="104" t="s">
        <v>376</v>
      </c>
      <c r="C129" s="103" t="s">
        <v>638</v>
      </c>
      <c r="D129" s="4" t="s">
        <v>26</v>
      </c>
      <c r="E129" s="105" t="s">
        <v>639</v>
      </c>
      <c r="F129" s="23"/>
      <c r="I129" s="30"/>
      <c r="J129" s="20">
        <v>1.0</v>
      </c>
      <c r="K129" s="21">
        <v>1.0</v>
      </c>
      <c r="L129" s="4">
        <f t="shared" si="6"/>
        <v>2</v>
      </c>
      <c r="M129" s="78" t="str">
        <f t="shared" si="4"/>
        <v>Yes</v>
      </c>
      <c r="N129" s="21"/>
      <c r="O129" s="62" t="s">
        <v>194</v>
      </c>
    </row>
    <row r="130">
      <c r="A130" s="107" t="s">
        <v>634</v>
      </c>
      <c r="B130" s="104" t="s">
        <v>376</v>
      </c>
      <c r="C130" s="95" t="s">
        <v>640</v>
      </c>
      <c r="D130" s="4" t="s">
        <v>42</v>
      </c>
      <c r="E130" s="76" t="s">
        <v>639</v>
      </c>
      <c r="F130" s="23"/>
      <c r="I130" s="30"/>
      <c r="J130" s="20">
        <v>1.0</v>
      </c>
      <c r="K130" s="21">
        <v>1.0</v>
      </c>
      <c r="L130" s="4">
        <f t="shared" si="6"/>
        <v>2</v>
      </c>
      <c r="M130" s="78" t="str">
        <f t="shared" si="4"/>
        <v>Yes</v>
      </c>
      <c r="N130" s="21"/>
      <c r="O130" s="62" t="s">
        <v>194</v>
      </c>
    </row>
    <row r="131">
      <c r="A131" s="107" t="s">
        <v>634</v>
      </c>
      <c r="B131" s="93" t="s">
        <v>380</v>
      </c>
      <c r="C131" s="103" t="s">
        <v>138</v>
      </c>
      <c r="D131" s="4" t="s">
        <v>26</v>
      </c>
      <c r="E131" s="84" t="s">
        <v>381</v>
      </c>
      <c r="F131" s="23"/>
      <c r="I131" s="30"/>
      <c r="J131" s="20">
        <v>1.0</v>
      </c>
      <c r="K131" s="21">
        <v>1.0</v>
      </c>
      <c r="L131" s="4">
        <f t="shared" si="6"/>
        <v>2</v>
      </c>
      <c r="M131" s="78" t="str">
        <f t="shared" si="4"/>
        <v>Yes</v>
      </c>
      <c r="N131" s="21"/>
      <c r="O131" s="62" t="s">
        <v>194</v>
      </c>
    </row>
    <row r="132">
      <c r="A132" s="107" t="s">
        <v>634</v>
      </c>
      <c r="B132" s="93" t="s">
        <v>380</v>
      </c>
      <c r="C132" s="95" t="s">
        <v>136</v>
      </c>
      <c r="D132" s="4" t="s">
        <v>26</v>
      </c>
      <c r="E132" s="84" t="s">
        <v>381</v>
      </c>
      <c r="F132" s="23"/>
      <c r="I132" s="30"/>
      <c r="J132" s="20">
        <v>1.0</v>
      </c>
      <c r="K132" s="21">
        <v>1.0</v>
      </c>
      <c r="L132" s="4">
        <f t="shared" si="6"/>
        <v>2</v>
      </c>
      <c r="M132" s="78" t="str">
        <f t="shared" si="4"/>
        <v>Yes</v>
      </c>
      <c r="N132" s="21"/>
      <c r="O132" s="62" t="s">
        <v>194</v>
      </c>
    </row>
    <row r="133">
      <c r="A133" s="107" t="s">
        <v>634</v>
      </c>
      <c r="B133" s="93" t="s">
        <v>380</v>
      </c>
      <c r="C133" s="95" t="s">
        <v>641</v>
      </c>
      <c r="D133" s="4" t="s">
        <v>26</v>
      </c>
      <c r="E133" s="76" t="s">
        <v>642</v>
      </c>
      <c r="F133" s="23"/>
      <c r="I133" s="30"/>
      <c r="J133" s="20">
        <v>1.0</v>
      </c>
      <c r="K133" s="21">
        <v>1.0</v>
      </c>
      <c r="L133" s="4">
        <f t="shared" si="6"/>
        <v>2</v>
      </c>
      <c r="M133" s="78" t="str">
        <f t="shared" si="4"/>
        <v>Yes</v>
      </c>
      <c r="N133" s="21"/>
      <c r="O133" s="62" t="s">
        <v>194</v>
      </c>
    </row>
    <row r="134">
      <c r="A134" s="107" t="s">
        <v>634</v>
      </c>
      <c r="B134" s="93" t="s">
        <v>380</v>
      </c>
      <c r="C134" s="95" t="s">
        <v>643</v>
      </c>
      <c r="D134" s="4" t="s">
        <v>26</v>
      </c>
      <c r="E134" s="76" t="s">
        <v>644</v>
      </c>
      <c r="F134" s="23"/>
      <c r="I134" s="30"/>
      <c r="J134" s="20">
        <v>1.0</v>
      </c>
      <c r="K134" s="21">
        <v>1.0</v>
      </c>
      <c r="L134" s="4">
        <f t="shared" si="6"/>
        <v>2</v>
      </c>
      <c r="M134" s="78" t="str">
        <f t="shared" si="4"/>
        <v>Yes</v>
      </c>
      <c r="N134" s="21"/>
      <c r="O134" s="62" t="s">
        <v>194</v>
      </c>
    </row>
    <row r="135">
      <c r="A135" s="107" t="s">
        <v>634</v>
      </c>
      <c r="B135" s="93" t="s">
        <v>380</v>
      </c>
      <c r="C135" s="95" t="s">
        <v>645</v>
      </c>
      <c r="D135" s="4" t="s">
        <v>26</v>
      </c>
      <c r="E135" s="76" t="s">
        <v>646</v>
      </c>
      <c r="F135" s="23"/>
      <c r="I135" s="30"/>
      <c r="J135" s="20">
        <v>1.0</v>
      </c>
      <c r="K135" s="21">
        <v>1.0</v>
      </c>
      <c r="L135" s="4">
        <f t="shared" si="6"/>
        <v>2</v>
      </c>
      <c r="M135" s="78" t="str">
        <f t="shared" si="4"/>
        <v>Yes</v>
      </c>
      <c r="N135" s="21"/>
      <c r="O135" s="62" t="s">
        <v>194</v>
      </c>
    </row>
    <row r="136">
      <c r="A136" s="107" t="s">
        <v>634</v>
      </c>
      <c r="B136" s="81" t="s">
        <v>384</v>
      </c>
      <c r="C136" s="103" t="s">
        <v>25</v>
      </c>
      <c r="D136" s="4" t="s">
        <v>26</v>
      </c>
      <c r="E136" s="105" t="s">
        <v>647</v>
      </c>
      <c r="F136" s="23"/>
      <c r="I136" s="30"/>
      <c r="J136" s="20">
        <v>1.0</v>
      </c>
      <c r="K136" s="21">
        <v>1.0</v>
      </c>
      <c r="L136" s="4">
        <f t="shared" si="6"/>
        <v>2</v>
      </c>
      <c r="M136" s="78" t="str">
        <f t="shared" si="4"/>
        <v>Yes</v>
      </c>
      <c r="N136" s="21"/>
      <c r="O136" s="62" t="s">
        <v>194</v>
      </c>
    </row>
    <row r="137">
      <c r="A137" s="107" t="s">
        <v>634</v>
      </c>
      <c r="B137" s="81" t="s">
        <v>384</v>
      </c>
      <c r="C137" s="95" t="s">
        <v>84</v>
      </c>
      <c r="D137" s="4" t="s">
        <v>42</v>
      </c>
      <c r="E137" s="76" t="s">
        <v>648</v>
      </c>
      <c r="F137" s="23"/>
      <c r="I137" s="30"/>
      <c r="J137" s="20">
        <v>1.0</v>
      </c>
      <c r="K137" s="21">
        <v>1.0</v>
      </c>
      <c r="L137" s="4">
        <f t="shared" si="6"/>
        <v>2</v>
      </c>
      <c r="M137" s="78" t="str">
        <f t="shared" si="4"/>
        <v>Yes</v>
      </c>
      <c r="N137" s="21"/>
      <c r="O137" s="62" t="s">
        <v>194</v>
      </c>
    </row>
    <row r="138">
      <c r="A138" s="107" t="s">
        <v>634</v>
      </c>
      <c r="B138" s="81" t="s">
        <v>384</v>
      </c>
      <c r="C138" s="95" t="s">
        <v>79</v>
      </c>
      <c r="D138" s="4" t="s">
        <v>42</v>
      </c>
      <c r="E138" s="80" t="s">
        <v>649</v>
      </c>
      <c r="F138" s="23"/>
      <c r="I138" s="30"/>
      <c r="J138" s="20">
        <v>1.0</v>
      </c>
      <c r="K138" s="21">
        <v>1.0</v>
      </c>
      <c r="L138" s="4">
        <f t="shared" si="6"/>
        <v>2</v>
      </c>
      <c r="M138" s="78" t="str">
        <f t="shared" si="4"/>
        <v>Yes</v>
      </c>
      <c r="N138" s="21"/>
      <c r="O138" s="62" t="s">
        <v>194</v>
      </c>
    </row>
    <row r="139">
      <c r="A139" s="107" t="s">
        <v>634</v>
      </c>
      <c r="B139" s="75" t="s">
        <v>388</v>
      </c>
      <c r="C139" s="95" t="s">
        <v>650</v>
      </c>
      <c r="D139" s="4" t="s">
        <v>26</v>
      </c>
      <c r="E139" s="76" t="s">
        <v>389</v>
      </c>
      <c r="F139" s="23"/>
      <c r="I139" s="30"/>
      <c r="J139" s="20">
        <v>1.0</v>
      </c>
      <c r="K139" s="21">
        <v>1.0</v>
      </c>
      <c r="L139" s="4">
        <f t="shared" si="6"/>
        <v>2</v>
      </c>
      <c r="M139" s="78" t="str">
        <f t="shared" si="4"/>
        <v>Yes</v>
      </c>
      <c r="N139" s="21"/>
      <c r="O139" s="62" t="s">
        <v>194</v>
      </c>
    </row>
    <row r="140">
      <c r="A140" s="107" t="s">
        <v>634</v>
      </c>
      <c r="B140" s="75" t="s">
        <v>388</v>
      </c>
      <c r="C140" s="95" t="s">
        <v>651</v>
      </c>
      <c r="D140" s="4" t="s">
        <v>42</v>
      </c>
      <c r="E140" s="76" t="s">
        <v>389</v>
      </c>
      <c r="F140" s="23"/>
      <c r="I140" s="30"/>
      <c r="J140" s="20">
        <v>1.0</v>
      </c>
      <c r="K140" s="21">
        <v>1.0</v>
      </c>
      <c r="L140" s="4">
        <f t="shared" si="6"/>
        <v>2</v>
      </c>
      <c r="M140" s="78" t="str">
        <f t="shared" si="4"/>
        <v>Yes</v>
      </c>
      <c r="N140" s="21"/>
      <c r="O140" s="62" t="s">
        <v>194</v>
      </c>
    </row>
    <row r="141">
      <c r="A141" s="107" t="s">
        <v>634</v>
      </c>
      <c r="B141" s="75" t="s">
        <v>388</v>
      </c>
      <c r="C141" s="95" t="s">
        <v>652</v>
      </c>
      <c r="D141" s="4" t="s">
        <v>26</v>
      </c>
      <c r="E141" s="76" t="s">
        <v>653</v>
      </c>
      <c r="F141" s="23"/>
      <c r="I141" s="30"/>
      <c r="J141" s="20">
        <v>1.0</v>
      </c>
      <c r="K141" s="21">
        <v>1.0</v>
      </c>
      <c r="L141" s="4">
        <f t="shared" si="6"/>
        <v>2</v>
      </c>
      <c r="M141" s="78" t="str">
        <f t="shared" si="4"/>
        <v>Yes</v>
      </c>
      <c r="N141" s="21"/>
      <c r="O141" s="62" t="s">
        <v>194</v>
      </c>
    </row>
    <row r="142">
      <c r="A142" s="107" t="s">
        <v>634</v>
      </c>
      <c r="B142" s="93" t="s">
        <v>392</v>
      </c>
      <c r="C142" s="95" t="s">
        <v>654</v>
      </c>
      <c r="D142" s="4" t="s">
        <v>26</v>
      </c>
      <c r="E142" s="76" t="s">
        <v>655</v>
      </c>
      <c r="F142" s="23"/>
      <c r="I142" s="30"/>
      <c r="J142" s="20">
        <v>1.0</v>
      </c>
      <c r="K142" s="21">
        <v>1.0</v>
      </c>
      <c r="L142" s="4">
        <f t="shared" si="6"/>
        <v>2</v>
      </c>
      <c r="M142" s="78" t="str">
        <f t="shared" si="4"/>
        <v>Yes</v>
      </c>
      <c r="N142" s="21"/>
      <c r="O142" s="62" t="s">
        <v>194</v>
      </c>
    </row>
    <row r="143">
      <c r="A143" s="107" t="s">
        <v>634</v>
      </c>
      <c r="B143" s="93" t="s">
        <v>392</v>
      </c>
      <c r="C143" s="95" t="s">
        <v>656</v>
      </c>
      <c r="D143" s="4" t="s">
        <v>42</v>
      </c>
      <c r="E143" s="76" t="s">
        <v>655</v>
      </c>
      <c r="F143" s="23"/>
      <c r="I143" s="30"/>
      <c r="J143" s="20">
        <v>1.0</v>
      </c>
      <c r="K143" s="21">
        <v>1.0</v>
      </c>
      <c r="L143" s="4">
        <f t="shared" si="6"/>
        <v>2</v>
      </c>
      <c r="M143" s="78" t="str">
        <f t="shared" si="4"/>
        <v>Yes</v>
      </c>
      <c r="N143" s="21"/>
      <c r="O143" s="62" t="s">
        <v>194</v>
      </c>
    </row>
    <row r="144">
      <c r="A144" s="107" t="s">
        <v>634</v>
      </c>
      <c r="B144" s="81" t="s">
        <v>394</v>
      </c>
      <c r="C144" s="95" t="s">
        <v>46</v>
      </c>
      <c r="D144" s="4" t="s">
        <v>42</v>
      </c>
      <c r="E144" s="76" t="s">
        <v>657</v>
      </c>
      <c r="F144" s="23"/>
      <c r="I144" s="30"/>
      <c r="J144" s="20">
        <v>1.0</v>
      </c>
      <c r="K144" s="21">
        <v>1.0</v>
      </c>
      <c r="L144" s="4">
        <f t="shared" si="6"/>
        <v>2</v>
      </c>
      <c r="M144" s="78" t="str">
        <f t="shared" si="4"/>
        <v>Yes</v>
      </c>
      <c r="N144" s="21"/>
      <c r="O144" s="62" t="s">
        <v>194</v>
      </c>
    </row>
    <row r="145">
      <c r="A145" s="107" t="s">
        <v>634</v>
      </c>
      <c r="B145" s="81" t="s">
        <v>394</v>
      </c>
      <c r="C145" s="95" t="s">
        <v>25</v>
      </c>
      <c r="D145" s="4" t="s">
        <v>26</v>
      </c>
      <c r="E145" s="76" t="s">
        <v>658</v>
      </c>
      <c r="F145" s="23"/>
      <c r="I145" s="30"/>
      <c r="J145" s="20">
        <v>1.0</v>
      </c>
      <c r="K145" s="21">
        <v>1.0</v>
      </c>
      <c r="L145" s="4">
        <f t="shared" si="6"/>
        <v>2</v>
      </c>
      <c r="M145" s="78" t="str">
        <f t="shared" si="4"/>
        <v>Yes</v>
      </c>
      <c r="N145" s="21"/>
      <c r="O145" s="62" t="s">
        <v>194</v>
      </c>
    </row>
    <row r="146">
      <c r="A146" s="107" t="s">
        <v>634</v>
      </c>
      <c r="B146" s="86" t="s">
        <v>396</v>
      </c>
      <c r="C146" s="108" t="s">
        <v>659</v>
      </c>
      <c r="D146" s="36" t="s">
        <v>26</v>
      </c>
      <c r="E146" s="99" t="s">
        <v>660</v>
      </c>
      <c r="F146" s="32"/>
      <c r="I146" s="30"/>
      <c r="J146" s="20">
        <v>1.0</v>
      </c>
      <c r="K146" s="21" t="s">
        <v>661</v>
      </c>
      <c r="L146" s="4">
        <f t="shared" si="6"/>
        <v>1</v>
      </c>
      <c r="M146" s="78" t="str">
        <f t="shared" si="4"/>
        <v>No</v>
      </c>
      <c r="N146" s="21"/>
      <c r="O146" s="62" t="s">
        <v>194</v>
      </c>
    </row>
    <row r="147" ht="15.0" customHeight="1">
      <c r="A147" s="107" t="s">
        <v>634</v>
      </c>
      <c r="B147" s="86" t="s">
        <v>399</v>
      </c>
      <c r="C147" s="108" t="s">
        <v>56</v>
      </c>
      <c r="D147" s="36" t="s">
        <v>26</v>
      </c>
      <c r="E147" s="89" t="s">
        <v>400</v>
      </c>
      <c r="F147" s="32"/>
      <c r="I147" s="30"/>
      <c r="J147" s="20">
        <v>1.0</v>
      </c>
      <c r="K147" s="21" t="s">
        <v>661</v>
      </c>
      <c r="L147" s="4">
        <f t="shared" si="6"/>
        <v>1</v>
      </c>
      <c r="M147" s="78" t="str">
        <f t="shared" si="4"/>
        <v>No</v>
      </c>
      <c r="N147" s="21"/>
      <c r="O147" s="62" t="s">
        <v>194</v>
      </c>
    </row>
    <row r="148">
      <c r="A148" s="107" t="s">
        <v>634</v>
      </c>
      <c r="B148" s="81" t="s">
        <v>401</v>
      </c>
      <c r="C148" s="94" t="s">
        <v>65</v>
      </c>
      <c r="D148" s="4" t="s">
        <v>26</v>
      </c>
      <c r="E148" s="84" t="s">
        <v>402</v>
      </c>
      <c r="F148" s="23"/>
      <c r="I148" s="30"/>
      <c r="J148" s="20">
        <v>1.0</v>
      </c>
      <c r="K148" s="21">
        <v>1.0</v>
      </c>
      <c r="L148" s="4">
        <f t="shared" si="6"/>
        <v>2</v>
      </c>
      <c r="M148" s="78" t="str">
        <f t="shared" si="4"/>
        <v>Yes</v>
      </c>
      <c r="N148" s="21"/>
      <c r="O148" s="62" t="s">
        <v>194</v>
      </c>
    </row>
    <row r="149">
      <c r="A149" s="107" t="s">
        <v>634</v>
      </c>
      <c r="B149" s="81" t="s">
        <v>401</v>
      </c>
      <c r="C149" s="94" t="s">
        <v>138</v>
      </c>
      <c r="D149" s="4" t="s">
        <v>26</v>
      </c>
      <c r="E149" s="105" t="s">
        <v>662</v>
      </c>
      <c r="F149" s="23"/>
      <c r="I149" s="30"/>
      <c r="J149" s="20">
        <v>1.0</v>
      </c>
      <c r="K149" s="21">
        <v>1.0</v>
      </c>
      <c r="L149" s="4">
        <f t="shared" si="6"/>
        <v>2</v>
      </c>
      <c r="M149" s="78" t="str">
        <f t="shared" si="4"/>
        <v>Yes</v>
      </c>
      <c r="N149" s="21"/>
      <c r="O149" s="62" t="s">
        <v>194</v>
      </c>
    </row>
    <row r="150">
      <c r="A150" s="107" t="s">
        <v>634</v>
      </c>
      <c r="B150" s="86" t="s">
        <v>401</v>
      </c>
      <c r="C150" s="108" t="s">
        <v>57</v>
      </c>
      <c r="D150" s="36" t="s">
        <v>26</v>
      </c>
      <c r="E150" s="109" t="s">
        <v>663</v>
      </c>
      <c r="F150" s="110"/>
      <c r="I150" s="30"/>
      <c r="J150" s="20">
        <v>1.0</v>
      </c>
      <c r="K150" s="21">
        <v>1.0</v>
      </c>
      <c r="L150" s="4">
        <f t="shared" si="6"/>
        <v>2</v>
      </c>
      <c r="M150" s="78" t="str">
        <f t="shared" si="4"/>
        <v>Yes</v>
      </c>
      <c r="N150" s="21"/>
      <c r="O150" s="62" t="s">
        <v>194</v>
      </c>
    </row>
    <row r="151">
      <c r="A151" s="107" t="s">
        <v>634</v>
      </c>
      <c r="B151" s="86" t="s">
        <v>401</v>
      </c>
      <c r="C151" s="108" t="s">
        <v>177</v>
      </c>
      <c r="D151" s="36" t="s">
        <v>42</v>
      </c>
      <c r="E151" s="109" t="s">
        <v>663</v>
      </c>
      <c r="F151" s="110" t="s">
        <v>664</v>
      </c>
      <c r="I151" s="30"/>
      <c r="J151" s="20">
        <v>0.5</v>
      </c>
      <c r="K151" s="21">
        <v>1.0</v>
      </c>
      <c r="L151" s="4">
        <f t="shared" si="6"/>
        <v>1.5</v>
      </c>
      <c r="M151" s="78" t="str">
        <f t="shared" si="4"/>
        <v>No</v>
      </c>
      <c r="N151" s="21">
        <v>1.0</v>
      </c>
      <c r="O151" s="62" t="s">
        <v>194</v>
      </c>
    </row>
    <row r="152">
      <c r="A152" s="107" t="s">
        <v>634</v>
      </c>
      <c r="B152" s="81" t="s">
        <v>404</v>
      </c>
      <c r="C152" s="94" t="s">
        <v>56</v>
      </c>
      <c r="D152" s="4" t="s">
        <v>26</v>
      </c>
      <c r="E152" s="84" t="s">
        <v>405</v>
      </c>
      <c r="F152" s="23"/>
      <c r="I152" s="30"/>
      <c r="J152" s="20">
        <v>1.0</v>
      </c>
      <c r="K152" s="21">
        <v>1.0</v>
      </c>
      <c r="L152" s="4">
        <f t="shared" si="6"/>
        <v>2</v>
      </c>
      <c r="M152" s="78" t="str">
        <f t="shared" si="4"/>
        <v>Yes</v>
      </c>
      <c r="N152" s="21"/>
      <c r="O152" s="62" t="s">
        <v>194</v>
      </c>
    </row>
    <row r="153">
      <c r="A153" s="107" t="s">
        <v>634</v>
      </c>
      <c r="B153" s="81" t="s">
        <v>404</v>
      </c>
      <c r="C153" s="94" t="s">
        <v>665</v>
      </c>
      <c r="D153" s="4" t="s">
        <v>26</v>
      </c>
      <c r="E153" s="105" t="s">
        <v>405</v>
      </c>
      <c r="F153" s="23"/>
      <c r="I153" s="30"/>
      <c r="J153" s="20">
        <v>1.0</v>
      </c>
      <c r="K153" s="21">
        <v>1.0</v>
      </c>
      <c r="L153" s="4">
        <f t="shared" si="6"/>
        <v>2</v>
      </c>
      <c r="M153" s="78" t="str">
        <f t="shared" si="4"/>
        <v>Yes</v>
      </c>
      <c r="N153" s="21"/>
      <c r="O153" s="62" t="s">
        <v>194</v>
      </c>
    </row>
    <row r="154">
      <c r="A154" s="107" t="s">
        <v>634</v>
      </c>
      <c r="B154" s="81" t="s">
        <v>404</v>
      </c>
      <c r="C154" s="94" t="s">
        <v>666</v>
      </c>
      <c r="D154" s="4" t="s">
        <v>42</v>
      </c>
      <c r="E154" s="105" t="s">
        <v>667</v>
      </c>
      <c r="F154" s="23"/>
      <c r="I154" s="30"/>
      <c r="J154" s="20">
        <v>1.0</v>
      </c>
      <c r="K154" s="21">
        <v>1.0</v>
      </c>
      <c r="L154" s="4">
        <f t="shared" si="6"/>
        <v>2</v>
      </c>
      <c r="M154" s="78" t="str">
        <f t="shared" si="4"/>
        <v>Yes</v>
      </c>
      <c r="N154" s="21"/>
      <c r="O154" s="62" t="s">
        <v>194</v>
      </c>
    </row>
    <row r="155">
      <c r="A155" s="107" t="s">
        <v>634</v>
      </c>
      <c r="B155" s="81" t="s">
        <v>407</v>
      </c>
      <c r="C155" s="94" t="s">
        <v>56</v>
      </c>
      <c r="D155" s="4" t="s">
        <v>26</v>
      </c>
      <c r="E155" s="84" t="s">
        <v>408</v>
      </c>
      <c r="F155" s="23"/>
      <c r="I155" s="30"/>
      <c r="J155" s="20">
        <v>1.0</v>
      </c>
      <c r="K155" s="21">
        <v>1.0</v>
      </c>
      <c r="L155" s="4">
        <f t="shared" si="6"/>
        <v>2</v>
      </c>
      <c r="M155" s="78" t="str">
        <f t="shared" si="4"/>
        <v>Yes</v>
      </c>
      <c r="N155" s="21"/>
      <c r="O155" s="62" t="s">
        <v>194</v>
      </c>
    </row>
    <row r="156">
      <c r="A156" s="107" t="s">
        <v>634</v>
      </c>
      <c r="B156" s="81" t="s">
        <v>407</v>
      </c>
      <c r="C156" s="75" t="s">
        <v>668</v>
      </c>
      <c r="D156" s="4" t="s">
        <v>42</v>
      </c>
      <c r="E156" s="76" t="s">
        <v>669</v>
      </c>
      <c r="F156" s="23"/>
      <c r="I156" s="30"/>
      <c r="J156" s="20">
        <v>1.0</v>
      </c>
      <c r="K156" s="21">
        <v>1.0</v>
      </c>
      <c r="L156" s="4">
        <f t="shared" si="6"/>
        <v>2</v>
      </c>
      <c r="M156" s="78" t="str">
        <f t="shared" si="4"/>
        <v>Yes</v>
      </c>
      <c r="N156" s="21"/>
      <c r="O156" s="62" t="s">
        <v>194</v>
      </c>
    </row>
    <row r="157">
      <c r="A157" s="107" t="s">
        <v>634</v>
      </c>
      <c r="B157" s="81" t="s">
        <v>414</v>
      </c>
      <c r="C157" s="94" t="s">
        <v>670</v>
      </c>
      <c r="D157" s="4" t="s">
        <v>26</v>
      </c>
      <c r="E157" s="105" t="s">
        <v>671</v>
      </c>
      <c r="F157" s="23"/>
      <c r="I157" s="30"/>
      <c r="J157" s="20">
        <v>1.0</v>
      </c>
      <c r="K157" s="21">
        <v>1.0</v>
      </c>
      <c r="L157" s="4">
        <f t="shared" si="6"/>
        <v>2</v>
      </c>
      <c r="M157" s="78" t="str">
        <f t="shared" si="4"/>
        <v>Yes</v>
      </c>
      <c r="N157" s="21"/>
      <c r="O157" s="62" t="s">
        <v>194</v>
      </c>
    </row>
    <row r="158">
      <c r="A158" s="107" t="s">
        <v>634</v>
      </c>
      <c r="B158" s="81" t="s">
        <v>414</v>
      </c>
      <c r="C158" s="111" t="s">
        <v>46</v>
      </c>
      <c r="D158" s="4" t="s">
        <v>42</v>
      </c>
      <c r="E158" s="76" t="s">
        <v>672</v>
      </c>
      <c r="F158" s="23"/>
      <c r="I158" s="30"/>
      <c r="J158" s="20">
        <v>1.0</v>
      </c>
      <c r="K158" s="21">
        <v>1.0</v>
      </c>
      <c r="L158" s="4">
        <f t="shared" si="6"/>
        <v>2</v>
      </c>
      <c r="M158" s="78" t="str">
        <f t="shared" si="4"/>
        <v>Yes</v>
      </c>
      <c r="N158" s="21"/>
      <c r="O158" s="62" t="s">
        <v>194</v>
      </c>
    </row>
    <row r="159">
      <c r="A159" s="107" t="s">
        <v>634</v>
      </c>
      <c r="B159" s="81" t="s">
        <v>421</v>
      </c>
      <c r="C159" s="94" t="s">
        <v>25</v>
      </c>
      <c r="D159" s="4" t="s">
        <v>26</v>
      </c>
      <c r="E159" s="84" t="s">
        <v>422</v>
      </c>
      <c r="F159" s="23"/>
      <c r="I159" s="30"/>
      <c r="J159" s="20">
        <v>1.0</v>
      </c>
      <c r="K159" s="21">
        <v>1.0</v>
      </c>
      <c r="L159" s="4">
        <f t="shared" si="6"/>
        <v>2</v>
      </c>
      <c r="M159" s="78" t="str">
        <f t="shared" si="4"/>
        <v>Yes</v>
      </c>
      <c r="N159" s="21"/>
      <c r="O159" s="62" t="s">
        <v>194</v>
      </c>
    </row>
    <row r="160">
      <c r="A160" s="107" t="s">
        <v>634</v>
      </c>
      <c r="B160" s="81" t="s">
        <v>421</v>
      </c>
      <c r="C160" s="75" t="s">
        <v>46</v>
      </c>
      <c r="D160" s="4" t="s">
        <v>42</v>
      </c>
      <c r="E160" s="84" t="s">
        <v>422</v>
      </c>
      <c r="F160" s="23"/>
      <c r="I160" s="30"/>
      <c r="J160" s="20">
        <v>1.0</v>
      </c>
      <c r="K160" s="21">
        <v>1.0</v>
      </c>
      <c r="L160" s="4">
        <f t="shared" si="6"/>
        <v>2</v>
      </c>
      <c r="M160" s="78" t="str">
        <f t="shared" si="4"/>
        <v>Yes</v>
      </c>
      <c r="N160" s="21"/>
      <c r="O160" s="62" t="s">
        <v>194</v>
      </c>
    </row>
    <row r="161">
      <c r="A161" s="107" t="s">
        <v>634</v>
      </c>
      <c r="B161" s="81" t="s">
        <v>424</v>
      </c>
      <c r="C161" s="94" t="s">
        <v>56</v>
      </c>
      <c r="D161" s="4" t="s">
        <v>26</v>
      </c>
      <c r="E161" s="84" t="s">
        <v>425</v>
      </c>
      <c r="F161" s="23"/>
      <c r="I161" s="30"/>
      <c r="J161" s="20">
        <v>1.0</v>
      </c>
      <c r="K161" s="21">
        <v>1.0</v>
      </c>
      <c r="L161" s="4">
        <f t="shared" si="6"/>
        <v>2</v>
      </c>
      <c r="M161" s="78" t="str">
        <f t="shared" si="4"/>
        <v>Yes</v>
      </c>
      <c r="N161" s="21"/>
      <c r="O161" s="62" t="s">
        <v>194</v>
      </c>
    </row>
    <row r="162">
      <c r="A162" s="107" t="s">
        <v>634</v>
      </c>
      <c r="B162" s="81" t="s">
        <v>424</v>
      </c>
      <c r="C162" s="75" t="s">
        <v>673</v>
      </c>
      <c r="D162" s="4" t="s">
        <v>26</v>
      </c>
      <c r="E162" s="84" t="s">
        <v>425</v>
      </c>
      <c r="F162" s="23"/>
      <c r="I162" s="30"/>
      <c r="J162" s="20">
        <v>1.0</v>
      </c>
      <c r="K162" s="21">
        <v>1.0</v>
      </c>
      <c r="L162" s="4">
        <f t="shared" si="6"/>
        <v>2</v>
      </c>
      <c r="M162" s="78" t="str">
        <f t="shared" si="4"/>
        <v>Yes</v>
      </c>
      <c r="N162" s="21"/>
      <c r="O162" s="62" t="s">
        <v>194</v>
      </c>
    </row>
    <row r="163">
      <c r="A163" s="107" t="s">
        <v>634</v>
      </c>
      <c r="B163" s="81" t="s">
        <v>424</v>
      </c>
      <c r="C163" s="75" t="s">
        <v>674</v>
      </c>
      <c r="D163" s="4" t="s">
        <v>42</v>
      </c>
      <c r="E163" s="76" t="s">
        <v>675</v>
      </c>
      <c r="F163" s="23"/>
      <c r="I163" s="30"/>
      <c r="J163" s="20">
        <v>1.0</v>
      </c>
      <c r="K163" s="21">
        <v>1.0</v>
      </c>
      <c r="L163" s="4">
        <f t="shared" si="6"/>
        <v>2</v>
      </c>
      <c r="M163" s="78" t="str">
        <f t="shared" si="4"/>
        <v>Yes</v>
      </c>
      <c r="N163" s="21"/>
      <c r="O163" s="62" t="s">
        <v>194</v>
      </c>
    </row>
    <row r="164">
      <c r="A164" s="107" t="s">
        <v>634</v>
      </c>
      <c r="B164" s="81" t="s">
        <v>424</v>
      </c>
      <c r="C164" s="75" t="s">
        <v>46</v>
      </c>
      <c r="D164" s="4" t="s">
        <v>42</v>
      </c>
      <c r="E164" s="76" t="s">
        <v>675</v>
      </c>
      <c r="F164" s="23"/>
      <c r="I164" s="30"/>
      <c r="J164" s="20">
        <v>1.0</v>
      </c>
      <c r="K164" s="21">
        <v>1.0</v>
      </c>
      <c r="L164" s="4">
        <f t="shared" si="6"/>
        <v>2</v>
      </c>
      <c r="M164" s="78" t="str">
        <f t="shared" si="4"/>
        <v>Yes</v>
      </c>
      <c r="N164" s="21"/>
      <c r="O164" s="62" t="s">
        <v>194</v>
      </c>
    </row>
    <row r="165">
      <c r="A165" s="107" t="s">
        <v>634</v>
      </c>
      <c r="B165" s="81" t="s">
        <v>424</v>
      </c>
      <c r="C165" s="75" t="s">
        <v>676</v>
      </c>
      <c r="D165" s="4" t="s">
        <v>42</v>
      </c>
      <c r="E165" s="76" t="s">
        <v>677</v>
      </c>
      <c r="F165" s="23"/>
      <c r="I165" s="30"/>
      <c r="J165" s="20">
        <v>1.0</v>
      </c>
      <c r="K165" s="21">
        <v>1.0</v>
      </c>
      <c r="L165" s="4">
        <f t="shared" si="6"/>
        <v>2</v>
      </c>
      <c r="M165" s="78" t="str">
        <f t="shared" si="4"/>
        <v>Yes</v>
      </c>
      <c r="N165" s="21"/>
      <c r="O165" s="62" t="s">
        <v>194</v>
      </c>
    </row>
    <row r="166">
      <c r="A166" s="107" t="s">
        <v>634</v>
      </c>
      <c r="B166" s="81" t="s">
        <v>424</v>
      </c>
      <c r="C166" s="75" t="s">
        <v>678</v>
      </c>
      <c r="D166" s="4" t="s">
        <v>42</v>
      </c>
      <c r="E166" s="76" t="s">
        <v>675</v>
      </c>
      <c r="F166" s="23"/>
      <c r="I166" s="30"/>
      <c r="J166" s="20">
        <v>1.0</v>
      </c>
      <c r="K166" s="21">
        <v>1.0</v>
      </c>
      <c r="L166" s="4">
        <f t="shared" si="6"/>
        <v>2</v>
      </c>
      <c r="M166" s="78" t="str">
        <f t="shared" si="4"/>
        <v>Yes</v>
      </c>
      <c r="N166" s="21"/>
      <c r="O166" s="62" t="s">
        <v>194</v>
      </c>
    </row>
    <row r="167">
      <c r="A167" s="107" t="s">
        <v>634</v>
      </c>
      <c r="B167" s="86" t="s">
        <v>431</v>
      </c>
      <c r="C167" s="108" t="s">
        <v>25</v>
      </c>
      <c r="D167" s="36" t="s">
        <v>26</v>
      </c>
      <c r="E167" s="89" t="s">
        <v>432</v>
      </c>
      <c r="F167" s="32"/>
      <c r="I167" s="30"/>
      <c r="J167" s="20">
        <v>0.5</v>
      </c>
      <c r="K167" s="21" t="s">
        <v>661</v>
      </c>
      <c r="L167" s="4">
        <f t="shared" si="6"/>
        <v>0.5</v>
      </c>
      <c r="M167" s="78" t="str">
        <f t="shared" si="4"/>
        <v>No</v>
      </c>
      <c r="N167" s="21">
        <v>1.0</v>
      </c>
      <c r="O167" s="62" t="s">
        <v>194</v>
      </c>
    </row>
    <row r="168">
      <c r="A168" s="107" t="s">
        <v>634</v>
      </c>
      <c r="B168" s="81" t="s">
        <v>433</v>
      </c>
      <c r="C168" s="94" t="s">
        <v>25</v>
      </c>
      <c r="D168" s="4" t="s">
        <v>26</v>
      </c>
      <c r="E168" s="84" t="s">
        <v>434</v>
      </c>
      <c r="F168" s="23"/>
      <c r="I168" s="30"/>
      <c r="J168" s="20">
        <v>1.0</v>
      </c>
      <c r="K168" s="21">
        <v>1.0</v>
      </c>
      <c r="L168" s="4">
        <f t="shared" si="6"/>
        <v>2</v>
      </c>
      <c r="M168" s="78" t="str">
        <f t="shared" si="4"/>
        <v>Yes</v>
      </c>
      <c r="N168" s="21"/>
      <c r="O168" s="62" t="s">
        <v>194</v>
      </c>
    </row>
    <row r="169">
      <c r="A169" s="107" t="s">
        <v>634</v>
      </c>
      <c r="B169" s="97" t="s">
        <v>433</v>
      </c>
      <c r="C169" s="97" t="s">
        <v>679</v>
      </c>
      <c r="D169" s="36" t="s">
        <v>42</v>
      </c>
      <c r="E169" s="99" t="s">
        <v>680</v>
      </c>
      <c r="F169" s="32"/>
      <c r="I169" s="30"/>
      <c r="J169" s="20">
        <v>0.5</v>
      </c>
      <c r="K169" s="21">
        <v>1.0</v>
      </c>
      <c r="L169" s="4">
        <f t="shared" si="6"/>
        <v>1.5</v>
      </c>
      <c r="M169" s="78" t="str">
        <f t="shared" si="4"/>
        <v>No</v>
      </c>
      <c r="N169" s="36">
        <v>0.0</v>
      </c>
      <c r="O169" s="62" t="s">
        <v>202</v>
      </c>
      <c r="R169" s="24" t="s">
        <v>681</v>
      </c>
    </row>
    <row r="170">
      <c r="A170" s="107" t="s">
        <v>634</v>
      </c>
      <c r="B170" s="81" t="s">
        <v>436</v>
      </c>
      <c r="C170" s="94" t="s">
        <v>25</v>
      </c>
      <c r="D170" s="4" t="s">
        <v>26</v>
      </c>
      <c r="E170" s="84" t="s">
        <v>437</v>
      </c>
      <c r="F170" s="23"/>
      <c r="I170" s="30"/>
      <c r="J170" s="20">
        <v>1.0</v>
      </c>
      <c r="K170" s="21">
        <v>1.0</v>
      </c>
      <c r="L170" s="4">
        <f t="shared" si="6"/>
        <v>2</v>
      </c>
      <c r="M170" s="78" t="str">
        <f t="shared" si="4"/>
        <v>Yes</v>
      </c>
      <c r="N170" s="21"/>
      <c r="O170" s="62" t="s">
        <v>194</v>
      </c>
    </row>
    <row r="171">
      <c r="A171" s="107" t="s">
        <v>634</v>
      </c>
      <c r="B171" s="81" t="s">
        <v>436</v>
      </c>
      <c r="C171" s="75" t="s">
        <v>41</v>
      </c>
      <c r="D171" s="4" t="s">
        <v>42</v>
      </c>
      <c r="E171" s="84" t="s">
        <v>437</v>
      </c>
      <c r="F171" s="23"/>
      <c r="I171" s="30"/>
      <c r="J171" s="20">
        <v>1.0</v>
      </c>
      <c r="K171" s="21">
        <v>1.0</v>
      </c>
      <c r="L171" s="4">
        <f t="shared" si="6"/>
        <v>2</v>
      </c>
      <c r="M171" s="78" t="str">
        <f t="shared" si="4"/>
        <v>Yes</v>
      </c>
      <c r="N171" s="21"/>
      <c r="O171" s="62" t="s">
        <v>194</v>
      </c>
    </row>
    <row r="172">
      <c r="A172" s="107" t="s">
        <v>634</v>
      </c>
      <c r="B172" s="81" t="s">
        <v>438</v>
      </c>
      <c r="C172" s="94" t="s">
        <v>682</v>
      </c>
      <c r="D172" s="4" t="s">
        <v>26</v>
      </c>
      <c r="E172" s="105" t="s">
        <v>683</v>
      </c>
      <c r="F172" s="23"/>
      <c r="I172" s="30"/>
      <c r="J172" s="20">
        <v>1.0</v>
      </c>
      <c r="K172" s="21">
        <v>1.0</v>
      </c>
      <c r="L172" s="4">
        <f t="shared" si="6"/>
        <v>2</v>
      </c>
      <c r="M172" s="78" t="str">
        <f t="shared" si="4"/>
        <v>Yes</v>
      </c>
      <c r="N172" s="21"/>
      <c r="O172" s="62" t="s">
        <v>194</v>
      </c>
    </row>
    <row r="173">
      <c r="A173" s="107" t="s">
        <v>634</v>
      </c>
      <c r="B173" s="81" t="s">
        <v>438</v>
      </c>
      <c r="C173" s="75" t="s">
        <v>684</v>
      </c>
      <c r="D173" s="4" t="s">
        <v>42</v>
      </c>
      <c r="E173" s="112" t="s">
        <v>685</v>
      </c>
      <c r="F173" s="23"/>
      <c r="I173" s="30"/>
      <c r="J173" s="20">
        <v>1.0</v>
      </c>
      <c r="K173" s="21">
        <v>1.0</v>
      </c>
      <c r="L173" s="4">
        <f t="shared" si="6"/>
        <v>2</v>
      </c>
      <c r="M173" s="78" t="str">
        <f t="shared" si="4"/>
        <v>Yes</v>
      </c>
      <c r="N173" s="21"/>
      <c r="O173" s="62" t="s">
        <v>194</v>
      </c>
    </row>
    <row r="174">
      <c r="A174" s="107" t="s">
        <v>634</v>
      </c>
      <c r="B174" s="81" t="s">
        <v>441</v>
      </c>
      <c r="C174" s="94" t="s">
        <v>670</v>
      </c>
      <c r="D174" s="4" t="s">
        <v>26</v>
      </c>
      <c r="E174" s="84" t="s">
        <v>442</v>
      </c>
      <c r="F174" s="23"/>
      <c r="I174" s="30"/>
      <c r="J174" s="20">
        <v>1.0</v>
      </c>
      <c r="K174" s="21">
        <v>1.0</v>
      </c>
      <c r="L174" s="4">
        <f t="shared" si="6"/>
        <v>2</v>
      </c>
      <c r="M174" s="78" t="str">
        <f t="shared" si="4"/>
        <v>Yes</v>
      </c>
      <c r="N174" s="21"/>
      <c r="O174" s="62" t="s">
        <v>194</v>
      </c>
    </row>
    <row r="175">
      <c r="A175" s="107" t="s">
        <v>634</v>
      </c>
      <c r="B175" s="81" t="s">
        <v>441</v>
      </c>
      <c r="C175" s="75" t="s">
        <v>46</v>
      </c>
      <c r="D175" s="4" t="s">
        <v>42</v>
      </c>
      <c r="E175" s="84" t="s">
        <v>442</v>
      </c>
      <c r="F175" s="23"/>
      <c r="I175" s="30"/>
      <c r="J175" s="20">
        <v>1.0</v>
      </c>
      <c r="K175" s="21">
        <v>1.0</v>
      </c>
      <c r="L175" s="4">
        <f t="shared" si="6"/>
        <v>2</v>
      </c>
      <c r="M175" s="78" t="str">
        <f t="shared" si="4"/>
        <v>Yes</v>
      </c>
      <c r="N175" s="21"/>
      <c r="O175" s="62" t="s">
        <v>194</v>
      </c>
    </row>
    <row r="176">
      <c r="A176" s="107" t="s">
        <v>634</v>
      </c>
      <c r="B176" s="81" t="s">
        <v>445</v>
      </c>
      <c r="C176" s="94" t="s">
        <v>56</v>
      </c>
      <c r="D176" s="4" t="s">
        <v>26</v>
      </c>
      <c r="E176" s="105" t="s">
        <v>686</v>
      </c>
      <c r="F176" s="23"/>
      <c r="I176" s="30"/>
      <c r="J176" s="20">
        <v>1.0</v>
      </c>
      <c r="K176" s="21">
        <v>1.0</v>
      </c>
      <c r="L176" s="4">
        <f t="shared" si="6"/>
        <v>2</v>
      </c>
      <c r="M176" s="78" t="str">
        <f t="shared" si="4"/>
        <v>Yes</v>
      </c>
      <c r="N176" s="21"/>
      <c r="O176" s="62" t="s">
        <v>194</v>
      </c>
    </row>
    <row r="177">
      <c r="A177" s="107" t="s">
        <v>634</v>
      </c>
      <c r="B177" s="86" t="s">
        <v>445</v>
      </c>
      <c r="C177" s="108" t="s">
        <v>687</v>
      </c>
      <c r="D177" s="36" t="s">
        <v>42</v>
      </c>
      <c r="E177" s="109" t="s">
        <v>686</v>
      </c>
      <c r="F177" s="32" t="s">
        <v>688</v>
      </c>
      <c r="I177" s="30"/>
      <c r="J177" s="20">
        <v>0.5</v>
      </c>
      <c r="K177" s="21">
        <v>1.0</v>
      </c>
      <c r="L177" s="4">
        <f t="shared" si="6"/>
        <v>1.5</v>
      </c>
      <c r="M177" s="78" t="str">
        <f t="shared" si="4"/>
        <v>No</v>
      </c>
      <c r="N177" s="36"/>
      <c r="O177" s="62" t="s">
        <v>194</v>
      </c>
    </row>
    <row r="178">
      <c r="A178" s="107" t="s">
        <v>634</v>
      </c>
      <c r="B178" s="86" t="s">
        <v>445</v>
      </c>
      <c r="C178" s="108" t="s">
        <v>56</v>
      </c>
      <c r="D178" s="36" t="s">
        <v>26</v>
      </c>
      <c r="E178" s="109" t="s">
        <v>689</v>
      </c>
      <c r="F178" s="32"/>
      <c r="I178" s="30"/>
      <c r="J178" s="20">
        <v>1.0</v>
      </c>
      <c r="K178" s="21">
        <v>1.0</v>
      </c>
      <c r="L178" s="4">
        <f>SUM(J178:K178)</f>
        <v>2</v>
      </c>
      <c r="M178" s="78" t="str">
        <f t="shared" si="4"/>
        <v>Yes</v>
      </c>
      <c r="N178" s="36"/>
      <c r="O178" s="62" t="s">
        <v>194</v>
      </c>
    </row>
    <row r="179">
      <c r="A179" s="107" t="s">
        <v>634</v>
      </c>
      <c r="B179" s="86" t="s">
        <v>448</v>
      </c>
      <c r="C179" s="97" t="s">
        <v>690</v>
      </c>
      <c r="D179" s="36" t="s">
        <v>26</v>
      </c>
      <c r="E179" s="109" t="s">
        <v>691</v>
      </c>
      <c r="F179" s="32" t="s">
        <v>692</v>
      </c>
      <c r="I179" s="30"/>
      <c r="J179" s="20">
        <v>1.0</v>
      </c>
      <c r="K179" s="21">
        <v>1.0</v>
      </c>
      <c r="L179" s="4">
        <f t="shared" ref="L179:L238" si="7">SUM(E179:K179)</f>
        <v>2</v>
      </c>
      <c r="M179" s="78" t="str">
        <f t="shared" si="4"/>
        <v>Yes</v>
      </c>
      <c r="N179" s="21"/>
      <c r="O179" s="62" t="s">
        <v>194</v>
      </c>
    </row>
    <row r="180">
      <c r="A180" s="107" t="s">
        <v>634</v>
      </c>
      <c r="B180" s="86" t="s">
        <v>448</v>
      </c>
      <c r="C180" s="97" t="s">
        <v>693</v>
      </c>
      <c r="D180" s="36" t="s">
        <v>42</v>
      </c>
      <c r="E180" s="109" t="s">
        <v>691</v>
      </c>
      <c r="F180" s="32" t="s">
        <v>694</v>
      </c>
      <c r="I180" s="30"/>
      <c r="J180" s="20">
        <v>1.0</v>
      </c>
      <c r="K180" s="21">
        <v>1.0</v>
      </c>
      <c r="L180" s="4">
        <f t="shared" si="7"/>
        <v>2</v>
      </c>
      <c r="M180" s="78" t="str">
        <f t="shared" si="4"/>
        <v>Yes</v>
      </c>
      <c r="N180" s="21"/>
      <c r="O180" s="62" t="s">
        <v>194</v>
      </c>
    </row>
    <row r="181">
      <c r="A181" s="107" t="s">
        <v>634</v>
      </c>
      <c r="B181" s="81" t="s">
        <v>451</v>
      </c>
      <c r="C181" s="113" t="s">
        <v>25</v>
      </c>
      <c r="D181" s="4" t="s">
        <v>26</v>
      </c>
      <c r="E181" s="84" t="s">
        <v>452</v>
      </c>
      <c r="F181" s="23"/>
      <c r="I181" s="30"/>
      <c r="J181" s="20">
        <v>1.0</v>
      </c>
      <c r="K181" s="21">
        <v>1.0</v>
      </c>
      <c r="L181" s="4">
        <f t="shared" si="7"/>
        <v>2</v>
      </c>
      <c r="M181" s="78" t="str">
        <f t="shared" si="4"/>
        <v>Yes</v>
      </c>
      <c r="N181" s="21"/>
      <c r="O181" s="62" t="s">
        <v>194</v>
      </c>
    </row>
    <row r="182">
      <c r="A182" s="107" t="s">
        <v>634</v>
      </c>
      <c r="B182" s="81" t="s">
        <v>451</v>
      </c>
      <c r="C182" s="113" t="s">
        <v>46</v>
      </c>
      <c r="D182" s="4" t="s">
        <v>42</v>
      </c>
      <c r="E182" s="84" t="s">
        <v>452</v>
      </c>
      <c r="F182" s="23"/>
      <c r="I182" s="30"/>
      <c r="J182" s="20">
        <v>1.0</v>
      </c>
      <c r="K182" s="21">
        <v>1.0</v>
      </c>
      <c r="L182" s="4">
        <f t="shared" si="7"/>
        <v>2</v>
      </c>
      <c r="M182" s="78" t="str">
        <f t="shared" si="4"/>
        <v>Yes</v>
      </c>
      <c r="N182" s="21"/>
      <c r="O182" s="62" t="s">
        <v>194</v>
      </c>
    </row>
    <row r="183">
      <c r="A183" s="107" t="s">
        <v>634</v>
      </c>
      <c r="B183" s="81" t="s">
        <v>453</v>
      </c>
      <c r="C183" s="113" t="s">
        <v>25</v>
      </c>
      <c r="D183" s="4" t="s">
        <v>26</v>
      </c>
      <c r="E183" s="84" t="s">
        <v>454</v>
      </c>
      <c r="F183" s="23"/>
      <c r="I183" s="30"/>
      <c r="J183" s="20">
        <v>1.0</v>
      </c>
      <c r="K183" s="21">
        <v>1.0</v>
      </c>
      <c r="L183" s="4">
        <f t="shared" si="7"/>
        <v>2</v>
      </c>
      <c r="M183" s="78" t="str">
        <f t="shared" si="4"/>
        <v>Yes</v>
      </c>
      <c r="N183" s="21"/>
      <c r="O183" s="62" t="s">
        <v>194</v>
      </c>
    </row>
    <row r="184">
      <c r="A184" s="107" t="s">
        <v>634</v>
      </c>
      <c r="B184" s="81" t="s">
        <v>453</v>
      </c>
      <c r="C184" s="113" t="s">
        <v>695</v>
      </c>
      <c r="D184" s="4" t="s">
        <v>26</v>
      </c>
      <c r="E184" s="105" t="s">
        <v>696</v>
      </c>
      <c r="F184" s="23"/>
      <c r="I184" s="30"/>
      <c r="J184" s="20">
        <v>1.0</v>
      </c>
      <c r="K184" s="21">
        <v>1.0</v>
      </c>
      <c r="L184" s="4">
        <f t="shared" si="7"/>
        <v>2</v>
      </c>
      <c r="M184" s="78" t="str">
        <f t="shared" si="4"/>
        <v>Yes</v>
      </c>
      <c r="N184" s="21"/>
      <c r="O184" s="62" t="s">
        <v>194</v>
      </c>
    </row>
    <row r="185">
      <c r="A185" s="107" t="s">
        <v>634</v>
      </c>
      <c r="B185" s="81" t="s">
        <v>453</v>
      </c>
      <c r="C185" s="113" t="s">
        <v>697</v>
      </c>
      <c r="D185" s="4" t="s">
        <v>26</v>
      </c>
      <c r="E185" s="105" t="s">
        <v>698</v>
      </c>
      <c r="F185" s="23"/>
      <c r="I185" s="30"/>
      <c r="J185" s="20">
        <v>1.0</v>
      </c>
      <c r="K185" s="21">
        <v>1.0</v>
      </c>
      <c r="L185" s="4">
        <f t="shared" si="7"/>
        <v>2</v>
      </c>
      <c r="M185" s="78" t="str">
        <f t="shared" si="4"/>
        <v>Yes</v>
      </c>
      <c r="N185" s="21"/>
      <c r="O185" s="62" t="s">
        <v>194</v>
      </c>
    </row>
    <row r="186">
      <c r="A186" s="107" t="s">
        <v>634</v>
      </c>
      <c r="B186" s="81" t="s">
        <v>453</v>
      </c>
      <c r="C186" s="75" t="s">
        <v>56</v>
      </c>
      <c r="D186" s="4" t="s">
        <v>26</v>
      </c>
      <c r="E186" s="105" t="s">
        <v>699</v>
      </c>
      <c r="F186" s="23"/>
      <c r="I186" s="30"/>
      <c r="J186" s="20">
        <v>1.0</v>
      </c>
      <c r="K186" s="21">
        <v>1.0</v>
      </c>
      <c r="L186" s="4">
        <f t="shared" si="7"/>
        <v>2</v>
      </c>
      <c r="M186" s="78" t="str">
        <f t="shared" si="4"/>
        <v>Yes</v>
      </c>
      <c r="N186" s="21"/>
      <c r="O186" s="62" t="s">
        <v>194</v>
      </c>
    </row>
    <row r="187">
      <c r="A187" s="107" t="s">
        <v>634</v>
      </c>
      <c r="B187" s="81" t="s">
        <v>453</v>
      </c>
      <c r="C187" s="75" t="s">
        <v>46</v>
      </c>
      <c r="D187" s="4" t="s">
        <v>42</v>
      </c>
      <c r="E187" s="105" t="s">
        <v>699</v>
      </c>
      <c r="F187" s="23"/>
      <c r="I187" s="30"/>
      <c r="J187" s="20">
        <v>1.0</v>
      </c>
      <c r="K187" s="21">
        <v>1.0</v>
      </c>
      <c r="L187" s="4">
        <f t="shared" si="7"/>
        <v>2</v>
      </c>
      <c r="M187" s="78" t="str">
        <f t="shared" si="4"/>
        <v>Yes</v>
      </c>
      <c r="N187" s="21"/>
      <c r="O187" s="62" t="s">
        <v>194</v>
      </c>
    </row>
    <row r="188">
      <c r="A188" s="107" t="s">
        <v>634</v>
      </c>
      <c r="B188" s="81" t="s">
        <v>456</v>
      </c>
      <c r="C188" s="94" t="s">
        <v>25</v>
      </c>
      <c r="D188" s="4" t="s">
        <v>26</v>
      </c>
      <c r="E188" s="84" t="s">
        <v>457</v>
      </c>
      <c r="F188" s="23"/>
      <c r="I188" s="30"/>
      <c r="J188" s="20">
        <v>1.0</v>
      </c>
      <c r="K188" s="21">
        <v>1.0</v>
      </c>
      <c r="L188" s="4">
        <f t="shared" si="7"/>
        <v>2</v>
      </c>
      <c r="M188" s="78" t="str">
        <f t="shared" si="4"/>
        <v>Yes</v>
      </c>
      <c r="N188" s="21"/>
      <c r="O188" s="62" t="s">
        <v>194</v>
      </c>
    </row>
    <row r="189">
      <c r="A189" s="107" t="s">
        <v>634</v>
      </c>
      <c r="B189" s="81" t="s">
        <v>456</v>
      </c>
      <c r="C189" s="94" t="s">
        <v>46</v>
      </c>
      <c r="D189" s="4" t="s">
        <v>42</v>
      </c>
      <c r="E189" s="84" t="s">
        <v>457</v>
      </c>
      <c r="F189" s="23"/>
      <c r="I189" s="30"/>
      <c r="J189" s="20">
        <v>1.0</v>
      </c>
      <c r="K189" s="21">
        <v>1.0</v>
      </c>
      <c r="L189" s="4">
        <f t="shared" si="7"/>
        <v>2</v>
      </c>
      <c r="M189" s="78" t="str">
        <f t="shared" si="4"/>
        <v>Yes</v>
      </c>
      <c r="N189" s="21"/>
      <c r="O189" s="62" t="s">
        <v>194</v>
      </c>
    </row>
    <row r="190">
      <c r="A190" s="107" t="s">
        <v>634</v>
      </c>
      <c r="B190" s="81" t="s">
        <v>456</v>
      </c>
      <c r="C190" s="94" t="s">
        <v>77</v>
      </c>
      <c r="D190" s="4" t="s">
        <v>42</v>
      </c>
      <c r="E190" s="84" t="s">
        <v>457</v>
      </c>
      <c r="F190" s="23"/>
      <c r="I190" s="30"/>
      <c r="J190" s="20">
        <v>1.0</v>
      </c>
      <c r="K190" s="21">
        <v>1.0</v>
      </c>
      <c r="L190" s="4">
        <f t="shared" si="7"/>
        <v>2</v>
      </c>
      <c r="M190" s="78" t="str">
        <f t="shared" si="4"/>
        <v>Yes</v>
      </c>
      <c r="N190" s="21"/>
      <c r="O190" s="62" t="s">
        <v>194</v>
      </c>
    </row>
    <row r="191">
      <c r="A191" s="107" t="s">
        <v>634</v>
      </c>
      <c r="B191" s="81" t="s">
        <v>458</v>
      </c>
      <c r="C191" s="94" t="s">
        <v>25</v>
      </c>
      <c r="D191" s="4" t="s">
        <v>26</v>
      </c>
      <c r="E191" s="84" t="s">
        <v>459</v>
      </c>
      <c r="F191" s="23"/>
      <c r="I191" s="30"/>
      <c r="J191" s="20">
        <v>1.0</v>
      </c>
      <c r="K191" s="21">
        <v>1.0</v>
      </c>
      <c r="L191" s="4">
        <f t="shared" si="7"/>
        <v>2</v>
      </c>
      <c r="M191" s="78" t="str">
        <f t="shared" si="4"/>
        <v>Yes</v>
      </c>
      <c r="N191" s="21"/>
      <c r="O191" s="62" t="s">
        <v>194</v>
      </c>
    </row>
    <row r="192">
      <c r="A192" s="107" t="s">
        <v>634</v>
      </c>
      <c r="B192" s="81" t="s">
        <v>458</v>
      </c>
      <c r="C192" s="94" t="s">
        <v>46</v>
      </c>
      <c r="D192" s="4" t="s">
        <v>42</v>
      </c>
      <c r="E192" s="105" t="s">
        <v>700</v>
      </c>
      <c r="F192" s="23"/>
      <c r="I192" s="30"/>
      <c r="J192" s="20">
        <v>1.0</v>
      </c>
      <c r="K192" s="21">
        <v>1.0</v>
      </c>
      <c r="L192" s="4">
        <f t="shared" si="7"/>
        <v>2</v>
      </c>
      <c r="M192" s="78" t="str">
        <f t="shared" si="4"/>
        <v>Yes</v>
      </c>
      <c r="N192" s="21"/>
      <c r="O192" s="62" t="s">
        <v>194</v>
      </c>
    </row>
    <row r="193">
      <c r="A193" s="107" t="s">
        <v>634</v>
      </c>
      <c r="B193" s="81" t="s">
        <v>458</v>
      </c>
      <c r="C193" s="94" t="s">
        <v>701</v>
      </c>
      <c r="D193" s="4" t="s">
        <v>42</v>
      </c>
      <c r="E193" s="105" t="s">
        <v>700</v>
      </c>
      <c r="F193" s="23"/>
      <c r="I193" s="30"/>
      <c r="J193" s="20">
        <v>1.0</v>
      </c>
      <c r="K193" s="21">
        <v>1.0</v>
      </c>
      <c r="L193" s="4">
        <f t="shared" si="7"/>
        <v>2</v>
      </c>
      <c r="M193" s="78" t="str">
        <f t="shared" si="4"/>
        <v>Yes</v>
      </c>
      <c r="N193" s="21"/>
      <c r="O193" s="62" t="s">
        <v>194</v>
      </c>
    </row>
    <row r="194">
      <c r="A194" s="107" t="s">
        <v>634</v>
      </c>
      <c r="B194" s="81" t="s">
        <v>460</v>
      </c>
      <c r="C194" s="114" t="s">
        <v>670</v>
      </c>
      <c r="D194" s="4" t="s">
        <v>26</v>
      </c>
      <c r="E194" s="84" t="s">
        <v>702</v>
      </c>
      <c r="F194" s="23"/>
      <c r="I194" s="30"/>
      <c r="J194" s="20">
        <v>1.0</v>
      </c>
      <c r="K194" s="21">
        <v>1.0</v>
      </c>
      <c r="L194" s="4">
        <f t="shared" si="7"/>
        <v>2</v>
      </c>
      <c r="M194" s="78" t="str">
        <f t="shared" si="4"/>
        <v>Yes</v>
      </c>
      <c r="N194" s="21"/>
      <c r="O194" s="62" t="s">
        <v>194</v>
      </c>
    </row>
    <row r="195">
      <c r="A195" s="107" t="s">
        <v>634</v>
      </c>
      <c r="B195" s="81" t="s">
        <v>460</v>
      </c>
      <c r="C195" s="114" t="s">
        <v>46</v>
      </c>
      <c r="D195" s="4" t="s">
        <v>42</v>
      </c>
      <c r="E195" s="105" t="s">
        <v>703</v>
      </c>
      <c r="F195" s="23"/>
      <c r="I195" s="30"/>
      <c r="J195" s="20">
        <v>1.0</v>
      </c>
      <c r="K195" s="21">
        <v>1.0</v>
      </c>
      <c r="L195" s="4">
        <f t="shared" si="7"/>
        <v>2</v>
      </c>
      <c r="M195" s="78" t="str">
        <f t="shared" si="4"/>
        <v>Yes</v>
      </c>
      <c r="N195" s="21"/>
      <c r="O195" s="62" t="s">
        <v>194</v>
      </c>
    </row>
    <row r="196">
      <c r="A196" s="107" t="s">
        <v>634</v>
      </c>
      <c r="B196" s="81" t="s">
        <v>467</v>
      </c>
      <c r="C196" s="94" t="s">
        <v>56</v>
      </c>
      <c r="D196" s="4" t="s">
        <v>26</v>
      </c>
      <c r="E196" s="84" t="s">
        <v>468</v>
      </c>
      <c r="F196" s="23"/>
      <c r="I196" s="30"/>
      <c r="J196" s="20">
        <v>1.0</v>
      </c>
      <c r="K196" s="21">
        <v>1.0</v>
      </c>
      <c r="L196" s="4">
        <f t="shared" si="7"/>
        <v>2</v>
      </c>
      <c r="M196" s="78" t="str">
        <f t="shared" si="4"/>
        <v>Yes</v>
      </c>
      <c r="N196" s="21"/>
      <c r="O196" s="62" t="s">
        <v>194</v>
      </c>
    </row>
    <row r="197">
      <c r="A197" s="107" t="s">
        <v>634</v>
      </c>
      <c r="B197" s="81" t="s">
        <v>467</v>
      </c>
      <c r="C197" s="94" t="s">
        <v>46</v>
      </c>
      <c r="D197" s="4" t="s">
        <v>42</v>
      </c>
      <c r="E197" s="105" t="s">
        <v>704</v>
      </c>
      <c r="F197" s="23"/>
      <c r="I197" s="30"/>
      <c r="J197" s="20">
        <v>1.0</v>
      </c>
      <c r="K197" s="21">
        <v>1.0</v>
      </c>
      <c r="L197" s="4">
        <f t="shared" si="7"/>
        <v>2</v>
      </c>
      <c r="M197" s="78" t="str">
        <f t="shared" si="4"/>
        <v>Yes</v>
      </c>
      <c r="N197" s="21"/>
      <c r="O197" s="62" t="s">
        <v>194</v>
      </c>
    </row>
    <row r="198">
      <c r="A198" s="107" t="s">
        <v>634</v>
      </c>
      <c r="B198" s="81" t="s">
        <v>470</v>
      </c>
      <c r="C198" s="94" t="s">
        <v>705</v>
      </c>
      <c r="D198" s="4" t="s">
        <v>26</v>
      </c>
      <c r="E198" s="84" t="s">
        <v>471</v>
      </c>
      <c r="F198" s="23"/>
      <c r="I198" s="30"/>
      <c r="J198" s="20">
        <v>1.0</v>
      </c>
      <c r="K198" s="21">
        <v>1.0</v>
      </c>
      <c r="L198" s="4">
        <f t="shared" si="7"/>
        <v>2</v>
      </c>
      <c r="M198" s="78" t="str">
        <f t="shared" si="4"/>
        <v>Yes</v>
      </c>
      <c r="N198" s="21"/>
      <c r="O198" s="62" t="s">
        <v>194</v>
      </c>
    </row>
    <row r="199">
      <c r="A199" s="107" t="s">
        <v>634</v>
      </c>
      <c r="B199" s="86" t="s">
        <v>470</v>
      </c>
      <c r="C199" s="108" t="s">
        <v>706</v>
      </c>
      <c r="D199" s="36" t="s">
        <v>42</v>
      </c>
      <c r="E199" s="89" t="s">
        <v>471</v>
      </c>
      <c r="F199" s="32" t="s">
        <v>707</v>
      </c>
      <c r="H199" s="24" t="s">
        <v>708</v>
      </c>
      <c r="I199" s="30"/>
      <c r="J199" s="20">
        <v>0.5</v>
      </c>
      <c r="K199" s="21">
        <v>0.0</v>
      </c>
      <c r="L199" s="4">
        <f t="shared" si="7"/>
        <v>0.5</v>
      </c>
      <c r="M199" s="78" t="str">
        <f t="shared" si="4"/>
        <v>No</v>
      </c>
      <c r="N199" s="36">
        <v>1.0</v>
      </c>
      <c r="O199" s="62" t="s">
        <v>194</v>
      </c>
    </row>
    <row r="200">
      <c r="A200" s="107" t="s">
        <v>634</v>
      </c>
      <c r="B200" s="81" t="s">
        <v>473</v>
      </c>
      <c r="C200" s="94" t="s">
        <v>709</v>
      </c>
      <c r="D200" s="4" t="s">
        <v>26</v>
      </c>
      <c r="E200" s="84" t="s">
        <v>474</v>
      </c>
      <c r="F200" s="23"/>
      <c r="I200" s="30"/>
      <c r="J200" s="20">
        <v>1.0</v>
      </c>
      <c r="K200" s="21">
        <v>1.0</v>
      </c>
      <c r="L200" s="4">
        <f t="shared" si="7"/>
        <v>2</v>
      </c>
      <c r="M200" s="78" t="str">
        <f t="shared" si="4"/>
        <v>Yes</v>
      </c>
      <c r="N200" s="21"/>
      <c r="O200" s="62" t="s">
        <v>194</v>
      </c>
    </row>
    <row r="201">
      <c r="A201" s="107" t="s">
        <v>634</v>
      </c>
      <c r="B201" s="81" t="s">
        <v>473</v>
      </c>
      <c r="C201" s="94" t="s">
        <v>56</v>
      </c>
      <c r="D201" s="4" t="s">
        <v>26</v>
      </c>
      <c r="E201" s="105" t="s">
        <v>710</v>
      </c>
      <c r="F201" s="23"/>
      <c r="I201" s="30"/>
      <c r="J201" s="20">
        <v>1.0</v>
      </c>
      <c r="K201" s="21">
        <v>1.0</v>
      </c>
      <c r="L201" s="4">
        <f t="shared" si="7"/>
        <v>2</v>
      </c>
      <c r="M201" s="78" t="str">
        <f t="shared" si="4"/>
        <v>Yes</v>
      </c>
      <c r="N201" s="21"/>
      <c r="O201" s="62" t="s">
        <v>194</v>
      </c>
    </row>
    <row r="202">
      <c r="A202" s="107" t="s">
        <v>634</v>
      </c>
      <c r="B202" s="81" t="s">
        <v>473</v>
      </c>
      <c r="C202" s="94" t="s">
        <v>711</v>
      </c>
      <c r="D202" s="4" t="s">
        <v>26</v>
      </c>
      <c r="E202" s="105" t="s">
        <v>712</v>
      </c>
      <c r="F202" s="23"/>
      <c r="I202" s="30"/>
      <c r="J202" s="20">
        <v>1.0</v>
      </c>
      <c r="K202" s="21">
        <v>1.0</v>
      </c>
      <c r="L202" s="4">
        <f t="shared" si="7"/>
        <v>2</v>
      </c>
      <c r="M202" s="78" t="str">
        <f t="shared" si="4"/>
        <v>Yes</v>
      </c>
      <c r="N202" s="21"/>
      <c r="O202" s="62" t="s">
        <v>194</v>
      </c>
    </row>
    <row r="203">
      <c r="A203" s="107" t="s">
        <v>634</v>
      </c>
      <c r="B203" s="81" t="s">
        <v>473</v>
      </c>
      <c r="C203" s="94" t="s">
        <v>713</v>
      </c>
      <c r="D203" s="4" t="s">
        <v>42</v>
      </c>
      <c r="E203" s="105" t="s">
        <v>714</v>
      </c>
      <c r="F203" s="23"/>
      <c r="I203" s="30"/>
      <c r="J203" s="20">
        <v>1.0</v>
      </c>
      <c r="K203" s="21">
        <v>1.0</v>
      </c>
      <c r="L203" s="4">
        <f t="shared" si="7"/>
        <v>2</v>
      </c>
      <c r="M203" s="78" t="str">
        <f t="shared" si="4"/>
        <v>Yes</v>
      </c>
      <c r="N203" s="21"/>
      <c r="O203" s="62" t="s">
        <v>194</v>
      </c>
    </row>
    <row r="204">
      <c r="A204" s="107" t="s">
        <v>634</v>
      </c>
      <c r="B204" s="81" t="s">
        <v>473</v>
      </c>
      <c r="C204" s="94" t="s">
        <v>715</v>
      </c>
      <c r="D204" s="4" t="s">
        <v>42</v>
      </c>
      <c r="E204" s="105" t="s">
        <v>716</v>
      </c>
      <c r="F204" s="23"/>
      <c r="I204" s="30"/>
      <c r="J204" s="20">
        <v>1.0</v>
      </c>
      <c r="K204" s="21">
        <v>1.0</v>
      </c>
      <c r="L204" s="4">
        <f t="shared" si="7"/>
        <v>2</v>
      </c>
      <c r="M204" s="78" t="str">
        <f t="shared" si="4"/>
        <v>Yes</v>
      </c>
      <c r="N204" s="21"/>
      <c r="O204" s="62" t="s">
        <v>194</v>
      </c>
    </row>
    <row r="205">
      <c r="A205" s="107" t="s">
        <v>634</v>
      </c>
      <c r="B205" s="81" t="s">
        <v>473</v>
      </c>
      <c r="C205" s="94" t="s">
        <v>717</v>
      </c>
      <c r="D205" s="4" t="s">
        <v>42</v>
      </c>
      <c r="E205" s="105" t="s">
        <v>716</v>
      </c>
      <c r="F205" s="23"/>
      <c r="I205" s="30"/>
      <c r="J205" s="20">
        <v>1.0</v>
      </c>
      <c r="K205" s="21">
        <v>1.0</v>
      </c>
      <c r="L205" s="4">
        <f t="shared" si="7"/>
        <v>2</v>
      </c>
      <c r="M205" s="78" t="str">
        <f t="shared" si="4"/>
        <v>Yes</v>
      </c>
      <c r="N205" s="21"/>
      <c r="O205" s="62" t="s">
        <v>194</v>
      </c>
    </row>
    <row r="206">
      <c r="A206" s="107" t="s">
        <v>634</v>
      </c>
      <c r="B206" s="86" t="s">
        <v>476</v>
      </c>
      <c r="C206" s="108" t="s">
        <v>604</v>
      </c>
      <c r="D206" s="36" t="s">
        <v>26</v>
      </c>
      <c r="E206" s="89" t="s">
        <v>477</v>
      </c>
      <c r="F206" s="32" t="s">
        <v>574</v>
      </c>
      <c r="I206" s="30"/>
      <c r="J206" s="20">
        <v>0.5</v>
      </c>
      <c r="K206" s="21">
        <v>1.0</v>
      </c>
      <c r="L206" s="4">
        <f t="shared" si="7"/>
        <v>1.5</v>
      </c>
      <c r="M206" s="78" t="str">
        <f t="shared" si="4"/>
        <v>No</v>
      </c>
      <c r="N206" s="21">
        <v>1.0</v>
      </c>
      <c r="O206" s="62" t="s">
        <v>194</v>
      </c>
    </row>
    <row r="207">
      <c r="A207" s="107" t="s">
        <v>634</v>
      </c>
      <c r="B207" s="81" t="s">
        <v>480</v>
      </c>
      <c r="C207" s="94" t="s">
        <v>56</v>
      </c>
      <c r="D207" s="4" t="s">
        <v>26</v>
      </c>
      <c r="E207" s="105" t="s">
        <v>718</v>
      </c>
      <c r="F207" s="23"/>
      <c r="I207" s="30"/>
      <c r="J207" s="20">
        <v>1.0</v>
      </c>
      <c r="K207" s="21">
        <v>1.0</v>
      </c>
      <c r="L207" s="4">
        <f t="shared" si="7"/>
        <v>2</v>
      </c>
      <c r="M207" s="78" t="str">
        <f t="shared" si="4"/>
        <v>Yes</v>
      </c>
      <c r="N207" s="21"/>
      <c r="O207" s="62" t="s">
        <v>194</v>
      </c>
    </row>
    <row r="208">
      <c r="A208" s="107" t="s">
        <v>634</v>
      </c>
      <c r="B208" s="81" t="s">
        <v>480</v>
      </c>
      <c r="C208" s="94" t="s">
        <v>719</v>
      </c>
      <c r="D208" s="4" t="s">
        <v>26</v>
      </c>
      <c r="E208" s="105" t="s">
        <v>718</v>
      </c>
      <c r="F208" s="23"/>
      <c r="I208" s="30"/>
      <c r="J208" s="20">
        <v>1.0</v>
      </c>
      <c r="K208" s="21">
        <v>1.0</v>
      </c>
      <c r="L208" s="4">
        <f t="shared" si="7"/>
        <v>2</v>
      </c>
      <c r="M208" s="78" t="str">
        <f t="shared" si="4"/>
        <v>Yes</v>
      </c>
      <c r="N208" s="21"/>
      <c r="O208" s="62" t="s">
        <v>194</v>
      </c>
    </row>
    <row r="209">
      <c r="A209" s="107" t="s">
        <v>634</v>
      </c>
      <c r="B209" s="81" t="s">
        <v>480</v>
      </c>
      <c r="C209" s="94" t="s">
        <v>720</v>
      </c>
      <c r="D209" s="4" t="s">
        <v>26</v>
      </c>
      <c r="E209" s="105" t="s">
        <v>721</v>
      </c>
      <c r="F209" s="23"/>
      <c r="I209" s="30"/>
      <c r="J209" s="20">
        <v>1.0</v>
      </c>
      <c r="K209" s="21">
        <v>1.0</v>
      </c>
      <c r="L209" s="4">
        <f t="shared" si="7"/>
        <v>2</v>
      </c>
      <c r="M209" s="78" t="str">
        <f t="shared" si="4"/>
        <v>Yes</v>
      </c>
      <c r="N209" s="21"/>
      <c r="O209" s="62" t="s">
        <v>194</v>
      </c>
    </row>
    <row r="210">
      <c r="A210" s="107" t="s">
        <v>634</v>
      </c>
      <c r="B210" s="86" t="s">
        <v>480</v>
      </c>
      <c r="C210" s="108" t="s">
        <v>722</v>
      </c>
      <c r="D210" s="36" t="s">
        <v>42</v>
      </c>
      <c r="E210" s="109" t="s">
        <v>721</v>
      </c>
      <c r="F210" s="32" t="s">
        <v>723</v>
      </c>
      <c r="H210" s="24" t="s">
        <v>724</v>
      </c>
      <c r="I210" s="30"/>
      <c r="J210" s="20">
        <v>0.5</v>
      </c>
      <c r="K210" s="21">
        <v>0.0</v>
      </c>
      <c r="L210" s="4">
        <f t="shared" si="7"/>
        <v>0.5</v>
      </c>
      <c r="M210" s="78" t="str">
        <f t="shared" si="4"/>
        <v>No</v>
      </c>
      <c r="N210" s="36">
        <v>1.0</v>
      </c>
      <c r="O210" s="62" t="s">
        <v>194</v>
      </c>
    </row>
    <row r="211">
      <c r="A211" s="107" t="s">
        <v>634</v>
      </c>
      <c r="B211" s="81" t="s">
        <v>483</v>
      </c>
      <c r="C211" s="94" t="s">
        <v>25</v>
      </c>
      <c r="D211" s="4" t="s">
        <v>26</v>
      </c>
      <c r="E211" s="105" t="s">
        <v>725</v>
      </c>
      <c r="F211" s="23"/>
      <c r="I211" s="30"/>
      <c r="J211" s="20">
        <v>1.0</v>
      </c>
      <c r="K211" s="21">
        <v>1.0</v>
      </c>
      <c r="L211" s="4">
        <f t="shared" si="7"/>
        <v>2</v>
      </c>
      <c r="M211" s="78" t="str">
        <f t="shared" si="4"/>
        <v>Yes</v>
      </c>
      <c r="N211" s="21"/>
      <c r="O211" s="62" t="s">
        <v>194</v>
      </c>
    </row>
    <row r="212">
      <c r="A212" s="107" t="s">
        <v>634</v>
      </c>
      <c r="B212" s="81" t="s">
        <v>483</v>
      </c>
      <c r="C212" s="115" t="s">
        <v>46</v>
      </c>
      <c r="D212" s="4" t="s">
        <v>42</v>
      </c>
      <c r="E212" s="105" t="s">
        <v>725</v>
      </c>
      <c r="F212" s="23"/>
      <c r="I212" s="30"/>
      <c r="J212" s="20">
        <v>1.0</v>
      </c>
      <c r="K212" s="21">
        <v>1.0</v>
      </c>
      <c r="L212" s="4">
        <f t="shared" si="7"/>
        <v>2</v>
      </c>
      <c r="M212" s="78" t="str">
        <f t="shared" si="4"/>
        <v>Yes</v>
      </c>
      <c r="N212" s="21"/>
      <c r="O212" s="62" t="s">
        <v>194</v>
      </c>
    </row>
    <row r="213">
      <c r="A213" s="107" t="s">
        <v>634</v>
      </c>
      <c r="B213" s="81" t="s">
        <v>487</v>
      </c>
      <c r="C213" s="94" t="s">
        <v>722</v>
      </c>
      <c r="D213" s="4" t="s">
        <v>26</v>
      </c>
      <c r="E213" s="84" t="s">
        <v>488</v>
      </c>
      <c r="F213" s="23"/>
      <c r="I213" s="30"/>
      <c r="J213" s="20">
        <v>1.0</v>
      </c>
      <c r="K213" s="21">
        <v>1.0</v>
      </c>
      <c r="L213" s="4">
        <f t="shared" si="7"/>
        <v>2</v>
      </c>
      <c r="M213" s="78" t="str">
        <f t="shared" si="4"/>
        <v>Yes</v>
      </c>
      <c r="N213" s="21"/>
      <c r="O213" s="62" t="s">
        <v>194</v>
      </c>
    </row>
    <row r="214">
      <c r="A214" s="107" t="s">
        <v>634</v>
      </c>
      <c r="B214" s="81" t="s">
        <v>487</v>
      </c>
      <c r="C214" s="94" t="s">
        <v>138</v>
      </c>
      <c r="D214" s="4" t="s">
        <v>26</v>
      </c>
      <c r="E214" s="105" t="s">
        <v>726</v>
      </c>
      <c r="F214" s="23"/>
      <c r="I214" s="30"/>
      <c r="J214" s="20">
        <v>1.0</v>
      </c>
      <c r="K214" s="21">
        <v>1.0</v>
      </c>
      <c r="L214" s="4">
        <f t="shared" si="7"/>
        <v>2</v>
      </c>
      <c r="M214" s="78" t="str">
        <f t="shared" si="4"/>
        <v>Yes</v>
      </c>
      <c r="N214" s="21"/>
      <c r="O214" s="62" t="s">
        <v>194</v>
      </c>
    </row>
    <row r="215">
      <c r="A215" s="107" t="s">
        <v>634</v>
      </c>
      <c r="B215" s="81" t="s">
        <v>487</v>
      </c>
      <c r="C215" s="94" t="s">
        <v>727</v>
      </c>
      <c r="D215" s="4" t="s">
        <v>42</v>
      </c>
      <c r="E215" s="105" t="s">
        <v>728</v>
      </c>
      <c r="F215" s="23"/>
      <c r="I215" s="30"/>
      <c r="J215" s="20">
        <v>1.0</v>
      </c>
      <c r="K215" s="21">
        <v>1.0</v>
      </c>
      <c r="L215" s="4">
        <f t="shared" si="7"/>
        <v>2</v>
      </c>
      <c r="M215" s="78" t="str">
        <f t="shared" si="4"/>
        <v>Yes</v>
      </c>
      <c r="N215" s="21"/>
      <c r="O215" s="62" t="s">
        <v>194</v>
      </c>
    </row>
    <row r="216">
      <c r="A216" s="107" t="s">
        <v>634</v>
      </c>
      <c r="B216" s="86" t="s">
        <v>491</v>
      </c>
      <c r="C216" s="108" t="s">
        <v>56</v>
      </c>
      <c r="D216" s="36" t="s">
        <v>26</v>
      </c>
      <c r="E216" s="89" t="s">
        <v>492</v>
      </c>
      <c r="F216" s="32" t="s">
        <v>729</v>
      </c>
      <c r="I216" s="30"/>
      <c r="J216" s="20">
        <v>0.5</v>
      </c>
      <c r="K216" s="21">
        <v>0.0</v>
      </c>
      <c r="L216" s="4">
        <f t="shared" si="7"/>
        <v>0.5</v>
      </c>
      <c r="M216" s="78" t="str">
        <f t="shared" si="4"/>
        <v>No</v>
      </c>
      <c r="N216" s="21">
        <v>1.0</v>
      </c>
      <c r="O216" s="62" t="s">
        <v>194</v>
      </c>
    </row>
    <row r="217">
      <c r="A217" s="107" t="s">
        <v>634</v>
      </c>
      <c r="B217" s="86" t="s">
        <v>493</v>
      </c>
      <c r="C217" s="108" t="s">
        <v>56</v>
      </c>
      <c r="D217" s="36" t="s">
        <v>26</v>
      </c>
      <c r="E217" s="89" t="s">
        <v>494</v>
      </c>
      <c r="F217" s="34" t="s">
        <v>730</v>
      </c>
      <c r="I217" s="30"/>
      <c r="J217" s="20">
        <v>0.5</v>
      </c>
      <c r="K217" s="21">
        <v>0.0</v>
      </c>
      <c r="L217" s="4">
        <f t="shared" si="7"/>
        <v>0.5</v>
      </c>
      <c r="M217" s="78" t="str">
        <f t="shared" si="4"/>
        <v>No</v>
      </c>
      <c r="N217" s="21">
        <v>1.0</v>
      </c>
      <c r="O217" s="62" t="s">
        <v>194</v>
      </c>
    </row>
    <row r="218">
      <c r="A218" s="107" t="s">
        <v>634</v>
      </c>
      <c r="B218" s="81" t="s">
        <v>495</v>
      </c>
      <c r="C218" s="94" t="s">
        <v>56</v>
      </c>
      <c r="D218" s="4" t="s">
        <v>26</v>
      </c>
      <c r="E218" s="84" t="s">
        <v>496</v>
      </c>
      <c r="F218" s="23"/>
      <c r="I218" s="30"/>
      <c r="J218" s="20">
        <v>1.0</v>
      </c>
      <c r="K218" s="21">
        <v>1.0</v>
      </c>
      <c r="L218" s="4">
        <f t="shared" si="7"/>
        <v>2</v>
      </c>
      <c r="M218" s="78" t="str">
        <f t="shared" si="4"/>
        <v>Yes</v>
      </c>
      <c r="N218" s="21"/>
      <c r="O218" s="62" t="s">
        <v>194</v>
      </c>
    </row>
    <row r="219">
      <c r="A219" s="107" t="s">
        <v>634</v>
      </c>
      <c r="B219" s="81" t="s">
        <v>495</v>
      </c>
      <c r="C219" s="94" t="s">
        <v>131</v>
      </c>
      <c r="D219" s="4" t="s">
        <v>26</v>
      </c>
      <c r="E219" s="84" t="s">
        <v>496</v>
      </c>
      <c r="F219" s="23"/>
      <c r="I219" s="30"/>
      <c r="J219" s="20">
        <v>1.0</v>
      </c>
      <c r="K219" s="21">
        <v>1.0</v>
      </c>
      <c r="L219" s="4">
        <f t="shared" si="7"/>
        <v>2</v>
      </c>
      <c r="M219" s="78" t="str">
        <f t="shared" si="4"/>
        <v>Yes</v>
      </c>
      <c r="N219" s="21"/>
      <c r="O219" s="62" t="s">
        <v>194</v>
      </c>
    </row>
    <row r="220">
      <c r="A220" s="107" t="s">
        <v>634</v>
      </c>
      <c r="B220" s="81" t="s">
        <v>495</v>
      </c>
      <c r="C220" s="94" t="s">
        <v>731</v>
      </c>
      <c r="D220" s="4" t="s">
        <v>26</v>
      </c>
      <c r="E220" s="84" t="s">
        <v>496</v>
      </c>
      <c r="F220" s="23"/>
      <c r="I220" s="30"/>
      <c r="J220" s="20">
        <v>1.0</v>
      </c>
      <c r="K220" s="21">
        <v>1.0</v>
      </c>
      <c r="L220" s="4">
        <f t="shared" si="7"/>
        <v>2</v>
      </c>
      <c r="M220" s="78" t="str">
        <f t="shared" si="4"/>
        <v>Yes</v>
      </c>
      <c r="N220" s="21"/>
      <c r="O220" s="62" t="s">
        <v>194</v>
      </c>
    </row>
    <row r="221">
      <c r="A221" s="107" t="s">
        <v>634</v>
      </c>
      <c r="B221" s="81" t="s">
        <v>495</v>
      </c>
      <c r="C221" s="94" t="s">
        <v>732</v>
      </c>
      <c r="D221" s="4" t="s">
        <v>26</v>
      </c>
      <c r="E221" s="84" t="s">
        <v>496</v>
      </c>
      <c r="F221" s="23"/>
      <c r="I221" s="30"/>
      <c r="J221" s="20">
        <v>1.0</v>
      </c>
      <c r="K221" s="21">
        <v>1.0</v>
      </c>
      <c r="L221" s="4">
        <f t="shared" si="7"/>
        <v>2</v>
      </c>
      <c r="M221" s="78" t="str">
        <f t="shared" si="4"/>
        <v>Yes</v>
      </c>
      <c r="N221" s="21"/>
      <c r="O221" s="62" t="s">
        <v>194</v>
      </c>
    </row>
    <row r="222">
      <c r="A222" s="107" t="s">
        <v>634</v>
      </c>
      <c r="B222" s="81" t="s">
        <v>497</v>
      </c>
      <c r="C222" s="94" t="s">
        <v>25</v>
      </c>
      <c r="D222" s="4" t="s">
        <v>26</v>
      </c>
      <c r="E222" s="84" t="s">
        <v>498</v>
      </c>
      <c r="F222" s="23"/>
      <c r="I222" s="30"/>
      <c r="J222" s="20">
        <v>1.0</v>
      </c>
      <c r="K222" s="21">
        <v>1.0</v>
      </c>
      <c r="L222" s="4">
        <f t="shared" si="7"/>
        <v>2</v>
      </c>
      <c r="M222" s="78" t="str">
        <f t="shared" si="4"/>
        <v>Yes</v>
      </c>
      <c r="N222" s="21"/>
      <c r="O222" s="62" t="s">
        <v>194</v>
      </c>
    </row>
    <row r="223">
      <c r="A223" s="107" t="s">
        <v>634</v>
      </c>
      <c r="B223" s="81" t="s">
        <v>497</v>
      </c>
      <c r="C223" s="94" t="s">
        <v>46</v>
      </c>
      <c r="D223" s="4" t="s">
        <v>42</v>
      </c>
      <c r="E223" s="84" t="s">
        <v>498</v>
      </c>
      <c r="F223" s="23"/>
      <c r="I223" s="30"/>
      <c r="J223" s="20">
        <v>1.0</v>
      </c>
      <c r="K223" s="21">
        <v>1.0</v>
      </c>
      <c r="L223" s="4">
        <f t="shared" si="7"/>
        <v>2</v>
      </c>
      <c r="M223" s="78" t="str">
        <f t="shared" si="4"/>
        <v>Yes</v>
      </c>
      <c r="N223" s="21"/>
      <c r="O223" s="62" t="s">
        <v>194</v>
      </c>
    </row>
    <row r="224">
      <c r="A224" s="107" t="s">
        <v>634</v>
      </c>
      <c r="B224" s="81" t="s">
        <v>497</v>
      </c>
      <c r="C224" s="94" t="s">
        <v>77</v>
      </c>
      <c r="D224" s="4" t="s">
        <v>42</v>
      </c>
      <c r="E224" s="84" t="s">
        <v>498</v>
      </c>
      <c r="F224" s="23"/>
      <c r="I224" s="30"/>
      <c r="J224" s="20">
        <v>1.0</v>
      </c>
      <c r="K224" s="21">
        <v>1.0</v>
      </c>
      <c r="L224" s="4">
        <f t="shared" si="7"/>
        <v>2</v>
      </c>
      <c r="M224" s="78" t="str">
        <f t="shared" si="4"/>
        <v>Yes</v>
      </c>
      <c r="N224" s="21"/>
      <c r="O224" s="62" t="s">
        <v>194</v>
      </c>
    </row>
    <row r="225">
      <c r="A225" s="107" t="s">
        <v>634</v>
      </c>
      <c r="B225" s="81" t="s">
        <v>499</v>
      </c>
      <c r="C225" s="94" t="s">
        <v>56</v>
      </c>
      <c r="D225" s="4" t="s">
        <v>26</v>
      </c>
      <c r="E225" s="84" t="s">
        <v>500</v>
      </c>
      <c r="F225" s="23"/>
      <c r="I225" s="30"/>
      <c r="J225" s="20">
        <v>1.0</v>
      </c>
      <c r="K225" s="21">
        <v>1.0</v>
      </c>
      <c r="L225" s="4">
        <f t="shared" si="7"/>
        <v>2</v>
      </c>
      <c r="M225" s="78" t="str">
        <f t="shared" si="4"/>
        <v>Yes</v>
      </c>
      <c r="N225" s="21"/>
      <c r="O225" s="62" t="s">
        <v>194</v>
      </c>
    </row>
    <row r="226">
      <c r="A226" s="107" t="s">
        <v>634</v>
      </c>
      <c r="B226" s="81" t="s">
        <v>499</v>
      </c>
      <c r="C226" s="94" t="s">
        <v>65</v>
      </c>
      <c r="D226" s="4" t="s">
        <v>26</v>
      </c>
      <c r="E226" s="84" t="s">
        <v>500</v>
      </c>
      <c r="F226" s="23"/>
      <c r="I226" s="30"/>
      <c r="J226" s="20">
        <v>1.0</v>
      </c>
      <c r="K226" s="21">
        <v>1.0</v>
      </c>
      <c r="L226" s="4">
        <f t="shared" si="7"/>
        <v>2</v>
      </c>
      <c r="M226" s="78" t="str">
        <f t="shared" si="4"/>
        <v>Yes</v>
      </c>
      <c r="N226" s="21"/>
      <c r="O226" s="62" t="s">
        <v>194</v>
      </c>
    </row>
    <row r="227">
      <c r="A227" s="107" t="s">
        <v>634</v>
      </c>
      <c r="B227" s="86" t="s">
        <v>499</v>
      </c>
      <c r="C227" s="108" t="s">
        <v>46</v>
      </c>
      <c r="D227" s="36" t="s">
        <v>42</v>
      </c>
      <c r="E227" s="109" t="s">
        <v>733</v>
      </c>
      <c r="F227" s="32" t="s">
        <v>734</v>
      </c>
      <c r="I227" s="30"/>
      <c r="J227" s="20">
        <v>0.5</v>
      </c>
      <c r="K227" s="21">
        <v>0.0</v>
      </c>
      <c r="L227" s="4">
        <f t="shared" si="7"/>
        <v>0.5</v>
      </c>
      <c r="M227" s="78" t="str">
        <f t="shared" si="4"/>
        <v>No</v>
      </c>
      <c r="N227" s="36">
        <v>1.0</v>
      </c>
      <c r="O227" s="62" t="s">
        <v>194</v>
      </c>
    </row>
    <row r="228">
      <c r="A228" s="107" t="s">
        <v>634</v>
      </c>
      <c r="B228" s="81" t="s">
        <v>501</v>
      </c>
      <c r="C228" s="94" t="s">
        <v>503</v>
      </c>
      <c r="D228" s="4" t="s">
        <v>26</v>
      </c>
      <c r="E228" s="105" t="s">
        <v>735</v>
      </c>
      <c r="F228" s="23"/>
      <c r="I228" s="30"/>
      <c r="J228" s="20">
        <v>1.0</v>
      </c>
      <c r="K228" s="21">
        <v>1.0</v>
      </c>
      <c r="L228" s="4">
        <f t="shared" si="7"/>
        <v>2</v>
      </c>
      <c r="M228" s="78" t="str">
        <f t="shared" si="4"/>
        <v>Yes</v>
      </c>
      <c r="N228" s="21"/>
      <c r="O228" s="62" t="s">
        <v>194</v>
      </c>
    </row>
    <row r="229">
      <c r="A229" s="107" t="s">
        <v>634</v>
      </c>
      <c r="B229" s="86" t="s">
        <v>501</v>
      </c>
      <c r="C229" s="108" t="s">
        <v>722</v>
      </c>
      <c r="D229" s="36" t="s">
        <v>26</v>
      </c>
      <c r="E229" s="109" t="s">
        <v>736</v>
      </c>
      <c r="F229" s="32" t="s">
        <v>574</v>
      </c>
      <c r="H229" s="24" t="s">
        <v>737</v>
      </c>
      <c r="I229" s="30"/>
      <c r="J229" s="20">
        <v>0.5</v>
      </c>
      <c r="K229" s="21">
        <v>1.0</v>
      </c>
      <c r="L229" s="4">
        <f t="shared" si="7"/>
        <v>1.5</v>
      </c>
      <c r="M229" s="78" t="str">
        <f t="shared" si="4"/>
        <v>No</v>
      </c>
      <c r="N229" s="21">
        <v>1.0</v>
      </c>
      <c r="O229" s="62" t="s">
        <v>194</v>
      </c>
    </row>
    <row r="230">
      <c r="A230" s="107" t="s">
        <v>634</v>
      </c>
      <c r="B230" s="86" t="s">
        <v>505</v>
      </c>
      <c r="C230" s="108" t="s">
        <v>25</v>
      </c>
      <c r="D230" s="36" t="s">
        <v>26</v>
      </c>
      <c r="E230" s="109" t="s">
        <v>738</v>
      </c>
      <c r="F230" s="32" t="s">
        <v>739</v>
      </c>
      <c r="I230" s="30"/>
      <c r="J230" s="20">
        <v>0.5</v>
      </c>
      <c r="K230" s="21">
        <v>0.0</v>
      </c>
      <c r="L230" s="4">
        <f t="shared" si="7"/>
        <v>0.5</v>
      </c>
      <c r="M230" s="78" t="str">
        <f t="shared" si="4"/>
        <v>No</v>
      </c>
      <c r="N230" s="21">
        <v>1.0</v>
      </c>
      <c r="O230" s="62" t="s">
        <v>194</v>
      </c>
    </row>
    <row r="231">
      <c r="A231" s="107" t="s">
        <v>634</v>
      </c>
      <c r="B231" s="81" t="s">
        <v>507</v>
      </c>
      <c r="C231" s="94" t="s">
        <v>87</v>
      </c>
      <c r="D231" s="4" t="s">
        <v>26</v>
      </c>
      <c r="E231" s="84" t="s">
        <v>508</v>
      </c>
      <c r="F231" s="23"/>
      <c r="I231" s="30"/>
      <c r="J231" s="20">
        <v>1.0</v>
      </c>
      <c r="K231" s="21">
        <v>1.0</v>
      </c>
      <c r="L231" s="4">
        <f t="shared" si="7"/>
        <v>2</v>
      </c>
      <c r="M231" s="78" t="str">
        <f t="shared" si="4"/>
        <v>Yes</v>
      </c>
      <c r="N231" s="21"/>
      <c r="O231" s="62" t="s">
        <v>194</v>
      </c>
    </row>
    <row r="232">
      <c r="A232" s="107" t="s">
        <v>634</v>
      </c>
      <c r="B232" s="81" t="s">
        <v>507</v>
      </c>
      <c r="C232" s="94" t="s">
        <v>25</v>
      </c>
      <c r="D232" s="4" t="s">
        <v>26</v>
      </c>
      <c r="E232" s="84" t="s">
        <v>508</v>
      </c>
      <c r="F232" s="23"/>
      <c r="I232" s="30"/>
      <c r="J232" s="20">
        <v>1.0</v>
      </c>
      <c r="K232" s="21">
        <v>1.0</v>
      </c>
      <c r="L232" s="4">
        <f t="shared" si="7"/>
        <v>2</v>
      </c>
      <c r="M232" s="78" t="str">
        <f t="shared" si="4"/>
        <v>Yes</v>
      </c>
      <c r="N232" s="21"/>
      <c r="O232" s="62" t="s">
        <v>194</v>
      </c>
    </row>
    <row r="233">
      <c r="A233" s="107" t="s">
        <v>634</v>
      </c>
      <c r="B233" s="81" t="s">
        <v>507</v>
      </c>
      <c r="C233" s="94" t="s">
        <v>46</v>
      </c>
      <c r="D233" s="4" t="s">
        <v>42</v>
      </c>
      <c r="E233" s="84" t="s">
        <v>508</v>
      </c>
      <c r="F233" s="23"/>
      <c r="I233" s="30"/>
      <c r="J233" s="20">
        <v>1.0</v>
      </c>
      <c r="K233" s="21">
        <v>1.0</v>
      </c>
      <c r="L233" s="4">
        <f t="shared" si="7"/>
        <v>2</v>
      </c>
      <c r="M233" s="78" t="str">
        <f t="shared" si="4"/>
        <v>Yes</v>
      </c>
      <c r="N233" s="21"/>
      <c r="O233" s="62" t="s">
        <v>194</v>
      </c>
    </row>
    <row r="234">
      <c r="A234" s="107" t="s">
        <v>634</v>
      </c>
      <c r="B234" s="81" t="s">
        <v>510</v>
      </c>
      <c r="C234" s="94" t="s">
        <v>25</v>
      </c>
      <c r="D234" s="4" t="s">
        <v>26</v>
      </c>
      <c r="E234" s="84" t="s">
        <v>511</v>
      </c>
      <c r="F234" s="23"/>
      <c r="I234" s="30"/>
      <c r="J234" s="20">
        <v>1.0</v>
      </c>
      <c r="K234" s="21">
        <v>1.0</v>
      </c>
      <c r="L234" s="4">
        <f t="shared" si="7"/>
        <v>2</v>
      </c>
      <c r="M234" s="78" t="str">
        <f t="shared" si="4"/>
        <v>Yes</v>
      </c>
      <c r="N234" s="21"/>
      <c r="O234" s="62" t="s">
        <v>194</v>
      </c>
    </row>
    <row r="235">
      <c r="A235" s="107" t="s">
        <v>634</v>
      </c>
      <c r="B235" s="81" t="s">
        <v>510</v>
      </c>
      <c r="C235" s="94" t="s">
        <v>621</v>
      </c>
      <c r="D235" s="4" t="s">
        <v>26</v>
      </c>
      <c r="E235" s="84" t="s">
        <v>511</v>
      </c>
      <c r="F235" s="23"/>
      <c r="I235" s="30"/>
      <c r="J235" s="20">
        <v>1.0</v>
      </c>
      <c r="K235" s="21">
        <v>1.0</v>
      </c>
      <c r="L235" s="4">
        <f t="shared" si="7"/>
        <v>2</v>
      </c>
      <c r="M235" s="78" t="str">
        <f t="shared" si="4"/>
        <v>Yes</v>
      </c>
      <c r="N235" s="21"/>
      <c r="O235" s="62" t="s">
        <v>194</v>
      </c>
    </row>
    <row r="236">
      <c r="A236" s="107" t="s">
        <v>634</v>
      </c>
      <c r="B236" s="81" t="s">
        <v>510</v>
      </c>
      <c r="C236" s="94" t="s">
        <v>46</v>
      </c>
      <c r="D236" s="4" t="s">
        <v>42</v>
      </c>
      <c r="E236" s="84" t="s">
        <v>511</v>
      </c>
      <c r="F236" s="23"/>
      <c r="I236" s="30"/>
      <c r="J236" s="20">
        <v>1.0</v>
      </c>
      <c r="K236" s="21">
        <v>1.0</v>
      </c>
      <c r="L236" s="4">
        <f t="shared" si="7"/>
        <v>2</v>
      </c>
      <c r="M236" s="78" t="str">
        <f t="shared" si="4"/>
        <v>Yes</v>
      </c>
      <c r="N236" s="21"/>
      <c r="O236" s="62" t="s">
        <v>194</v>
      </c>
    </row>
    <row r="237">
      <c r="A237" s="107" t="s">
        <v>634</v>
      </c>
      <c r="B237" s="81" t="s">
        <v>513</v>
      </c>
      <c r="C237" s="116" t="s">
        <v>25</v>
      </c>
      <c r="D237" s="83" t="s">
        <v>26</v>
      </c>
      <c r="E237" s="84" t="s">
        <v>514</v>
      </c>
      <c r="F237" s="23"/>
      <c r="I237" s="30"/>
      <c r="J237" s="20">
        <v>1.0</v>
      </c>
      <c r="K237" s="21">
        <v>1.0</v>
      </c>
      <c r="L237" s="4">
        <f t="shared" si="7"/>
        <v>2</v>
      </c>
      <c r="M237" s="78" t="str">
        <f t="shared" si="4"/>
        <v>Yes</v>
      </c>
      <c r="N237" s="21"/>
      <c r="O237" s="62" t="s">
        <v>194</v>
      </c>
    </row>
    <row r="238">
      <c r="A238" s="107" t="s">
        <v>634</v>
      </c>
      <c r="B238" s="86" t="s">
        <v>513</v>
      </c>
      <c r="C238" s="87" t="s">
        <v>56</v>
      </c>
      <c r="D238" s="91" t="s">
        <v>26</v>
      </c>
      <c r="E238" s="109" t="s">
        <v>740</v>
      </c>
      <c r="F238" s="32" t="s">
        <v>739</v>
      </c>
      <c r="I238" s="30"/>
      <c r="J238" s="20">
        <v>0.5</v>
      </c>
      <c r="K238" s="21">
        <v>0.0</v>
      </c>
      <c r="L238" s="4">
        <f t="shared" si="7"/>
        <v>0.5</v>
      </c>
      <c r="M238" s="78" t="str">
        <f t="shared" si="4"/>
        <v>No</v>
      </c>
      <c r="N238" s="21">
        <v>1.0</v>
      </c>
      <c r="O238" s="62" t="s">
        <v>194</v>
      </c>
    </row>
    <row r="239">
      <c r="A239" s="117"/>
      <c r="B239" s="118" t="s">
        <v>175</v>
      </c>
      <c r="C239" s="119" t="s">
        <v>153</v>
      </c>
      <c r="D239" s="120" t="s">
        <v>26</v>
      </c>
      <c r="E239" s="121" t="s">
        <v>154</v>
      </c>
      <c r="F239" s="23"/>
      <c r="I239" s="40" t="s">
        <v>168</v>
      </c>
      <c r="J239" s="41">
        <f t="array" ref="J239">SUM(IF((J2:J238 = 0) * (K2:K238 = 0), 1, 0))</f>
        <v>1</v>
      </c>
      <c r="K239" s="42">
        <f>J239/COUNTA(J2:K238)</f>
        <v>0.002118644068</v>
      </c>
      <c r="L239" s="38"/>
    </row>
    <row r="240">
      <c r="A240" s="117"/>
      <c r="B240" s="118" t="s">
        <v>175</v>
      </c>
      <c r="C240" s="119" t="s">
        <v>151</v>
      </c>
      <c r="D240" s="122" t="s">
        <v>42</v>
      </c>
      <c r="E240" s="121" t="s">
        <v>152</v>
      </c>
      <c r="F240" s="23"/>
      <c r="I240" s="44" t="s">
        <v>169</v>
      </c>
      <c r="J240" s="45">
        <f t="array" ref="J240">SUM(IF((J2:J238 = 0.5) * (K2:K238 = 0.5), 1, 0))</f>
        <v>0</v>
      </c>
      <c r="K240" s="46">
        <f>J240/COUNTA(J2:K238)</f>
        <v>0</v>
      </c>
      <c r="L240" s="38"/>
    </row>
    <row r="241">
      <c r="A241" s="117"/>
      <c r="B241" s="118" t="s">
        <v>175</v>
      </c>
      <c r="C241" s="119" t="s">
        <v>150</v>
      </c>
      <c r="D241" s="120" t="s">
        <v>26</v>
      </c>
      <c r="E241" s="121" t="s">
        <v>148</v>
      </c>
      <c r="F241" s="23"/>
      <c r="I241" s="44" t="s">
        <v>170</v>
      </c>
      <c r="J241" s="45">
        <f t="array" ref="J241">SUM(IF((J2:J238 = 1) * (K2:K238 = 1), 1, 0))</f>
        <v>215</v>
      </c>
      <c r="K241" s="46">
        <f>J241/COUNTA(J2:K238)</f>
        <v>0.4555084746</v>
      </c>
      <c r="L241" s="38"/>
    </row>
    <row r="242">
      <c r="A242" s="117"/>
      <c r="B242" s="118" t="s">
        <v>175</v>
      </c>
      <c r="C242" s="119" t="s">
        <v>147</v>
      </c>
      <c r="D242" s="120" t="s">
        <v>26</v>
      </c>
      <c r="E242" s="121" t="s">
        <v>148</v>
      </c>
      <c r="F242" s="23"/>
      <c r="I242" s="47" t="s">
        <v>171</v>
      </c>
      <c r="J242" s="46">
        <f>SUM(J239:J241)/COUNTA(L2:L238)</f>
        <v>0.9191489362</v>
      </c>
      <c r="K242" s="48"/>
      <c r="L242" s="38"/>
    </row>
    <row r="243">
      <c r="A243" s="117"/>
      <c r="B243" s="118" t="s">
        <v>175</v>
      </c>
      <c r="C243" s="119" t="s">
        <v>159</v>
      </c>
      <c r="D243" s="122" t="s">
        <v>42</v>
      </c>
      <c r="E243" s="121" t="s">
        <v>155</v>
      </c>
      <c r="F243" s="23"/>
      <c r="I243" s="47" t="s">
        <v>172</v>
      </c>
      <c r="J243" s="46">
        <f>SUMSQ(K239:K241)</f>
        <v>0.2074924591</v>
      </c>
      <c r="K243" s="48"/>
      <c r="L243" s="38"/>
    </row>
    <row r="244">
      <c r="A244" s="117"/>
      <c r="B244" s="118" t="s">
        <v>175</v>
      </c>
      <c r="C244" s="119" t="s">
        <v>158</v>
      </c>
      <c r="D244" s="120" t="s">
        <v>26</v>
      </c>
      <c r="E244" s="121" t="s">
        <v>155</v>
      </c>
      <c r="F244" s="23"/>
      <c r="I244" s="47" t="s">
        <v>173</v>
      </c>
      <c r="J244" s="49">
        <f>(J242-J243)/(1-J243)</f>
        <v>0.8979807009</v>
      </c>
      <c r="K244" s="48"/>
      <c r="L244" s="38"/>
    </row>
    <row r="245">
      <c r="A245" s="117"/>
      <c r="B245" s="118" t="s">
        <v>175</v>
      </c>
      <c r="C245" s="119" t="s">
        <v>157</v>
      </c>
      <c r="D245" s="120" t="s">
        <v>26</v>
      </c>
      <c r="E245" s="121" t="s">
        <v>155</v>
      </c>
      <c r="F245" s="23"/>
      <c r="L245" s="38"/>
    </row>
    <row r="246">
      <c r="A246" s="117"/>
      <c r="B246" s="118" t="s">
        <v>175</v>
      </c>
      <c r="C246" s="119" t="s">
        <v>156</v>
      </c>
      <c r="D246" s="120" t="s">
        <v>26</v>
      </c>
      <c r="E246" s="121" t="s">
        <v>155</v>
      </c>
      <c r="F246" s="23"/>
      <c r="L246" s="38"/>
    </row>
    <row r="247">
      <c r="A247" s="117"/>
      <c r="B247" s="118" t="s">
        <v>175</v>
      </c>
      <c r="C247" s="119" t="s">
        <v>138</v>
      </c>
      <c r="D247" s="120" t="s">
        <v>26</v>
      </c>
      <c r="E247" s="121" t="s">
        <v>155</v>
      </c>
      <c r="F247" s="23"/>
      <c r="L247" s="38"/>
    </row>
    <row r="248">
      <c r="A248" s="117"/>
      <c r="B248" s="118" t="s">
        <v>175</v>
      </c>
      <c r="C248" s="119" t="s">
        <v>63</v>
      </c>
      <c r="D248" s="120" t="s">
        <v>26</v>
      </c>
      <c r="E248" s="123" t="s">
        <v>144</v>
      </c>
      <c r="F248" s="23"/>
      <c r="L248" s="38"/>
    </row>
    <row r="249">
      <c r="A249" s="117"/>
      <c r="B249" s="118" t="s">
        <v>179</v>
      </c>
      <c r="C249" s="119" t="s">
        <v>102</v>
      </c>
      <c r="D249" s="120" t="s">
        <v>26</v>
      </c>
      <c r="E249" s="121" t="s">
        <v>93</v>
      </c>
      <c r="F249" s="23"/>
      <c r="L249" s="38"/>
    </row>
    <row r="250">
      <c r="A250" s="117"/>
      <c r="B250" s="118" t="s">
        <v>179</v>
      </c>
      <c r="C250" s="119" t="s">
        <v>114</v>
      </c>
      <c r="D250" s="120" t="s">
        <v>26</v>
      </c>
      <c r="E250" s="121" t="s">
        <v>112</v>
      </c>
      <c r="F250" s="23"/>
      <c r="L250" s="38"/>
    </row>
    <row r="251">
      <c r="A251" s="117"/>
      <c r="B251" s="118" t="s">
        <v>179</v>
      </c>
      <c r="C251" s="119" t="s">
        <v>113</v>
      </c>
      <c r="D251" s="120" t="s">
        <v>26</v>
      </c>
      <c r="E251" s="121" t="s">
        <v>112</v>
      </c>
      <c r="F251" s="23"/>
      <c r="L251" s="38"/>
    </row>
    <row r="252">
      <c r="A252" s="117"/>
      <c r="B252" s="118" t="s">
        <v>179</v>
      </c>
      <c r="C252" s="119" t="s">
        <v>121</v>
      </c>
      <c r="D252" s="120" t="s">
        <v>26</v>
      </c>
      <c r="E252" s="121" t="s">
        <v>112</v>
      </c>
      <c r="F252" s="23"/>
      <c r="L252" s="38"/>
    </row>
    <row r="253">
      <c r="A253" s="117"/>
      <c r="B253" s="118" t="s">
        <v>179</v>
      </c>
      <c r="C253" s="119" t="s">
        <v>115</v>
      </c>
      <c r="D253" s="120" t="s">
        <v>26</v>
      </c>
      <c r="E253" s="121" t="s">
        <v>112</v>
      </c>
      <c r="F253" s="23"/>
      <c r="L253" s="38"/>
    </row>
    <row r="254">
      <c r="A254" s="117"/>
      <c r="B254" s="118" t="s">
        <v>179</v>
      </c>
      <c r="C254" s="119" t="s">
        <v>111</v>
      </c>
      <c r="D254" s="120" t="s">
        <v>26</v>
      </c>
      <c r="E254" s="121" t="s">
        <v>112</v>
      </c>
      <c r="F254" s="23"/>
      <c r="L254" s="38"/>
    </row>
    <row r="255">
      <c r="A255" s="117"/>
      <c r="B255" s="118" t="s">
        <v>179</v>
      </c>
      <c r="C255" s="124" t="s">
        <v>116</v>
      </c>
      <c r="D255" s="120" t="s">
        <v>26</v>
      </c>
      <c r="E255" s="125" t="s">
        <v>112</v>
      </c>
      <c r="F255" s="23"/>
      <c r="L255" s="38"/>
    </row>
    <row r="256">
      <c r="A256" s="117"/>
      <c r="B256" s="118" t="s">
        <v>179</v>
      </c>
      <c r="C256" s="119" t="s">
        <v>25</v>
      </c>
      <c r="D256" s="120" t="s">
        <v>26</v>
      </c>
      <c r="E256" s="125" t="s">
        <v>93</v>
      </c>
      <c r="F256" s="23"/>
      <c r="L256" s="38"/>
    </row>
    <row r="257">
      <c r="A257" s="117"/>
      <c r="B257" s="118" t="s">
        <v>179</v>
      </c>
      <c r="C257" s="119" t="s">
        <v>108</v>
      </c>
      <c r="D257" s="122" t="s">
        <v>42</v>
      </c>
      <c r="E257" s="125" t="s">
        <v>93</v>
      </c>
      <c r="F257" s="23"/>
      <c r="L257" s="38"/>
    </row>
    <row r="258">
      <c r="A258" s="117"/>
      <c r="B258" s="118" t="s">
        <v>179</v>
      </c>
      <c r="C258" s="119" t="s">
        <v>109</v>
      </c>
      <c r="D258" s="122" t="s">
        <v>42</v>
      </c>
      <c r="E258" s="121" t="s">
        <v>110</v>
      </c>
      <c r="F258" s="23"/>
      <c r="L258" s="38"/>
    </row>
    <row r="259">
      <c r="A259" s="117"/>
      <c r="B259" s="118" t="s">
        <v>179</v>
      </c>
      <c r="C259" s="119" t="s">
        <v>46</v>
      </c>
      <c r="D259" s="122" t="s">
        <v>42</v>
      </c>
      <c r="E259" s="121" t="s">
        <v>93</v>
      </c>
      <c r="F259" s="23"/>
      <c r="L259" s="38"/>
    </row>
    <row r="260">
      <c r="A260" s="117"/>
      <c r="B260" s="118" t="s">
        <v>179</v>
      </c>
      <c r="C260" s="119" t="s">
        <v>107</v>
      </c>
      <c r="D260" s="120" t="s">
        <v>26</v>
      </c>
      <c r="E260" s="121" t="s">
        <v>93</v>
      </c>
      <c r="F260" s="23"/>
      <c r="L260" s="38"/>
    </row>
    <row r="261">
      <c r="A261" s="117"/>
      <c r="B261" s="118" t="s">
        <v>179</v>
      </c>
      <c r="C261" s="119" t="s">
        <v>105</v>
      </c>
      <c r="D261" s="122" t="s">
        <v>42</v>
      </c>
      <c r="E261" s="121" t="s">
        <v>93</v>
      </c>
      <c r="F261" s="23"/>
      <c r="L261" s="38"/>
    </row>
    <row r="262">
      <c r="A262" s="117"/>
      <c r="B262" s="118" t="s">
        <v>179</v>
      </c>
      <c r="C262" s="119" t="s">
        <v>92</v>
      </c>
      <c r="D262" s="120" t="s">
        <v>26</v>
      </c>
      <c r="E262" s="121" t="s">
        <v>93</v>
      </c>
      <c r="F262" s="23"/>
      <c r="L262" s="38"/>
    </row>
    <row r="263">
      <c r="A263" s="117"/>
      <c r="B263" s="118" t="s">
        <v>178</v>
      </c>
      <c r="C263" s="119" t="s">
        <v>166</v>
      </c>
      <c r="D263" s="122" t="s">
        <v>42</v>
      </c>
      <c r="E263" s="121" t="s">
        <v>167</v>
      </c>
      <c r="F263" s="23"/>
      <c r="L263" s="38"/>
    </row>
    <row r="264">
      <c r="A264" s="117"/>
      <c r="B264" s="118" t="s">
        <v>178</v>
      </c>
      <c r="C264" s="119" t="s">
        <v>165</v>
      </c>
      <c r="D264" s="122" t="s">
        <v>42</v>
      </c>
      <c r="E264" s="121" t="s">
        <v>163</v>
      </c>
      <c r="F264" s="23"/>
      <c r="L264" s="38"/>
    </row>
    <row r="265">
      <c r="A265" s="117"/>
      <c r="B265" s="118" t="s">
        <v>178</v>
      </c>
      <c r="C265" s="119" t="s">
        <v>46</v>
      </c>
      <c r="D265" s="122" t="s">
        <v>42</v>
      </c>
      <c r="E265" s="121" t="s">
        <v>163</v>
      </c>
      <c r="F265" s="23"/>
      <c r="L265" s="38"/>
    </row>
    <row r="266">
      <c r="A266" s="117"/>
      <c r="B266" s="118" t="s">
        <v>178</v>
      </c>
      <c r="C266" s="119" t="s">
        <v>164</v>
      </c>
      <c r="D266" s="120" t="s">
        <v>26</v>
      </c>
      <c r="E266" s="121" t="s">
        <v>162</v>
      </c>
      <c r="F266" s="23"/>
      <c r="L266" s="38"/>
    </row>
    <row r="267">
      <c r="A267" s="117"/>
      <c r="B267" s="118" t="s">
        <v>178</v>
      </c>
      <c r="C267" s="119" t="s">
        <v>56</v>
      </c>
      <c r="D267" s="120" t="s">
        <v>26</v>
      </c>
      <c r="E267" s="121" t="s">
        <v>162</v>
      </c>
      <c r="F267" s="23"/>
      <c r="L267" s="38"/>
    </row>
    <row r="268">
      <c r="A268" s="117"/>
      <c r="B268" s="118" t="s">
        <v>184</v>
      </c>
      <c r="C268" s="119" t="s">
        <v>25</v>
      </c>
      <c r="D268" s="120" t="s">
        <v>26</v>
      </c>
      <c r="E268" s="121" t="s">
        <v>45</v>
      </c>
      <c r="F268" s="23"/>
      <c r="L268" s="38"/>
    </row>
    <row r="269">
      <c r="A269" s="117"/>
      <c r="B269" s="118" t="s">
        <v>184</v>
      </c>
      <c r="C269" s="119" t="s">
        <v>49</v>
      </c>
      <c r="D269" s="122" t="s">
        <v>42</v>
      </c>
      <c r="E269" s="121" t="s">
        <v>45</v>
      </c>
      <c r="F269" s="23"/>
      <c r="L269" s="38"/>
    </row>
    <row r="270">
      <c r="A270" s="117"/>
      <c r="B270" s="118" t="s">
        <v>184</v>
      </c>
      <c r="C270" s="119" t="s">
        <v>46</v>
      </c>
      <c r="D270" s="122" t="s">
        <v>42</v>
      </c>
      <c r="E270" s="121" t="s">
        <v>45</v>
      </c>
      <c r="F270" s="23"/>
      <c r="L270" s="38"/>
    </row>
    <row r="271">
      <c r="A271" s="117"/>
      <c r="B271" s="118" t="s">
        <v>184</v>
      </c>
      <c r="C271" s="119" t="s">
        <v>48</v>
      </c>
      <c r="D271" s="122" t="s">
        <v>42</v>
      </c>
      <c r="E271" s="121" t="s">
        <v>45</v>
      </c>
      <c r="F271" s="23"/>
      <c r="L271" s="38"/>
    </row>
    <row r="272">
      <c r="A272" s="117"/>
      <c r="B272" s="118" t="s">
        <v>184</v>
      </c>
      <c r="C272" s="119" t="s">
        <v>47</v>
      </c>
      <c r="D272" s="120" t="s">
        <v>26</v>
      </c>
      <c r="E272" s="121" t="s">
        <v>45</v>
      </c>
      <c r="F272" s="23"/>
      <c r="L272" s="38"/>
    </row>
    <row r="273">
      <c r="A273" s="117"/>
      <c r="B273" s="118" t="s">
        <v>184</v>
      </c>
      <c r="C273" s="119" t="s">
        <v>50</v>
      </c>
      <c r="D273" s="122" t="s">
        <v>26</v>
      </c>
      <c r="E273" s="126" t="s">
        <v>51</v>
      </c>
      <c r="F273" s="23"/>
      <c r="L273" s="38"/>
    </row>
    <row r="274">
      <c r="A274" s="117"/>
      <c r="B274" s="118" t="s">
        <v>186</v>
      </c>
      <c r="C274" s="119" t="s">
        <v>82</v>
      </c>
      <c r="D274" s="120" t="s">
        <v>26</v>
      </c>
      <c r="E274" s="121" t="s">
        <v>81</v>
      </c>
      <c r="F274" s="23"/>
      <c r="L274" s="38"/>
    </row>
    <row r="275">
      <c r="A275" s="117"/>
      <c r="B275" s="118" t="s">
        <v>186</v>
      </c>
      <c r="C275" s="119" t="s">
        <v>46</v>
      </c>
      <c r="D275" s="122" t="s">
        <v>42</v>
      </c>
      <c r="E275" s="121" t="s">
        <v>83</v>
      </c>
      <c r="F275" s="23"/>
      <c r="L275" s="38"/>
    </row>
    <row r="276">
      <c r="A276" s="117"/>
      <c r="B276" s="118" t="s">
        <v>186</v>
      </c>
      <c r="C276" s="119" t="s">
        <v>56</v>
      </c>
      <c r="D276" s="120" t="s">
        <v>26</v>
      </c>
      <c r="E276" s="121" t="s">
        <v>81</v>
      </c>
      <c r="F276" s="23"/>
      <c r="L276" s="38"/>
    </row>
    <row r="277">
      <c r="A277" s="117"/>
      <c r="B277" s="118" t="s">
        <v>186</v>
      </c>
      <c r="C277" s="119" t="s">
        <v>84</v>
      </c>
      <c r="D277" s="122" t="s">
        <v>42</v>
      </c>
      <c r="E277" s="121" t="s">
        <v>85</v>
      </c>
      <c r="F277" s="23"/>
      <c r="L277" s="38"/>
    </row>
    <row r="278">
      <c r="A278" s="117"/>
      <c r="B278" s="118" t="s">
        <v>183</v>
      </c>
      <c r="C278" s="119" t="s">
        <v>139</v>
      </c>
      <c r="D278" s="122" t="s">
        <v>42</v>
      </c>
      <c r="E278" s="121" t="s">
        <v>140</v>
      </c>
      <c r="F278" s="23"/>
      <c r="L278" s="38"/>
    </row>
    <row r="279">
      <c r="A279" s="117"/>
      <c r="B279" s="118" t="s">
        <v>183</v>
      </c>
      <c r="C279" s="119" t="s">
        <v>141</v>
      </c>
      <c r="D279" s="120" t="s">
        <v>26</v>
      </c>
      <c r="E279" s="121" t="s">
        <v>140</v>
      </c>
      <c r="F279" s="23"/>
      <c r="L279" s="38"/>
    </row>
    <row r="280">
      <c r="A280" s="117"/>
      <c r="B280" s="118" t="s">
        <v>183</v>
      </c>
      <c r="C280" s="119" t="s">
        <v>136</v>
      </c>
      <c r="D280" s="120" t="s">
        <v>26</v>
      </c>
      <c r="E280" s="121" t="s">
        <v>137</v>
      </c>
      <c r="F280" s="23"/>
      <c r="L280" s="38"/>
    </row>
    <row r="281">
      <c r="A281" s="117"/>
      <c r="B281" s="118" t="s">
        <v>183</v>
      </c>
      <c r="C281" s="119" t="s">
        <v>142</v>
      </c>
      <c r="D281" s="120" t="s">
        <v>26</v>
      </c>
      <c r="E281" s="121" t="s">
        <v>140</v>
      </c>
      <c r="F281" s="23"/>
      <c r="L281" s="38"/>
    </row>
    <row r="282">
      <c r="A282" s="117"/>
      <c r="B282" s="118" t="s">
        <v>183</v>
      </c>
      <c r="C282" s="119" t="s">
        <v>131</v>
      </c>
      <c r="D282" s="120" t="s">
        <v>26</v>
      </c>
      <c r="E282" s="121" t="s">
        <v>132</v>
      </c>
      <c r="F282" s="23"/>
      <c r="L282" s="38"/>
    </row>
    <row r="283">
      <c r="A283" s="117"/>
      <c r="B283" s="118" t="s">
        <v>183</v>
      </c>
      <c r="C283" s="119" t="s">
        <v>138</v>
      </c>
      <c r="D283" s="120" t="s">
        <v>26</v>
      </c>
      <c r="E283" s="121" t="s">
        <v>137</v>
      </c>
      <c r="F283" s="23"/>
      <c r="L283" s="38"/>
    </row>
    <row r="284">
      <c r="A284" s="117"/>
      <c r="B284" s="118" t="s">
        <v>183</v>
      </c>
      <c r="C284" s="119" t="s">
        <v>63</v>
      </c>
      <c r="D284" s="120" t="s">
        <v>26</v>
      </c>
      <c r="E284" s="121" t="s">
        <v>127</v>
      </c>
      <c r="F284" s="23"/>
      <c r="L284" s="38"/>
    </row>
    <row r="285">
      <c r="A285" s="117"/>
      <c r="B285" s="118" t="s">
        <v>183</v>
      </c>
      <c r="C285" s="119" t="s">
        <v>133</v>
      </c>
      <c r="D285" s="122" t="s">
        <v>42</v>
      </c>
      <c r="E285" s="121" t="s">
        <v>134</v>
      </c>
      <c r="F285" s="23"/>
      <c r="L285" s="38"/>
    </row>
    <row r="286">
      <c r="A286" s="117"/>
      <c r="B286" s="118" t="s">
        <v>176</v>
      </c>
      <c r="C286" s="119" t="s">
        <v>65</v>
      </c>
      <c r="D286" s="120" t="s">
        <v>26</v>
      </c>
      <c r="E286" s="121" t="s">
        <v>54</v>
      </c>
      <c r="F286" s="23"/>
      <c r="L286" s="38"/>
    </row>
    <row r="287">
      <c r="A287" s="127"/>
      <c r="B287" s="118" t="s">
        <v>176</v>
      </c>
      <c r="C287" s="119" t="s">
        <v>181</v>
      </c>
      <c r="D287" s="122" t="s">
        <v>42</v>
      </c>
      <c r="E287" s="121" t="s">
        <v>182</v>
      </c>
      <c r="F287" s="23"/>
      <c r="L287" s="38"/>
    </row>
    <row r="288">
      <c r="A288" s="117"/>
      <c r="B288" s="118" t="s">
        <v>176</v>
      </c>
      <c r="C288" s="119" t="s">
        <v>56</v>
      </c>
      <c r="D288" s="120" t="s">
        <v>26</v>
      </c>
      <c r="E288" s="121" t="s">
        <v>54</v>
      </c>
      <c r="F288" s="23"/>
      <c r="L288" s="38"/>
    </row>
    <row r="289">
      <c r="A289" s="117"/>
      <c r="B289" s="118" t="s">
        <v>176</v>
      </c>
      <c r="C289" s="119" t="s">
        <v>63</v>
      </c>
      <c r="D289" s="120" t="s">
        <v>26</v>
      </c>
      <c r="E289" s="121" t="s">
        <v>64</v>
      </c>
      <c r="F289" s="23"/>
      <c r="L289" s="38"/>
    </row>
    <row r="290">
      <c r="A290" s="117"/>
      <c r="B290" s="118" t="s">
        <v>176</v>
      </c>
      <c r="C290" s="119" t="s">
        <v>53</v>
      </c>
      <c r="D290" s="120" t="s">
        <v>26</v>
      </c>
      <c r="E290" s="121" t="s">
        <v>54</v>
      </c>
      <c r="F290" s="23"/>
      <c r="L290" s="38"/>
    </row>
    <row r="291">
      <c r="A291" s="117"/>
      <c r="B291" s="118" t="s">
        <v>176</v>
      </c>
      <c r="C291" s="119" t="s">
        <v>57</v>
      </c>
      <c r="D291" s="120" t="s">
        <v>26</v>
      </c>
      <c r="E291" s="121" t="s">
        <v>58</v>
      </c>
      <c r="F291" s="23"/>
      <c r="L291" s="38"/>
    </row>
    <row r="292">
      <c r="A292" s="117"/>
      <c r="B292" s="118" t="s">
        <v>176</v>
      </c>
      <c r="C292" s="119" t="s">
        <v>177</v>
      </c>
      <c r="D292" s="122" t="s">
        <v>42</v>
      </c>
      <c r="E292" s="121" t="s">
        <v>64</v>
      </c>
      <c r="F292" s="23"/>
      <c r="L292" s="38"/>
    </row>
    <row r="293">
      <c r="A293" s="117"/>
      <c r="B293" s="118" t="s">
        <v>176</v>
      </c>
      <c r="C293" s="128" t="s">
        <v>55</v>
      </c>
      <c r="D293" s="120" t="s">
        <v>26</v>
      </c>
      <c r="E293" s="121" t="s">
        <v>54</v>
      </c>
      <c r="F293" s="23"/>
      <c r="L293" s="38"/>
    </row>
    <row r="294">
      <c r="A294" s="117"/>
      <c r="B294" s="118" t="s">
        <v>185</v>
      </c>
      <c r="C294" s="119" t="s">
        <v>72</v>
      </c>
      <c r="D294" s="120" t="s">
        <v>26</v>
      </c>
      <c r="E294" s="121" t="s">
        <v>71</v>
      </c>
      <c r="F294" s="23"/>
      <c r="L294" s="38"/>
    </row>
    <row r="295">
      <c r="A295" s="117"/>
      <c r="B295" s="118" t="s">
        <v>185</v>
      </c>
      <c r="C295" s="119" t="s">
        <v>70</v>
      </c>
      <c r="D295" s="120" t="s">
        <v>26</v>
      </c>
      <c r="E295" s="121" t="s">
        <v>71</v>
      </c>
      <c r="F295" s="23"/>
      <c r="L295" s="38"/>
    </row>
    <row r="296">
      <c r="A296" s="117"/>
      <c r="B296" s="118" t="s">
        <v>185</v>
      </c>
      <c r="C296" s="119" t="s">
        <v>25</v>
      </c>
      <c r="D296" s="120" t="s">
        <v>26</v>
      </c>
      <c r="E296" s="121" t="s">
        <v>67</v>
      </c>
      <c r="F296" s="23"/>
      <c r="L296" s="38"/>
    </row>
    <row r="297">
      <c r="A297" s="117"/>
      <c r="B297" s="118" t="s">
        <v>185</v>
      </c>
      <c r="C297" s="119" t="s">
        <v>73</v>
      </c>
      <c r="D297" s="120" t="s">
        <v>26</v>
      </c>
      <c r="E297" s="121" t="s">
        <v>71</v>
      </c>
      <c r="F297" s="23"/>
      <c r="L297" s="38"/>
    </row>
    <row r="298">
      <c r="A298" s="117"/>
      <c r="B298" s="118" t="s">
        <v>185</v>
      </c>
      <c r="C298" s="119" t="s">
        <v>77</v>
      </c>
      <c r="D298" s="122" t="s">
        <v>42</v>
      </c>
      <c r="E298" s="121" t="s">
        <v>78</v>
      </c>
      <c r="F298" s="23"/>
      <c r="L298" s="38"/>
    </row>
    <row r="299">
      <c r="A299" s="117"/>
      <c r="B299" s="118" t="s">
        <v>185</v>
      </c>
      <c r="C299" s="119" t="s">
        <v>46</v>
      </c>
      <c r="D299" s="122" t="s">
        <v>42</v>
      </c>
      <c r="E299" s="121" t="s">
        <v>67</v>
      </c>
      <c r="F299" s="23"/>
      <c r="L299" s="38"/>
    </row>
    <row r="300">
      <c r="A300" s="117"/>
      <c r="B300" s="118" t="s">
        <v>185</v>
      </c>
      <c r="C300" s="119" t="s">
        <v>74</v>
      </c>
      <c r="D300" s="120" t="s">
        <v>26</v>
      </c>
      <c r="E300" s="121" t="s">
        <v>75</v>
      </c>
      <c r="F300" s="23"/>
      <c r="L300" s="38"/>
    </row>
    <row r="301">
      <c r="A301" s="117"/>
      <c r="B301" s="118" t="s">
        <v>185</v>
      </c>
      <c r="C301" s="119" t="s">
        <v>76</v>
      </c>
      <c r="D301" s="122" t="s">
        <v>42</v>
      </c>
      <c r="E301" s="121" t="s">
        <v>75</v>
      </c>
      <c r="F301" s="32"/>
      <c r="L301" s="38"/>
    </row>
    <row r="302">
      <c r="A302" s="117"/>
      <c r="B302" s="118" t="s">
        <v>185</v>
      </c>
      <c r="C302" s="119" t="s">
        <v>79</v>
      </c>
      <c r="D302" s="122" t="s">
        <v>42</v>
      </c>
      <c r="E302" s="121" t="s">
        <v>78</v>
      </c>
      <c r="F302" s="32"/>
      <c r="L302" s="38"/>
    </row>
    <row r="303">
      <c r="A303" s="117"/>
      <c r="B303" s="129" t="s">
        <v>741</v>
      </c>
      <c r="C303" s="119" t="s">
        <v>25</v>
      </c>
      <c r="D303" s="120" t="s">
        <v>26</v>
      </c>
      <c r="E303" s="123" t="s">
        <v>27</v>
      </c>
      <c r="F303" s="23"/>
      <c r="L303" s="38"/>
    </row>
    <row r="304">
      <c r="A304" s="117"/>
      <c r="B304" s="129" t="s">
        <v>741</v>
      </c>
      <c r="C304" s="119" t="s">
        <v>38</v>
      </c>
      <c r="D304" s="120" t="s">
        <v>26</v>
      </c>
      <c r="E304" s="121" t="s">
        <v>39</v>
      </c>
      <c r="F304" s="23"/>
      <c r="L304" s="38"/>
    </row>
    <row r="305">
      <c r="A305" s="117"/>
      <c r="B305" s="129" t="s">
        <v>741</v>
      </c>
      <c r="C305" s="119" t="s">
        <v>31</v>
      </c>
      <c r="D305" s="120" t="s">
        <v>26</v>
      </c>
      <c r="E305" s="123" t="s">
        <v>27</v>
      </c>
      <c r="F305" s="23"/>
      <c r="L305" s="38"/>
    </row>
    <row r="306">
      <c r="A306" s="117"/>
      <c r="B306" s="129" t="s">
        <v>741</v>
      </c>
      <c r="C306" s="119" t="s">
        <v>29</v>
      </c>
      <c r="D306" s="120" t="s">
        <v>26</v>
      </c>
      <c r="E306" s="123" t="s">
        <v>27</v>
      </c>
      <c r="F306" s="23"/>
      <c r="L306" s="38"/>
    </row>
    <row r="307">
      <c r="A307" s="117"/>
      <c r="B307" s="129" t="s">
        <v>741</v>
      </c>
      <c r="C307" s="119" t="s">
        <v>33</v>
      </c>
      <c r="D307" s="120" t="s">
        <v>26</v>
      </c>
      <c r="E307" s="123" t="s">
        <v>27</v>
      </c>
      <c r="F307" s="23"/>
      <c r="L307" s="38"/>
    </row>
    <row r="308">
      <c r="A308" s="117"/>
      <c r="B308" s="129" t="s">
        <v>741</v>
      </c>
      <c r="C308" s="130" t="s">
        <v>35</v>
      </c>
      <c r="D308" s="120" t="s">
        <v>26</v>
      </c>
      <c r="E308" s="121" t="s">
        <v>36</v>
      </c>
      <c r="F308" s="23"/>
      <c r="L308" s="38"/>
    </row>
    <row r="309">
      <c r="A309" s="117"/>
      <c r="B309" s="118" t="s">
        <v>180</v>
      </c>
      <c r="C309" s="119" t="s">
        <v>25</v>
      </c>
      <c r="D309" s="120" t="s">
        <v>26</v>
      </c>
      <c r="E309" s="121" t="s">
        <v>88</v>
      </c>
      <c r="F309" s="23"/>
      <c r="L309" s="38"/>
    </row>
    <row r="310">
      <c r="A310" s="117"/>
      <c r="B310" s="118" t="s">
        <v>180</v>
      </c>
      <c r="C310" s="119" t="s">
        <v>90</v>
      </c>
      <c r="D310" s="122" t="s">
        <v>42</v>
      </c>
      <c r="E310" s="121" t="s">
        <v>89</v>
      </c>
      <c r="F310" s="23"/>
      <c r="L310" s="38"/>
    </row>
    <row r="311">
      <c r="A311" s="117"/>
      <c r="B311" s="118" t="s">
        <v>180</v>
      </c>
      <c r="C311" s="119" t="s">
        <v>77</v>
      </c>
      <c r="D311" s="122" t="s">
        <v>42</v>
      </c>
      <c r="E311" s="121" t="s">
        <v>89</v>
      </c>
      <c r="F311" s="23"/>
      <c r="L311" s="38"/>
    </row>
    <row r="312">
      <c r="A312" s="127"/>
      <c r="B312" s="118" t="s">
        <v>180</v>
      </c>
      <c r="C312" s="119" t="s">
        <v>46</v>
      </c>
      <c r="D312" s="122" t="s">
        <v>42</v>
      </c>
      <c r="E312" s="121" t="s">
        <v>89</v>
      </c>
      <c r="F312" s="23"/>
      <c r="L312" s="38"/>
    </row>
    <row r="313">
      <c r="A313" s="127"/>
      <c r="B313" s="118" t="s">
        <v>180</v>
      </c>
      <c r="C313" s="119" t="s">
        <v>87</v>
      </c>
      <c r="D313" s="120" t="s">
        <v>26</v>
      </c>
      <c r="E313" s="121" t="s">
        <v>88</v>
      </c>
      <c r="F313" s="23"/>
      <c r="L313" s="38"/>
    </row>
  </sheetData>
  <conditionalFormatting sqref="M1:M313">
    <cfRule type="containsText" dxfId="0" priority="1" operator="containsText" text="No">
      <formula>NOT(ISERROR(SEARCH(("No"),(M1))))</formula>
    </cfRule>
  </conditionalFormatting>
  <dataValidations>
    <dataValidation type="list" allowBlank="1" showErrorMessage="1" sqref="D2:D313">
      <formula1>"Both,Consumer,Producer"</formula1>
    </dataValidation>
    <dataValidation type="list" allowBlank="1" showErrorMessage="1" sqref="O2:O238">
      <formula1>"Accepted,Deleted,da fare"</formula1>
    </dataValidation>
  </dataValidations>
  <hyperlinks>
    <hyperlink r:id="rId2" ref="E2"/>
    <hyperlink r:id="rId3" ref="E3"/>
    <hyperlink r:id="rId4" ref="E4"/>
    <hyperlink r:id="rId5" ref="E5"/>
    <hyperlink r:id="rId6" ref="E6"/>
    <hyperlink r:id="rId7" ref="E7"/>
    <hyperlink r:id="rId8" ref="E8"/>
    <hyperlink r:id="rId9" ref="E9"/>
    <hyperlink r:id="rId10" ref="E10"/>
    <hyperlink r:id="rId11" ref="E11"/>
    <hyperlink r:id="rId12" ref="E12"/>
    <hyperlink r:id="rId13" ref="E13"/>
    <hyperlink r:id="rId14" ref="E14"/>
    <hyperlink r:id="rId15" ref="E15"/>
    <hyperlink r:id="rId16" ref="E16"/>
    <hyperlink r:id="rId17" ref="E17"/>
    <hyperlink r:id="rId18" ref="E18"/>
    <hyperlink r:id="rId19" ref="E19"/>
    <hyperlink r:id="rId20" ref="E20"/>
    <hyperlink r:id="rId21" ref="E21"/>
    <hyperlink r:id="rId22" ref="E22"/>
    <hyperlink r:id="rId23" location="trainer" ref="E23"/>
    <hyperlink r:id="rId24" location="trainer" ref="E24"/>
    <hyperlink r:id="rId25" location="trainer" ref="E25"/>
    <hyperlink r:id="rId26" location="trainer" ref="E26"/>
    <hyperlink r:id="rId27" location="trainer" ref="E27"/>
    <hyperlink r:id="rId28" location="trainer" ref="E28"/>
    <hyperlink r:id="rId29" location="trainer" ref="E29"/>
    <hyperlink r:id="rId30" location="trainer" ref="E30"/>
    <hyperlink r:id="rId31" location="trainer" ref="E31"/>
    <hyperlink r:id="rId32" location="model-cheatsheet" ref="E32"/>
    <hyperlink r:id="rId33" location="model-cheatsheet" ref="E33"/>
    <hyperlink r:id="rId34" location="model-cheatsheet" ref="E34"/>
    <hyperlink r:id="rId35" location="model-cheatsheet" ref="E35"/>
    <hyperlink r:id="rId36" location="model-cheatsheet" ref="E36"/>
    <hyperlink r:id="rId37" ref="E37"/>
    <hyperlink r:id="rId38" ref="E38"/>
    <hyperlink r:id="rId39" ref="E39"/>
    <hyperlink r:id="rId40" ref="E40"/>
    <hyperlink r:id="rId41" ref="E41"/>
    <hyperlink r:id="rId42" ref="E42"/>
    <hyperlink r:id="rId43" ref="E43"/>
    <hyperlink r:id="rId44" ref="E44"/>
    <hyperlink r:id="rId45" ref="E45"/>
    <hyperlink r:id="rId46" ref="E46"/>
    <hyperlink r:id="rId47" ref="E47"/>
    <hyperlink r:id="rId48" ref="E48"/>
    <hyperlink r:id="rId49" ref="E49"/>
    <hyperlink r:id="rId50" ref="E50"/>
    <hyperlink r:id="rId51" ref="E51"/>
    <hyperlink r:id="rId52" ref="E52"/>
    <hyperlink r:id="rId53" ref="E53"/>
    <hyperlink r:id="rId54" ref="F53"/>
    <hyperlink r:id="rId55" ref="E54"/>
    <hyperlink r:id="rId56" ref="E55"/>
    <hyperlink r:id="rId57" ref="E56"/>
    <hyperlink r:id="rId58" ref="E57"/>
    <hyperlink r:id="rId59" ref="E58"/>
    <hyperlink r:id="rId60" ref="E59"/>
    <hyperlink r:id="rId61" location="annotator-approaches" ref="E60"/>
    <hyperlink r:id="rId62" location="annotator-approaches" ref="P60"/>
    <hyperlink r:id="rId63" ref="Q60"/>
    <hyperlink r:id="rId64" ref="E61"/>
    <hyperlink r:id="rId65" ref="E62"/>
    <hyperlink r:id="rId66" ref="E63"/>
    <hyperlink r:id="rId67" ref="E64"/>
    <hyperlink r:id="rId68" ref="E65"/>
    <hyperlink r:id="rId69" ref="E66"/>
    <hyperlink r:id="rId70" ref="E67"/>
    <hyperlink r:id="rId71" location="ampligraph.latent_features.ScoringBasedEmbeddingModel.fit" ref="E68"/>
    <hyperlink r:id="rId72" location="ampligraph.latent_features.ScoringBasedEmbeddingModel.train_step" ref="E69"/>
    <hyperlink r:id="rId73" location="ampligraph.latent_features.ScoringBasedEmbeddingModel.fit" ref="E70"/>
    <hyperlink r:id="rId74" location="ampligraph.latent_features.ScoringBasedEmbeddingModel.predict_proba" ref="E71"/>
    <hyperlink r:id="rId75" location="ampligraph.latent_features.ScoringBasedEmbeddingModel.predict_proba" ref="E72"/>
    <hyperlink r:id="rId76" location="ampligraph.latent_features.ScoringBasedEmbeddingModel.predict_proba" ref="E73"/>
    <hyperlink r:id="rId77" ref="E74"/>
    <hyperlink r:id="rId78" ref="E75"/>
    <hyperlink r:id="rId79" ref="E76"/>
    <hyperlink r:id="rId80" ref="E77"/>
    <hyperlink r:id="rId81" ref="E78"/>
    <hyperlink r:id="rId82" ref="E79"/>
    <hyperlink r:id="rId83" ref="E80"/>
    <hyperlink r:id="rId84" ref="E81"/>
    <hyperlink r:id="rId85" ref="E82"/>
    <hyperlink r:id="rId86" ref="E83"/>
    <hyperlink r:id="rId87" location="classification" ref="E84"/>
    <hyperlink r:id="rId88" location="classification" ref="E85"/>
    <hyperlink r:id="rId89" location="classification" ref="E86"/>
    <hyperlink r:id="rId90" location="classification" ref="E87"/>
    <hyperlink r:id="rId91" ref="E88"/>
    <hyperlink r:id="rId92" ref="E89"/>
    <hyperlink r:id="rId93" ref="E90"/>
    <hyperlink r:id="rId94" ref="E91"/>
    <hyperlink r:id="rId95" ref="E92"/>
    <hyperlink r:id="rId96" ref="E93"/>
    <hyperlink r:id="rId97" ref="E94"/>
    <hyperlink r:id="rId98" ref="E95"/>
    <hyperlink r:id="rId99" ref="E96"/>
    <hyperlink r:id="rId100" ref="E97"/>
    <hyperlink r:id="rId101" ref="E98"/>
    <hyperlink r:id="rId102" ref="E99"/>
    <hyperlink r:id="rId103" ref="E100"/>
    <hyperlink r:id="rId104" ref="E101"/>
    <hyperlink r:id="rId105" ref="E102"/>
    <hyperlink r:id="rId106" ref="E103"/>
    <hyperlink r:id="rId107" ref="E104"/>
    <hyperlink r:id="rId108" location="cuml.preprocessing.LabelEncoder.LabelEncoder.fit" ref="E105"/>
    <hyperlink r:id="rId109" ref="E106"/>
    <hyperlink r:id="rId110" location="cuml.AgglomerativeClustering.fit_predict" ref="P106"/>
    <hyperlink r:id="rId111" location="cuml.IncrementalPCA.partial_fit" ref="E107"/>
    <hyperlink r:id="rId112" location="cuml.LogisticRegression.predict" ref="E108"/>
    <hyperlink r:id="rId113" location="cuml.preprocessing.LabelEncoder.LabelEncoder.fit_transform" ref="E109"/>
    <hyperlink r:id="rId114" location="cuml.LogisticRegression.predict_log_proba" ref="E110"/>
    <hyperlink r:id="rId115" location="cuml.LogisticRegression.predict_proba" ref="E111"/>
    <hyperlink r:id="rId116" location="cuml.dask.ensemble.RandomForestClassifier.predict_model_on_cpu" ref="E112"/>
    <hyperlink r:id="rId117" location="cuml.SGD.predictClass" ref="E113"/>
    <hyperlink r:id="rId118" location="Train-config" ref="E114"/>
    <hyperlink r:id="rId119" location="Train-config" ref="E115"/>
    <hyperlink r:id="rId120" location="Train-config" ref="E116"/>
    <hyperlink r:id="rId121" location="inference" ref="E117"/>
    <hyperlink r:id="rId122" location="training-initialization" ref="E118"/>
    <hyperlink r:id="rId123" ref="E119"/>
    <hyperlink r:id="rId124" ref="E120"/>
    <hyperlink r:id="rId125" location="distributed-initialization" ref="E121"/>
    <hyperlink r:id="rId126" ref="E122"/>
    <hyperlink r:id="rId127" location="BaseModel" ref="E123"/>
    <hyperlink r:id="rId128" ref="E124"/>
    <hyperlink r:id="rId129" location="BiaffineParser.predict" ref="E125"/>
    <hyperlink r:id="rId130" ref="E126"/>
    <hyperlink r:id="rId131" ref="E127"/>
    <hyperlink r:id="rId132" ref="E128"/>
    <hyperlink r:id="rId133" location="torch-train" ref="E129"/>
    <hyperlink r:id="rId134" location="torch-train" ref="E130"/>
    <hyperlink r:id="rId135" ref="E131"/>
    <hyperlink r:id="rId136" ref="E132"/>
    <hyperlink r:id="rId137" ref="E133"/>
    <hyperlink r:id="rId138" location="gymnasium.Env.reset" ref="E134"/>
    <hyperlink r:id="rId139" ref="E135"/>
    <hyperlink r:id="rId140" location="hmmlearn.base._AbstractHMM.fit" ref="E136"/>
    <hyperlink r:id="rId141" location="hmmlearn.base._AbstractHMM.predict" ref="E137"/>
    <hyperlink r:id="rId142" location="hmmlearn.base._AbstractHMM.predict_proba(" ref="E138"/>
    <hyperlink r:id="rId143" ref="E139"/>
    <hyperlink r:id="rId144" ref="E140"/>
    <hyperlink r:id="rId145" location="hyperpose.Config.define.TRAIN" ref="E141"/>
    <hyperlink r:id="rId146" ref="E142"/>
    <hyperlink r:id="rId147" ref="E143"/>
    <hyperlink r:id="rId148" location="Trainer.predict" ref="E144"/>
    <hyperlink r:id="rId149" location="Trainer.fit" ref="E145"/>
    <hyperlink r:id="rId150" location="mlagents.trainers.trainer.rl_trainer.RLTrainer.end_episode" ref="E146"/>
    <hyperlink r:id="rId151" ref="E147"/>
    <hyperlink r:id="rId152" ref="E148"/>
    <hyperlink r:id="rId153" ref="E149"/>
    <hyperlink r:id="rId154" location="show-prediction" ref="E150"/>
    <hyperlink r:id="rId155" location="show-prediction" ref="E151"/>
    <hyperlink r:id="rId156" ref="E152"/>
    <hyperlink r:id="rId157" ref="E153"/>
    <hyperlink r:id="rId158" location="Using-and-evaluating-a-trained-model" ref="E154"/>
    <hyperlink r:id="rId159" ref="E155"/>
    <hyperlink r:id="rId160" ref="E156"/>
    <hyperlink r:id="rId161" location="Agent.learn" ref="E157"/>
    <hyperlink r:id="rId162" location="Agent.predict" ref="E158"/>
    <hyperlink r:id="rId163" ref="E159"/>
    <hyperlink r:id="rId164" ref="E160"/>
    <hyperlink r:id="rId165" location="training-a-model" ref="E161"/>
    <hyperlink r:id="rId166" location="training-a-model" ref="E162"/>
    <hyperlink r:id="rId167" ref="E163"/>
    <hyperlink r:id="rId168" ref="E164"/>
    <hyperlink r:id="rId169" location="predict-triples-df" ref="E165"/>
    <hyperlink r:id="rId170" ref="E166"/>
    <hyperlink r:id="rId171" ref="E167"/>
    <hyperlink r:id="rId172" location="train-overview" ref="E168"/>
    <hyperlink r:id="rId173" location="model-inference" ref="E169"/>
    <hyperlink r:id="rId174" ref="E170"/>
    <hyperlink r:id="rId175" ref="E171"/>
    <hyperlink r:id="rId176" ref="E172"/>
    <hyperlink r:id="rId177" ref="E173"/>
    <hyperlink r:id="rId178" ref="E174"/>
    <hyperlink r:id="rId179" ref="E175"/>
    <hyperlink r:id="rId180" ref="E176"/>
    <hyperlink r:id="rId181" ref="E177"/>
    <hyperlink r:id="rId182" location="rlpyt.runners.base.BaseRunner.train" ref="E178"/>
    <hyperlink r:id="rId183" ref="E179"/>
    <hyperlink r:id="rId184" ref="E180"/>
    <hyperlink r:id="rId185" location="train-a-model-with-the-sagemaker-python-sdk" ref="E181"/>
    <hyperlink r:id="rId186" location="train-a-model-with-the-sagemaker-python-sdk" ref="E182"/>
    <hyperlink r:id="rId187" location="scvi.train.Trainer" ref="E183"/>
    <hyperlink r:id="rId188" ref="E184"/>
    <hyperlink r:id="rId189" ref="E185"/>
    <hyperlink r:id="rId190" location="predict-and-plot-assigned-cell-types" ref="E186"/>
    <hyperlink r:id="rId191" location="predict-and-plot-assigned-cell-types" ref="E187"/>
    <hyperlink r:id="rId192" location="sktime.classification.sklearn.RotationForest.fit" ref="E188"/>
    <hyperlink r:id="rId193" location="sktime.classification.sklearn.RotationForest.fit" ref="E189"/>
    <hyperlink r:id="rId194" location="sktime.classification.sklearn.RotationForest.fit" ref="E190"/>
    <hyperlink r:id="rId195" location="snorkel.classification.Trainer" ref="E191"/>
    <hyperlink r:id="rId196" location="snorkel.labeling.model.baselines.MajorityLabelVoter.predict" ref="E192"/>
    <hyperlink r:id="rId197" location="snorkel.labeling.model.baselines.MajorityLabelVoter.predict" ref="E193"/>
    <hyperlink r:id="rId198" ref="E194"/>
    <hyperlink r:id="rId199" location="stable_baselines.common.base_class.BaseRLModel.predict" ref="E195"/>
    <hyperlink r:id="rId200" ref="E196"/>
    <hyperlink r:id="rId201" ref="E197"/>
    <hyperlink r:id="rId202" ref="E198"/>
    <hyperlink r:id="rId203" ref="E199"/>
    <hyperlink r:id="rId204" location="tensorpack.train.Trainer" ref="E200"/>
    <hyperlink r:id="rId205" location="tensorpack.train.Trainer.train" ref="E201"/>
    <hyperlink r:id="rId206" location="tensorpack.train.Trainer.train_with_defaults" ref="E202"/>
    <hyperlink r:id="rId207" location="tensorpack.train.TowerTrainer.get_predictor" ref="E203"/>
    <hyperlink r:id="rId208" ref="E204"/>
    <hyperlink r:id="rId209" ref="E205"/>
    <hyperlink r:id="rId210" ref="E206"/>
    <hyperlink r:id="rId211" ref="E207"/>
    <hyperlink r:id="rId212" ref="E208"/>
    <hyperlink r:id="rId213" ref="E209"/>
    <hyperlink r:id="rId214" ref="E210"/>
    <hyperlink r:id="rId215" location="training-evaluating-predicting" ref="E211"/>
    <hyperlink r:id="rId216" location="training-evaluating-predicting" ref="E212"/>
    <hyperlink r:id="rId217" ref="E213"/>
    <hyperlink r:id="rId218" ref="E214"/>
    <hyperlink r:id="rId219" ref="E215"/>
    <hyperlink r:id="rId220" ref="E216"/>
    <hyperlink r:id="rId221" ref="E217"/>
    <hyperlink r:id="rId222" location="evaluation" ref="F217"/>
    <hyperlink r:id="rId223" ref="E218"/>
    <hyperlink r:id="rId224" ref="E219"/>
    <hyperlink r:id="rId225" ref="E220"/>
    <hyperlink r:id="rId226" ref="E221"/>
    <hyperlink r:id="rId227" ref="E222"/>
    <hyperlink r:id="rId228" ref="E223"/>
    <hyperlink r:id="rId229" ref="E224"/>
    <hyperlink r:id="rId230" ref="E225"/>
    <hyperlink r:id="rId231" ref="E226"/>
    <hyperlink r:id="rId232" location="transformers.Trainer.predict" ref="E227"/>
    <hyperlink r:id="rId233" location="trax.rl_trainer.train_rl" ref="E228"/>
    <hyperlink r:id="rId234" location="trax.supervised.training.Loop.run" ref="E229"/>
    <hyperlink r:id="rId235" location="vulcanai.models.basenetwork.BaseNetwork.fit" ref="E230"/>
    <hyperlink r:id="rId236" ref="E231"/>
    <hyperlink r:id="rId237" ref="E232"/>
    <hyperlink r:id="rId238" ref="E233"/>
    <hyperlink r:id="rId239" location="module-ztlearn.dl.models.trainer" ref="E234"/>
    <hyperlink r:id="rId240" location="module-ztlearn.dl.models.trainer" ref="E235"/>
    <hyperlink r:id="rId241" location="module-ztlearn.dl.models.trainer" ref="E236"/>
    <hyperlink r:id="rId242" ref="C237"/>
    <hyperlink r:id="rId243" ref="E237"/>
    <hyperlink r:id="rId244" location="KroneckerMultiTaskGP.train" ref="E238"/>
    <hyperlink r:id="rId245" ref="E239"/>
    <hyperlink r:id="rId246" location="chainer.training.extensions.Evaluator" ref="E240"/>
    <hyperlink r:id="rId247" ref="E241"/>
    <hyperlink r:id="rId248" ref="E242"/>
    <hyperlink r:id="rId249" location="trainer" ref="E243"/>
    <hyperlink r:id="rId250" location="trainer" ref="E244"/>
    <hyperlink r:id="rId251" location="trainer" ref="E245"/>
    <hyperlink r:id="rId252" location="trainer" ref="E246"/>
    <hyperlink r:id="rId253" location="trainer" ref="E247"/>
    <hyperlink r:id="rId254" ref="E248"/>
    <hyperlink r:id="rId255" ref="E249"/>
    <hyperlink r:id="rId256" ref="E250"/>
    <hyperlink r:id="rId257" ref="E251"/>
    <hyperlink r:id="rId258" ref="E252"/>
    <hyperlink r:id="rId259" ref="E253"/>
    <hyperlink r:id="rId260" ref="E254"/>
    <hyperlink r:id="rId261" ref="E255"/>
    <hyperlink r:id="rId262" ref="E256"/>
    <hyperlink r:id="rId263" ref="E257"/>
    <hyperlink r:id="rId264" ref="E258"/>
    <hyperlink r:id="rId265" ref="E259"/>
    <hyperlink r:id="rId266" ref="E260"/>
    <hyperlink r:id="rId267" ref="E261"/>
    <hyperlink r:id="rId268" ref="E262"/>
    <hyperlink r:id="rId269" ref="E263"/>
    <hyperlink r:id="rId270" location="in-memory-prediction" ref="E264"/>
    <hyperlink r:id="rId271" location="in-memory-prediction" ref="E265"/>
    <hyperlink r:id="rId272" location="classification-and-regression" ref="E266"/>
    <hyperlink r:id="rId273" location="classification-and-regression" ref="E267"/>
    <hyperlink r:id="rId274" ref="E268"/>
    <hyperlink r:id="rId275" ref="E269"/>
    <hyperlink r:id="rId276" ref="E270"/>
    <hyperlink r:id="rId277" ref="E271"/>
    <hyperlink r:id="rId278" ref="E272"/>
    <hyperlink r:id="rId279" location="scikit-learn-api" ref="E274"/>
    <hyperlink r:id="rId280" ref="E275"/>
    <hyperlink r:id="rId281" location="scikit-learn-api" ref="E276"/>
    <hyperlink r:id="rId282" ref="E277"/>
    <hyperlink r:id="rId283" ref="E278"/>
    <hyperlink r:id="rId284" ref="E279"/>
    <hyperlink r:id="rId285" ref="E280"/>
    <hyperlink r:id="rId286" ref="E281"/>
    <hyperlink r:id="rId287" ref="E282"/>
    <hyperlink r:id="rId288" ref="E283"/>
    <hyperlink r:id="rId289" ref="E284"/>
    <hyperlink r:id="rId290" ref="E285"/>
    <hyperlink r:id="rId291" ref="E286"/>
    <hyperlink r:id="rId292" location="torch.no_grad" ref="E287"/>
    <hyperlink r:id="rId293" ref="E288"/>
    <hyperlink r:id="rId294" ref="E289"/>
    <hyperlink r:id="rId295" ref="E290"/>
    <hyperlink r:id="rId296" ref="E291"/>
    <hyperlink r:id="rId297" ref="E292"/>
    <hyperlink r:id="rId298" ref="E293"/>
    <hyperlink r:id="rId299" location="sklearn.cluster.Birch.fit_predict" ref="E294"/>
    <hyperlink r:id="rId300" location="sklearn.cluster.Birch.fit_predict" ref="E295"/>
    <hyperlink r:id="rId301" ref="E296"/>
    <hyperlink r:id="rId302" location="sklearn.cluster.Birch.fit_predict" ref="E297"/>
    <hyperlink r:id="rId303" location="sklearn.calibration.CalibratedClassifierCV.predict_proba" ref="E298"/>
    <hyperlink r:id="rId304" ref="E299"/>
    <hyperlink r:id="rId305" location="sklearn.ensemble.StackingRegressor.set_fit_request" ref="E300"/>
    <hyperlink r:id="rId306" location="sklearn.ensemble.StackingRegressor.set_fit_request" ref="E301"/>
    <hyperlink r:id="rId307" location="sklearn.calibration.CalibratedClassifierCV.predict_proba" ref="E302"/>
    <hyperlink r:id="rId308" ref="E303"/>
    <hyperlink r:id="rId309" ref="E304"/>
    <hyperlink r:id="rId310" ref="E305"/>
    <hyperlink r:id="rId311" ref="E306"/>
    <hyperlink r:id="rId312" ref="E307"/>
    <hyperlink r:id="rId313" ref="E308"/>
    <hyperlink r:id="rId314" ref="E309"/>
    <hyperlink r:id="rId315" ref="E310"/>
    <hyperlink r:id="rId316" ref="E311"/>
    <hyperlink r:id="rId317" ref="E312"/>
    <hyperlink r:id="rId318" ref="E313"/>
  </hyperlinks>
  <drawing r:id="rId319"/>
  <legacyDrawing r:id="rId32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38"/>
    <col customWidth="1" min="4" max="4" width="50.38"/>
  </cols>
  <sheetData>
    <row r="1" ht="58.5" customHeight="1">
      <c r="A1" s="12" t="s">
        <v>11</v>
      </c>
      <c r="B1" s="12" t="s">
        <v>12</v>
      </c>
      <c r="C1" s="12" t="s">
        <v>13</v>
      </c>
      <c r="D1" s="72" t="s">
        <v>14</v>
      </c>
    </row>
    <row r="2">
      <c r="A2" s="75" t="s">
        <v>191</v>
      </c>
      <c r="B2" s="75" t="s">
        <v>519</v>
      </c>
      <c r="C2" s="4" t="s">
        <v>26</v>
      </c>
      <c r="D2" s="76" t="s">
        <v>193</v>
      </c>
    </row>
    <row r="3">
      <c r="A3" s="75" t="s">
        <v>191</v>
      </c>
      <c r="B3" s="75" t="s">
        <v>520</v>
      </c>
      <c r="C3" s="4" t="s">
        <v>26</v>
      </c>
      <c r="D3" s="76" t="s">
        <v>193</v>
      </c>
    </row>
    <row r="4">
      <c r="A4" s="75" t="s">
        <v>191</v>
      </c>
      <c r="B4" s="75" t="s">
        <v>65</v>
      </c>
      <c r="C4" s="4" t="s">
        <v>26</v>
      </c>
      <c r="D4" s="76" t="s">
        <v>193</v>
      </c>
    </row>
    <row r="5">
      <c r="A5" s="75" t="s">
        <v>191</v>
      </c>
      <c r="B5" s="75" t="s">
        <v>102</v>
      </c>
      <c r="C5" s="4" t="s">
        <v>26</v>
      </c>
      <c r="D5" s="76" t="s">
        <v>193</v>
      </c>
    </row>
    <row r="6">
      <c r="A6" s="75" t="s">
        <v>191</v>
      </c>
      <c r="B6" s="75" t="s">
        <v>521</v>
      </c>
      <c r="C6" s="4" t="s">
        <v>42</v>
      </c>
      <c r="D6" s="80" t="s">
        <v>522</v>
      </c>
    </row>
    <row r="7">
      <c r="A7" s="75" t="s">
        <v>191</v>
      </c>
      <c r="B7" s="75" t="s">
        <v>59</v>
      </c>
      <c r="C7" s="4" t="s">
        <v>42</v>
      </c>
      <c r="D7" s="76" t="s">
        <v>522</v>
      </c>
    </row>
    <row r="8">
      <c r="A8" s="75" t="s">
        <v>191</v>
      </c>
      <c r="B8" s="75" t="s">
        <v>528</v>
      </c>
      <c r="C8" s="4" t="s">
        <v>42</v>
      </c>
      <c r="D8" s="76" t="s">
        <v>529</v>
      </c>
    </row>
    <row r="9">
      <c r="A9" s="75" t="s">
        <v>196</v>
      </c>
      <c r="B9" s="75" t="s">
        <v>530</v>
      </c>
      <c r="C9" s="4" t="s">
        <v>26</v>
      </c>
      <c r="D9" s="76" t="s">
        <v>197</v>
      </c>
    </row>
    <row r="10">
      <c r="A10" s="75" t="s">
        <v>196</v>
      </c>
      <c r="B10" s="95" t="s">
        <v>177</v>
      </c>
      <c r="C10" s="4" t="s">
        <v>42</v>
      </c>
      <c r="D10" s="80" t="s">
        <v>742</v>
      </c>
    </row>
    <row r="11">
      <c r="A11" s="75" t="s">
        <v>196</v>
      </c>
      <c r="B11" s="75" t="s">
        <v>533</v>
      </c>
      <c r="C11" s="4" t="s">
        <v>26</v>
      </c>
      <c r="D11" s="76" t="s">
        <v>534</v>
      </c>
    </row>
    <row r="12">
      <c r="A12" s="75" t="s">
        <v>196</v>
      </c>
      <c r="B12" s="75" t="s">
        <v>136</v>
      </c>
      <c r="C12" s="4" t="s">
        <v>26</v>
      </c>
      <c r="D12" s="76" t="s">
        <v>534</v>
      </c>
    </row>
    <row r="13">
      <c r="A13" s="75" t="s">
        <v>196</v>
      </c>
      <c r="B13" s="95" t="s">
        <v>538</v>
      </c>
      <c r="C13" s="4" t="s">
        <v>42</v>
      </c>
      <c r="D13" s="76" t="s">
        <v>534</v>
      </c>
    </row>
    <row r="14">
      <c r="A14" s="75" t="s">
        <v>196</v>
      </c>
      <c r="B14" s="95" t="s">
        <v>46</v>
      </c>
      <c r="C14" s="4" t="s">
        <v>42</v>
      </c>
      <c r="D14" s="76" t="s">
        <v>539</v>
      </c>
    </row>
    <row r="15">
      <c r="A15" s="75" t="s">
        <v>205</v>
      </c>
      <c r="B15" s="75" t="s">
        <v>56</v>
      </c>
      <c r="C15" s="4" t="s">
        <v>26</v>
      </c>
      <c r="D15" s="76" t="s">
        <v>541</v>
      </c>
    </row>
    <row r="16">
      <c r="A16" s="75" t="s">
        <v>208</v>
      </c>
      <c r="B16" s="75" t="s">
        <v>56</v>
      </c>
      <c r="C16" s="4" t="s">
        <v>26</v>
      </c>
      <c r="D16" s="76" t="s">
        <v>209</v>
      </c>
    </row>
    <row r="17">
      <c r="A17" s="75" t="s">
        <v>212</v>
      </c>
      <c r="B17" s="75" t="s">
        <v>542</v>
      </c>
      <c r="C17" s="4" t="s">
        <v>26</v>
      </c>
      <c r="D17" s="80" t="s">
        <v>543</v>
      </c>
    </row>
    <row r="18">
      <c r="A18" s="75" t="s">
        <v>205</v>
      </c>
      <c r="B18" s="95" t="s">
        <v>59</v>
      </c>
      <c r="C18" s="4" t="s">
        <v>42</v>
      </c>
      <c r="D18" s="76" t="s">
        <v>540</v>
      </c>
    </row>
    <row r="19">
      <c r="A19" s="75" t="s">
        <v>212</v>
      </c>
      <c r="B19" s="75" t="s">
        <v>25</v>
      </c>
      <c r="C19" s="4" t="s">
        <v>26</v>
      </c>
      <c r="D19" s="76" t="s">
        <v>543</v>
      </c>
    </row>
    <row r="20">
      <c r="A20" s="75" t="s">
        <v>212</v>
      </c>
      <c r="B20" s="95" t="s">
        <v>544</v>
      </c>
      <c r="C20" s="4" t="s">
        <v>42</v>
      </c>
      <c r="D20" s="76" t="s">
        <v>543</v>
      </c>
    </row>
    <row r="21">
      <c r="A21" s="75" t="s">
        <v>212</v>
      </c>
      <c r="B21" s="75" t="s">
        <v>545</v>
      </c>
      <c r="C21" s="4" t="s">
        <v>26</v>
      </c>
      <c r="D21" s="76" t="s">
        <v>543</v>
      </c>
    </row>
    <row r="22">
      <c r="A22" s="75" t="s">
        <v>212</v>
      </c>
      <c r="B22" s="95" t="s">
        <v>46</v>
      </c>
      <c r="C22" s="4" t="s">
        <v>42</v>
      </c>
      <c r="D22" s="76" t="s">
        <v>543</v>
      </c>
    </row>
    <row r="23">
      <c r="A23" s="75" t="s">
        <v>212</v>
      </c>
      <c r="B23" s="95" t="s">
        <v>546</v>
      </c>
      <c r="C23" s="4" t="s">
        <v>42</v>
      </c>
      <c r="D23" s="76" t="s">
        <v>543</v>
      </c>
    </row>
    <row r="24">
      <c r="A24" s="75" t="s">
        <v>212</v>
      </c>
      <c r="B24" s="95" t="s">
        <v>547</v>
      </c>
      <c r="C24" s="4" t="s">
        <v>42</v>
      </c>
      <c r="D24" s="76" t="s">
        <v>543</v>
      </c>
    </row>
    <row r="25">
      <c r="A25" s="75" t="s">
        <v>212</v>
      </c>
      <c r="B25" s="95" t="s">
        <v>548</v>
      </c>
      <c r="C25" s="4" t="s">
        <v>42</v>
      </c>
      <c r="D25" s="76" t="s">
        <v>543</v>
      </c>
    </row>
    <row r="26">
      <c r="A26" s="75" t="s">
        <v>212</v>
      </c>
      <c r="B26" s="75" t="s">
        <v>550</v>
      </c>
      <c r="C26" s="4" t="s">
        <v>26</v>
      </c>
      <c r="D26" s="76" t="s">
        <v>551</v>
      </c>
    </row>
    <row r="27">
      <c r="A27" s="75" t="s">
        <v>212</v>
      </c>
      <c r="B27" s="95" t="s">
        <v>549</v>
      </c>
      <c r="C27" s="4" t="s">
        <v>42</v>
      </c>
      <c r="D27" s="76" t="s">
        <v>543</v>
      </c>
    </row>
    <row r="28">
      <c r="A28" s="75" t="s">
        <v>212</v>
      </c>
      <c r="B28" s="95" t="s">
        <v>552</v>
      </c>
      <c r="C28" s="4" t="s">
        <v>42</v>
      </c>
      <c r="D28" s="76" t="s">
        <v>551</v>
      </c>
    </row>
    <row r="29">
      <c r="A29" s="75" t="s">
        <v>212</v>
      </c>
      <c r="B29" s="75" t="s">
        <v>554</v>
      </c>
      <c r="C29" s="4" t="s">
        <v>26</v>
      </c>
      <c r="D29" s="76" t="s">
        <v>551</v>
      </c>
    </row>
    <row r="30">
      <c r="A30" s="75" t="s">
        <v>212</v>
      </c>
      <c r="B30" s="75" t="s">
        <v>553</v>
      </c>
      <c r="C30" s="4" t="s">
        <v>42</v>
      </c>
      <c r="D30" s="80" t="s">
        <v>551</v>
      </c>
    </row>
    <row r="31">
      <c r="A31" s="75" t="s">
        <v>227</v>
      </c>
      <c r="B31" s="75" t="s">
        <v>556</v>
      </c>
      <c r="C31" s="4" t="s">
        <v>26</v>
      </c>
      <c r="D31" s="76" t="s">
        <v>228</v>
      </c>
    </row>
    <row r="32">
      <c r="A32" s="75" t="s">
        <v>227</v>
      </c>
      <c r="B32" s="75" t="s">
        <v>38</v>
      </c>
      <c r="C32" s="4" t="s">
        <v>26</v>
      </c>
      <c r="D32" s="76" t="s">
        <v>228</v>
      </c>
    </row>
    <row r="33">
      <c r="A33" s="75" t="s">
        <v>227</v>
      </c>
      <c r="B33" s="75" t="s">
        <v>557</v>
      </c>
      <c r="C33" s="4" t="s">
        <v>26</v>
      </c>
      <c r="D33" s="76" t="s">
        <v>228</v>
      </c>
    </row>
    <row r="34">
      <c r="A34" s="75" t="s">
        <v>236</v>
      </c>
      <c r="B34" s="75" t="s">
        <v>559</v>
      </c>
      <c r="C34" s="4" t="s">
        <v>26</v>
      </c>
      <c r="D34" s="76" t="s">
        <v>560</v>
      </c>
    </row>
    <row r="35">
      <c r="A35" s="75" t="s">
        <v>212</v>
      </c>
      <c r="B35" s="75" t="s">
        <v>555</v>
      </c>
      <c r="C35" s="4" t="s">
        <v>42</v>
      </c>
      <c r="D35" s="76" t="s">
        <v>551</v>
      </c>
    </row>
    <row r="36">
      <c r="A36" s="75" t="s">
        <v>236</v>
      </c>
      <c r="B36" s="75" t="s">
        <v>131</v>
      </c>
      <c r="C36" s="4" t="s">
        <v>26</v>
      </c>
      <c r="D36" s="76" t="s">
        <v>561</v>
      </c>
    </row>
    <row r="37">
      <c r="A37" s="75" t="s">
        <v>236</v>
      </c>
      <c r="B37" s="75" t="s">
        <v>65</v>
      </c>
      <c r="C37" s="4" t="s">
        <v>26</v>
      </c>
      <c r="D37" s="76" t="s">
        <v>561</v>
      </c>
    </row>
    <row r="38">
      <c r="A38" s="75" t="s">
        <v>236</v>
      </c>
      <c r="B38" s="75" t="s">
        <v>142</v>
      </c>
      <c r="C38" s="4" t="s">
        <v>26</v>
      </c>
      <c r="D38" s="76" t="s">
        <v>562</v>
      </c>
    </row>
    <row r="39">
      <c r="A39" s="75" t="s">
        <v>236</v>
      </c>
      <c r="B39" s="75" t="s">
        <v>128</v>
      </c>
      <c r="C39" s="4" t="s">
        <v>26</v>
      </c>
      <c r="D39" s="76" t="s">
        <v>562</v>
      </c>
    </row>
    <row r="40">
      <c r="A40" s="75" t="s">
        <v>246</v>
      </c>
      <c r="B40" s="75" t="s">
        <v>56</v>
      </c>
      <c r="C40" s="4" t="s">
        <v>26</v>
      </c>
      <c r="D40" s="76" t="s">
        <v>563</v>
      </c>
    </row>
    <row r="41">
      <c r="A41" s="93" t="s">
        <v>236</v>
      </c>
      <c r="B41" s="95" t="s">
        <v>177</v>
      </c>
      <c r="C41" s="4" t="s">
        <v>42</v>
      </c>
      <c r="D41" s="105" t="s">
        <v>560</v>
      </c>
    </row>
    <row r="42">
      <c r="A42" s="75" t="s">
        <v>254</v>
      </c>
      <c r="B42" s="75" t="s">
        <v>564</v>
      </c>
      <c r="C42" s="4" t="s">
        <v>26</v>
      </c>
      <c r="D42" s="76" t="s">
        <v>255</v>
      </c>
    </row>
    <row r="43">
      <c r="A43" s="93" t="s">
        <v>246</v>
      </c>
      <c r="B43" s="95" t="s">
        <v>59</v>
      </c>
      <c r="C43" s="4" t="s">
        <v>42</v>
      </c>
      <c r="D43" s="76" t="s">
        <v>563</v>
      </c>
    </row>
    <row r="44">
      <c r="A44" s="52" t="s">
        <v>254</v>
      </c>
      <c r="B44" s="4" t="s">
        <v>565</v>
      </c>
      <c r="C44" s="7" t="s">
        <v>42</v>
      </c>
      <c r="D44" s="76" t="s">
        <v>255</v>
      </c>
    </row>
    <row r="45">
      <c r="A45" s="131" t="s">
        <v>265</v>
      </c>
      <c r="B45" s="131" t="s">
        <v>56</v>
      </c>
      <c r="C45" s="132" t="s">
        <v>26</v>
      </c>
      <c r="D45" s="133" t="s">
        <v>266</v>
      </c>
    </row>
    <row r="46">
      <c r="A46" s="52" t="s">
        <v>254</v>
      </c>
      <c r="B46" s="4" t="s">
        <v>566</v>
      </c>
      <c r="C46" s="7" t="s">
        <v>42</v>
      </c>
      <c r="D46" s="76" t="s">
        <v>567</v>
      </c>
    </row>
    <row r="47">
      <c r="A47" s="81" t="s">
        <v>269</v>
      </c>
      <c r="B47" s="81" t="s">
        <v>56</v>
      </c>
      <c r="C47" s="83" t="s">
        <v>26</v>
      </c>
      <c r="D47" s="84" t="s">
        <v>270</v>
      </c>
    </row>
    <row r="48">
      <c r="A48" s="75" t="s">
        <v>265</v>
      </c>
      <c r="B48" s="95" t="s">
        <v>57</v>
      </c>
      <c r="C48" s="4" t="s">
        <v>42</v>
      </c>
      <c r="D48" s="76" t="s">
        <v>568</v>
      </c>
    </row>
    <row r="49">
      <c r="A49" s="81" t="s">
        <v>272</v>
      </c>
      <c r="B49" s="81" t="s">
        <v>25</v>
      </c>
      <c r="C49" s="83" t="s">
        <v>26</v>
      </c>
      <c r="D49" s="84" t="s">
        <v>273</v>
      </c>
    </row>
    <row r="50">
      <c r="A50" s="75" t="s">
        <v>269</v>
      </c>
      <c r="B50" s="95" t="s">
        <v>46</v>
      </c>
      <c r="C50" s="4" t="s">
        <v>42</v>
      </c>
      <c r="D50" s="76" t="s">
        <v>270</v>
      </c>
    </row>
    <row r="51">
      <c r="A51" s="81" t="s">
        <v>310</v>
      </c>
      <c r="B51" s="81" t="s">
        <v>25</v>
      </c>
      <c r="C51" s="83" t="s">
        <v>26</v>
      </c>
      <c r="D51" s="84" t="s">
        <v>311</v>
      </c>
    </row>
    <row r="52">
      <c r="A52" s="93" t="s">
        <v>272</v>
      </c>
      <c r="B52" s="95" t="s">
        <v>46</v>
      </c>
      <c r="C52" s="4" t="s">
        <v>42</v>
      </c>
      <c r="D52" s="76" t="s">
        <v>273</v>
      </c>
    </row>
    <row r="53">
      <c r="A53" s="81" t="s">
        <v>314</v>
      </c>
      <c r="B53" s="82" t="s">
        <v>56</v>
      </c>
      <c r="C53" s="83" t="s">
        <v>26</v>
      </c>
      <c r="D53" s="134" t="s">
        <v>317</v>
      </c>
    </row>
    <row r="54">
      <c r="A54" s="93" t="s">
        <v>321</v>
      </c>
      <c r="B54" s="94" t="s">
        <v>25</v>
      </c>
      <c r="C54" s="7" t="s">
        <v>26</v>
      </c>
      <c r="D54" s="105" t="s">
        <v>323</v>
      </c>
    </row>
    <row r="55">
      <c r="A55" s="75" t="s">
        <v>321</v>
      </c>
      <c r="B55" s="95" t="s">
        <v>56</v>
      </c>
      <c r="C55" s="4" t="s">
        <v>26</v>
      </c>
      <c r="D55" s="80" t="s">
        <v>575</v>
      </c>
    </row>
    <row r="56">
      <c r="A56" s="75" t="s">
        <v>321</v>
      </c>
      <c r="B56" s="95" t="s">
        <v>545</v>
      </c>
      <c r="C56" s="4" t="s">
        <v>26</v>
      </c>
      <c r="D56" s="76" t="s">
        <v>576</v>
      </c>
    </row>
    <row r="57">
      <c r="A57" s="93" t="s">
        <v>310</v>
      </c>
      <c r="B57" s="75" t="s">
        <v>571</v>
      </c>
      <c r="C57" s="4" t="s">
        <v>42</v>
      </c>
      <c r="D57" s="80" t="s">
        <v>743</v>
      </c>
    </row>
    <row r="58">
      <c r="A58" s="75" t="s">
        <v>321</v>
      </c>
      <c r="B58" s="75" t="s">
        <v>46</v>
      </c>
      <c r="C58" s="4" t="s">
        <v>42</v>
      </c>
      <c r="D58" s="76" t="s">
        <v>577</v>
      </c>
    </row>
    <row r="59">
      <c r="A59" s="93" t="s">
        <v>321</v>
      </c>
      <c r="B59" s="75" t="s">
        <v>578</v>
      </c>
      <c r="C59" s="4" t="s">
        <v>42</v>
      </c>
      <c r="D59" s="76" t="s">
        <v>577</v>
      </c>
    </row>
    <row r="60">
      <c r="A60" s="75" t="s">
        <v>325</v>
      </c>
      <c r="B60" s="95" t="s">
        <v>25</v>
      </c>
      <c r="C60" s="4" t="s">
        <v>26</v>
      </c>
      <c r="D60" s="76" t="s">
        <v>579</v>
      </c>
    </row>
    <row r="61">
      <c r="A61" s="75" t="s">
        <v>325</v>
      </c>
      <c r="B61" s="95" t="s">
        <v>580</v>
      </c>
      <c r="C61" s="4" t="s">
        <v>26</v>
      </c>
      <c r="D61" s="76" t="s">
        <v>581</v>
      </c>
    </row>
    <row r="62">
      <c r="A62" s="93" t="s">
        <v>321</v>
      </c>
      <c r="B62" s="95" t="s">
        <v>77</v>
      </c>
      <c r="C62" s="4" t="s">
        <v>42</v>
      </c>
      <c r="D62" s="76" t="s">
        <v>577</v>
      </c>
    </row>
    <row r="63">
      <c r="A63" s="93" t="s">
        <v>325</v>
      </c>
      <c r="B63" s="95" t="s">
        <v>46</v>
      </c>
      <c r="C63" s="4" t="s">
        <v>42</v>
      </c>
      <c r="D63" s="80" t="s">
        <v>579</v>
      </c>
    </row>
    <row r="64">
      <c r="A64" s="93" t="s">
        <v>325</v>
      </c>
      <c r="B64" s="95" t="s">
        <v>77</v>
      </c>
      <c r="C64" s="4" t="s">
        <v>42</v>
      </c>
      <c r="D64" s="76" t="s">
        <v>582</v>
      </c>
    </row>
    <row r="65">
      <c r="A65" s="93" t="s">
        <v>325</v>
      </c>
      <c r="B65" s="95" t="s">
        <v>583</v>
      </c>
      <c r="C65" s="4" t="s">
        <v>42</v>
      </c>
      <c r="D65" s="76" t="s">
        <v>582</v>
      </c>
    </row>
    <row r="66">
      <c r="A66" s="75" t="s">
        <v>327</v>
      </c>
      <c r="B66" s="95" t="s">
        <v>25</v>
      </c>
      <c r="C66" s="4" t="s">
        <v>26</v>
      </c>
      <c r="D66" s="76" t="s">
        <v>328</v>
      </c>
    </row>
    <row r="67">
      <c r="A67" s="75" t="s">
        <v>325</v>
      </c>
      <c r="B67" s="75" t="s">
        <v>584</v>
      </c>
      <c r="C67" s="4" t="s">
        <v>42</v>
      </c>
      <c r="D67" s="76" t="s">
        <v>582</v>
      </c>
    </row>
    <row r="68">
      <c r="A68" s="75" t="s">
        <v>327</v>
      </c>
      <c r="B68" s="75" t="s">
        <v>77</v>
      </c>
      <c r="C68" s="4" t="s">
        <v>42</v>
      </c>
      <c r="D68" s="76" t="s">
        <v>328</v>
      </c>
    </row>
    <row r="69">
      <c r="A69" s="75" t="s">
        <v>327</v>
      </c>
      <c r="B69" s="95" t="s">
        <v>585</v>
      </c>
      <c r="C69" s="4" t="s">
        <v>26</v>
      </c>
      <c r="D69" s="76" t="s">
        <v>586</v>
      </c>
    </row>
    <row r="70">
      <c r="A70" s="75" t="s">
        <v>327</v>
      </c>
      <c r="B70" s="95" t="s">
        <v>70</v>
      </c>
      <c r="C70" s="4" t="s">
        <v>26</v>
      </c>
      <c r="D70" s="76" t="s">
        <v>587</v>
      </c>
    </row>
    <row r="71">
      <c r="A71" s="75" t="s">
        <v>327</v>
      </c>
      <c r="B71" s="95" t="s">
        <v>588</v>
      </c>
      <c r="C71" s="4" t="s">
        <v>26</v>
      </c>
      <c r="D71" s="76" t="s">
        <v>589</v>
      </c>
    </row>
    <row r="72">
      <c r="A72" s="75" t="s">
        <v>327</v>
      </c>
      <c r="B72" s="95" t="s">
        <v>590</v>
      </c>
      <c r="C72" s="4" t="s">
        <v>26</v>
      </c>
      <c r="D72" s="76" t="s">
        <v>591</v>
      </c>
    </row>
    <row r="73">
      <c r="A73" s="75" t="s">
        <v>327</v>
      </c>
      <c r="B73" s="95" t="s">
        <v>592</v>
      </c>
      <c r="C73" s="4" t="s">
        <v>26</v>
      </c>
      <c r="D73" s="76" t="s">
        <v>593</v>
      </c>
    </row>
    <row r="74">
      <c r="A74" s="75" t="s">
        <v>330</v>
      </c>
      <c r="B74" s="95" t="s">
        <v>25</v>
      </c>
      <c r="C74" s="4" t="s">
        <v>26</v>
      </c>
      <c r="D74" s="76" t="s">
        <v>331</v>
      </c>
    </row>
    <row r="75">
      <c r="A75" s="75" t="s">
        <v>327</v>
      </c>
      <c r="B75" s="75" t="s">
        <v>46</v>
      </c>
      <c r="C75" s="4" t="s">
        <v>42</v>
      </c>
      <c r="D75" s="76" t="s">
        <v>328</v>
      </c>
    </row>
    <row r="76">
      <c r="A76" s="75" t="s">
        <v>330</v>
      </c>
      <c r="B76" s="95" t="s">
        <v>594</v>
      </c>
      <c r="C76" s="4" t="s">
        <v>26</v>
      </c>
      <c r="D76" s="76" t="s">
        <v>595</v>
      </c>
    </row>
    <row r="77">
      <c r="A77" s="75" t="s">
        <v>330</v>
      </c>
      <c r="B77" s="95" t="s">
        <v>596</v>
      </c>
      <c r="C77" s="4" t="s">
        <v>26</v>
      </c>
      <c r="D77" s="76" t="s">
        <v>595</v>
      </c>
    </row>
    <row r="78">
      <c r="A78" s="75" t="s">
        <v>330</v>
      </c>
      <c r="B78" s="95" t="s">
        <v>597</v>
      </c>
      <c r="C78" s="4" t="s">
        <v>26</v>
      </c>
      <c r="D78" s="76" t="s">
        <v>595</v>
      </c>
    </row>
    <row r="79">
      <c r="A79" s="75" t="s">
        <v>330</v>
      </c>
      <c r="B79" s="75" t="s">
        <v>46</v>
      </c>
      <c r="C79" s="4" t="s">
        <v>42</v>
      </c>
      <c r="D79" s="76" t="s">
        <v>331</v>
      </c>
    </row>
    <row r="80">
      <c r="A80" s="75" t="s">
        <v>333</v>
      </c>
      <c r="B80" s="95" t="s">
        <v>56</v>
      </c>
      <c r="C80" s="4" t="s">
        <v>26</v>
      </c>
      <c r="D80" s="76" t="s">
        <v>598</v>
      </c>
    </row>
    <row r="81">
      <c r="A81" s="131" t="s">
        <v>337</v>
      </c>
      <c r="B81" s="95" t="s">
        <v>25</v>
      </c>
      <c r="C81" s="4" t="s">
        <v>26</v>
      </c>
      <c r="D81" s="133" t="s">
        <v>338</v>
      </c>
    </row>
    <row r="82">
      <c r="A82" s="81" t="s">
        <v>337</v>
      </c>
      <c r="B82" s="100" t="s">
        <v>56</v>
      </c>
      <c r="C82" s="4" t="s">
        <v>26</v>
      </c>
      <c r="D82" s="84" t="s">
        <v>338</v>
      </c>
    </row>
    <row r="83">
      <c r="A83" s="75" t="s">
        <v>330</v>
      </c>
      <c r="B83" s="75" t="s">
        <v>77</v>
      </c>
      <c r="C83" s="4" t="s">
        <v>42</v>
      </c>
      <c r="D83" s="76" t="s">
        <v>595</v>
      </c>
    </row>
    <row r="84">
      <c r="A84" s="75" t="s">
        <v>337</v>
      </c>
      <c r="B84" s="75" t="s">
        <v>46</v>
      </c>
      <c r="C84" s="4" t="s">
        <v>42</v>
      </c>
      <c r="D84" s="76" t="s">
        <v>599</v>
      </c>
    </row>
    <row r="85">
      <c r="A85" s="93" t="s">
        <v>340</v>
      </c>
      <c r="B85" s="95" t="s">
        <v>56</v>
      </c>
      <c r="C85" s="4" t="s">
        <v>26</v>
      </c>
      <c r="D85" s="76" t="s">
        <v>341</v>
      </c>
    </row>
    <row r="86">
      <c r="A86" s="75" t="s">
        <v>337</v>
      </c>
      <c r="B86" s="75" t="s">
        <v>77</v>
      </c>
      <c r="C86" s="4" t="s">
        <v>42</v>
      </c>
      <c r="D86" s="76" t="s">
        <v>601</v>
      </c>
    </row>
    <row r="87">
      <c r="A87" s="75" t="s">
        <v>340</v>
      </c>
      <c r="B87" s="75" t="s">
        <v>602</v>
      </c>
      <c r="C87" s="4" t="s">
        <v>42</v>
      </c>
      <c r="D87" s="76" t="s">
        <v>603</v>
      </c>
    </row>
    <row r="88">
      <c r="A88" s="81" t="s">
        <v>343</v>
      </c>
      <c r="B88" s="100" t="s">
        <v>25</v>
      </c>
      <c r="C88" s="4" t="s">
        <v>26</v>
      </c>
      <c r="D88" s="84" t="s">
        <v>344</v>
      </c>
    </row>
    <row r="89">
      <c r="A89" s="81" t="s">
        <v>346</v>
      </c>
      <c r="B89" s="95" t="s">
        <v>56</v>
      </c>
      <c r="C89" s="4" t="s">
        <v>26</v>
      </c>
      <c r="D89" s="105" t="s">
        <v>347</v>
      </c>
    </row>
    <row r="90">
      <c r="A90" s="81" t="s">
        <v>348</v>
      </c>
      <c r="B90" s="101" t="s">
        <v>56</v>
      </c>
      <c r="C90" s="4" t="s">
        <v>26</v>
      </c>
      <c r="D90" s="135" t="s">
        <v>349</v>
      </c>
    </row>
    <row r="91">
      <c r="A91" s="81" t="s">
        <v>348</v>
      </c>
      <c r="B91" s="100" t="s">
        <v>604</v>
      </c>
      <c r="C91" s="4" t="s">
        <v>26</v>
      </c>
      <c r="D91" s="84" t="s">
        <v>349</v>
      </c>
    </row>
    <row r="92">
      <c r="A92" s="75" t="s">
        <v>343</v>
      </c>
      <c r="B92" s="75" t="s">
        <v>46</v>
      </c>
      <c r="C92" s="4" t="s">
        <v>42</v>
      </c>
      <c r="D92" s="76" t="s">
        <v>344</v>
      </c>
    </row>
    <row r="93">
      <c r="A93" s="81" t="s">
        <v>348</v>
      </c>
      <c r="B93" s="75" t="s">
        <v>606</v>
      </c>
      <c r="C93" s="4" t="s">
        <v>26</v>
      </c>
      <c r="D93" s="76" t="s">
        <v>605</v>
      </c>
    </row>
    <row r="94">
      <c r="A94" s="93" t="s">
        <v>348</v>
      </c>
      <c r="B94" s="75" t="s">
        <v>46</v>
      </c>
      <c r="C94" s="4" t="s">
        <v>42</v>
      </c>
      <c r="D94" s="105" t="s">
        <v>605</v>
      </c>
    </row>
    <row r="95">
      <c r="A95" s="81" t="s">
        <v>350</v>
      </c>
      <c r="B95" s="75" t="s">
        <v>56</v>
      </c>
      <c r="C95" s="4" t="s">
        <v>26</v>
      </c>
      <c r="D95" s="133" t="s">
        <v>351</v>
      </c>
    </row>
    <row r="96">
      <c r="A96" s="81" t="s">
        <v>353</v>
      </c>
      <c r="B96" s="103" t="s">
        <v>25</v>
      </c>
      <c r="C96" s="4" t="s">
        <v>26</v>
      </c>
      <c r="D96" s="105" t="s">
        <v>607</v>
      </c>
    </row>
    <row r="97">
      <c r="A97" s="93" t="s">
        <v>353</v>
      </c>
      <c r="B97" s="103" t="s">
        <v>72</v>
      </c>
      <c r="C97" s="4" t="s">
        <v>26</v>
      </c>
      <c r="D97" s="76" t="s">
        <v>608</v>
      </c>
    </row>
    <row r="98">
      <c r="A98" s="93" t="s">
        <v>353</v>
      </c>
      <c r="B98" s="75" t="s">
        <v>73</v>
      </c>
      <c r="C98" s="4" t="s">
        <v>26</v>
      </c>
      <c r="D98" s="76" t="s">
        <v>610</v>
      </c>
    </row>
    <row r="99">
      <c r="A99" s="106" t="s">
        <v>348</v>
      </c>
      <c r="B99" s="95" t="s">
        <v>177</v>
      </c>
      <c r="C99" s="4" t="s">
        <v>42</v>
      </c>
      <c r="D99" s="105" t="s">
        <v>605</v>
      </c>
    </row>
    <row r="100">
      <c r="A100" s="81" t="s">
        <v>353</v>
      </c>
      <c r="B100" s="95" t="s">
        <v>70</v>
      </c>
      <c r="C100" s="4" t="s">
        <v>26</v>
      </c>
      <c r="D100" s="76" t="s">
        <v>612</v>
      </c>
    </row>
    <row r="101">
      <c r="A101" s="106" t="s">
        <v>353</v>
      </c>
      <c r="B101" s="95" t="s">
        <v>46</v>
      </c>
      <c r="C101" s="4" t="s">
        <v>42</v>
      </c>
      <c r="D101" s="105" t="s">
        <v>611</v>
      </c>
    </row>
    <row r="102">
      <c r="A102" s="52" t="s">
        <v>353</v>
      </c>
      <c r="B102" s="4" t="s">
        <v>613</v>
      </c>
      <c r="C102" s="7" t="s">
        <v>42</v>
      </c>
      <c r="D102" s="76" t="s">
        <v>614</v>
      </c>
    </row>
    <row r="103">
      <c r="A103" s="52" t="s">
        <v>353</v>
      </c>
      <c r="B103" s="4" t="s">
        <v>77</v>
      </c>
      <c r="C103" s="7" t="s">
        <v>42</v>
      </c>
      <c r="D103" s="76" t="s">
        <v>615</v>
      </c>
    </row>
    <row r="104">
      <c r="A104" s="52" t="s">
        <v>353</v>
      </c>
      <c r="B104" s="4" t="s">
        <v>616</v>
      </c>
      <c r="C104" s="7" t="s">
        <v>42</v>
      </c>
      <c r="D104" s="76" t="s">
        <v>617</v>
      </c>
    </row>
    <row r="105">
      <c r="A105" s="81" t="s">
        <v>355</v>
      </c>
      <c r="B105" s="95" t="s">
        <v>25</v>
      </c>
      <c r="C105" s="4" t="s">
        <v>26</v>
      </c>
      <c r="D105" s="133" t="s">
        <v>356</v>
      </c>
    </row>
    <row r="106">
      <c r="A106" s="81" t="s">
        <v>355</v>
      </c>
      <c r="B106" s="103" t="s">
        <v>620</v>
      </c>
      <c r="C106" s="4" t="s">
        <v>26</v>
      </c>
      <c r="D106" s="84" t="s">
        <v>356</v>
      </c>
    </row>
    <row r="107">
      <c r="A107" s="81" t="s">
        <v>355</v>
      </c>
      <c r="B107" s="75" t="s">
        <v>621</v>
      </c>
      <c r="C107" s="4" t="s">
        <v>26</v>
      </c>
      <c r="D107" s="84" t="s">
        <v>356</v>
      </c>
    </row>
    <row r="108">
      <c r="A108" s="52" t="s">
        <v>353</v>
      </c>
      <c r="B108" s="4" t="s">
        <v>618</v>
      </c>
      <c r="C108" s="7" t="s">
        <v>42</v>
      </c>
      <c r="D108" s="76" t="s">
        <v>619</v>
      </c>
    </row>
    <row r="109">
      <c r="A109" s="81" t="s">
        <v>359</v>
      </c>
      <c r="B109" s="75" t="s">
        <v>624</v>
      </c>
      <c r="C109" s="4" t="s">
        <v>26</v>
      </c>
      <c r="D109" s="76" t="s">
        <v>625</v>
      </c>
    </row>
    <row r="110">
      <c r="A110" s="106" t="s">
        <v>355</v>
      </c>
      <c r="B110" s="103" t="s">
        <v>622</v>
      </c>
      <c r="C110" s="4" t="s">
        <v>42</v>
      </c>
      <c r="D110" s="102" t="s">
        <v>623</v>
      </c>
    </row>
    <row r="111">
      <c r="A111" s="104" t="s">
        <v>359</v>
      </c>
      <c r="B111" s="95" t="s">
        <v>627</v>
      </c>
      <c r="C111" s="4" t="s">
        <v>26</v>
      </c>
      <c r="D111" s="105" t="s">
        <v>628</v>
      </c>
    </row>
    <row r="112">
      <c r="A112" s="106" t="s">
        <v>359</v>
      </c>
      <c r="B112" s="95" t="s">
        <v>177</v>
      </c>
      <c r="C112" s="4" t="s">
        <v>42</v>
      </c>
      <c r="D112" s="105" t="s">
        <v>626</v>
      </c>
    </row>
    <row r="113">
      <c r="A113" s="104" t="s">
        <v>361</v>
      </c>
      <c r="B113" s="95" t="s">
        <v>25</v>
      </c>
      <c r="C113" s="4" t="s">
        <v>26</v>
      </c>
      <c r="D113" s="76" t="s">
        <v>631</v>
      </c>
    </row>
    <row r="114">
      <c r="A114" s="104" t="s">
        <v>361</v>
      </c>
      <c r="B114" s="103" t="s">
        <v>56</v>
      </c>
      <c r="C114" s="4" t="s">
        <v>26</v>
      </c>
      <c r="D114" s="105" t="s">
        <v>362</v>
      </c>
    </row>
    <row r="115">
      <c r="A115" s="75" t="s">
        <v>359</v>
      </c>
      <c r="B115" s="75" t="s">
        <v>629</v>
      </c>
      <c r="C115" s="4" t="s">
        <v>42</v>
      </c>
      <c r="D115" s="76" t="s">
        <v>630</v>
      </c>
    </row>
    <row r="116">
      <c r="A116" s="104" t="s">
        <v>365</v>
      </c>
      <c r="B116" s="95" t="s">
        <v>131</v>
      </c>
      <c r="C116" s="4" t="s">
        <v>26</v>
      </c>
      <c r="D116" s="76" t="s">
        <v>633</v>
      </c>
    </row>
    <row r="117">
      <c r="A117" s="104" t="s">
        <v>365</v>
      </c>
      <c r="B117" s="103" t="s">
        <v>635</v>
      </c>
      <c r="C117" s="4" t="s">
        <v>26</v>
      </c>
      <c r="D117" s="105" t="s">
        <v>633</v>
      </c>
    </row>
    <row r="118">
      <c r="A118" s="106" t="s">
        <v>361</v>
      </c>
      <c r="B118" s="103" t="s">
        <v>46</v>
      </c>
      <c r="C118" s="4" t="s">
        <v>42</v>
      </c>
      <c r="D118" s="105" t="s">
        <v>632</v>
      </c>
    </row>
    <row r="119">
      <c r="A119" s="104" t="s">
        <v>376</v>
      </c>
      <c r="B119" s="95" t="s">
        <v>638</v>
      </c>
      <c r="C119" s="4" t="s">
        <v>26</v>
      </c>
      <c r="D119" s="105" t="s">
        <v>639</v>
      </c>
    </row>
    <row r="120">
      <c r="A120" s="52" t="s">
        <v>365</v>
      </c>
      <c r="B120" s="4" t="s">
        <v>636</v>
      </c>
      <c r="C120" s="7" t="s">
        <v>42</v>
      </c>
      <c r="D120" s="76" t="s">
        <v>637</v>
      </c>
    </row>
    <row r="121">
      <c r="A121" s="106" t="s">
        <v>380</v>
      </c>
      <c r="B121" s="95" t="s">
        <v>138</v>
      </c>
      <c r="C121" s="4" t="s">
        <v>26</v>
      </c>
      <c r="D121" s="133" t="s">
        <v>381</v>
      </c>
    </row>
    <row r="122">
      <c r="A122" s="93" t="s">
        <v>380</v>
      </c>
      <c r="B122" s="103" t="s">
        <v>136</v>
      </c>
      <c r="C122" s="4" t="s">
        <v>26</v>
      </c>
      <c r="D122" s="84" t="s">
        <v>381</v>
      </c>
    </row>
    <row r="123">
      <c r="A123" s="93" t="s">
        <v>380</v>
      </c>
      <c r="B123" s="95" t="s">
        <v>641</v>
      </c>
      <c r="C123" s="4" t="s">
        <v>26</v>
      </c>
      <c r="D123" s="105" t="s">
        <v>642</v>
      </c>
    </row>
    <row r="124">
      <c r="A124" s="93" t="s">
        <v>380</v>
      </c>
      <c r="B124" s="95" t="s">
        <v>643</v>
      </c>
      <c r="C124" s="4" t="s">
        <v>26</v>
      </c>
      <c r="D124" s="76" t="s">
        <v>644</v>
      </c>
    </row>
    <row r="125">
      <c r="A125" s="93" t="s">
        <v>380</v>
      </c>
      <c r="B125" s="95" t="s">
        <v>645</v>
      </c>
      <c r="C125" s="4" t="s">
        <v>26</v>
      </c>
      <c r="D125" s="76" t="s">
        <v>646</v>
      </c>
    </row>
    <row r="126">
      <c r="A126" s="81" t="s">
        <v>384</v>
      </c>
      <c r="B126" s="95" t="s">
        <v>25</v>
      </c>
      <c r="C126" s="4" t="s">
        <v>26</v>
      </c>
      <c r="D126" s="76" t="s">
        <v>647</v>
      </c>
    </row>
    <row r="127">
      <c r="A127" s="52" t="s">
        <v>376</v>
      </c>
      <c r="B127" s="4" t="s">
        <v>640</v>
      </c>
      <c r="C127" s="7" t="s">
        <v>42</v>
      </c>
      <c r="D127" s="76" t="s">
        <v>639</v>
      </c>
    </row>
    <row r="128">
      <c r="A128" s="52" t="s">
        <v>384</v>
      </c>
      <c r="B128" s="4" t="s">
        <v>84</v>
      </c>
      <c r="C128" s="7" t="s">
        <v>42</v>
      </c>
      <c r="D128" s="76" t="s">
        <v>648</v>
      </c>
    </row>
    <row r="129">
      <c r="A129" s="93" t="s">
        <v>388</v>
      </c>
      <c r="B129" s="95" t="s">
        <v>650</v>
      </c>
      <c r="C129" s="4" t="s">
        <v>26</v>
      </c>
      <c r="D129" s="80" t="s">
        <v>389</v>
      </c>
    </row>
    <row r="130">
      <c r="A130" s="75" t="s">
        <v>384</v>
      </c>
      <c r="B130" s="75" t="s">
        <v>79</v>
      </c>
      <c r="C130" s="4" t="s">
        <v>42</v>
      </c>
      <c r="D130" s="76" t="s">
        <v>649</v>
      </c>
    </row>
    <row r="131">
      <c r="A131" s="75" t="s">
        <v>388</v>
      </c>
      <c r="B131" s="95" t="s">
        <v>652</v>
      </c>
      <c r="C131" s="4" t="s">
        <v>26</v>
      </c>
      <c r="D131" s="76" t="s">
        <v>653</v>
      </c>
    </row>
    <row r="132">
      <c r="A132" s="93" t="s">
        <v>388</v>
      </c>
      <c r="B132" s="103" t="s">
        <v>651</v>
      </c>
      <c r="C132" s="4" t="s">
        <v>42</v>
      </c>
      <c r="D132" s="105" t="s">
        <v>389</v>
      </c>
    </row>
    <row r="133">
      <c r="A133" s="93" t="s">
        <v>392</v>
      </c>
      <c r="B133" s="95" t="s">
        <v>654</v>
      </c>
      <c r="C133" s="4" t="s">
        <v>26</v>
      </c>
      <c r="D133" s="76" t="s">
        <v>655</v>
      </c>
    </row>
    <row r="134">
      <c r="A134" s="93" t="s">
        <v>392</v>
      </c>
      <c r="B134" s="95" t="s">
        <v>656</v>
      </c>
      <c r="C134" s="4" t="s">
        <v>42</v>
      </c>
      <c r="D134" s="76" t="s">
        <v>655</v>
      </c>
    </row>
    <row r="135">
      <c r="A135" s="81" t="s">
        <v>394</v>
      </c>
      <c r="B135" s="95" t="s">
        <v>25</v>
      </c>
      <c r="C135" s="4" t="s">
        <v>26</v>
      </c>
      <c r="D135" s="76" t="s">
        <v>658</v>
      </c>
    </row>
    <row r="136">
      <c r="A136" s="81" t="s">
        <v>396</v>
      </c>
      <c r="B136" s="95" t="s">
        <v>659</v>
      </c>
      <c r="C136" s="4" t="s">
        <v>26</v>
      </c>
      <c r="D136" s="76" t="s">
        <v>660</v>
      </c>
    </row>
    <row r="137">
      <c r="A137" s="81" t="s">
        <v>399</v>
      </c>
      <c r="B137" s="94" t="s">
        <v>56</v>
      </c>
      <c r="C137" s="4" t="s">
        <v>26</v>
      </c>
      <c r="D137" s="133" t="s">
        <v>400</v>
      </c>
    </row>
    <row r="138">
      <c r="A138" s="81" t="s">
        <v>401</v>
      </c>
      <c r="B138" s="94" t="s">
        <v>65</v>
      </c>
      <c r="C138" s="4" t="s">
        <v>26</v>
      </c>
      <c r="D138" s="84" t="s">
        <v>402</v>
      </c>
    </row>
    <row r="139">
      <c r="A139" s="81" t="s">
        <v>401</v>
      </c>
      <c r="B139" s="94" t="s">
        <v>138</v>
      </c>
      <c r="C139" s="4" t="s">
        <v>26</v>
      </c>
      <c r="D139" s="105" t="s">
        <v>662</v>
      </c>
    </row>
    <row r="140">
      <c r="A140" s="75" t="s">
        <v>401</v>
      </c>
      <c r="B140" s="95" t="s">
        <v>177</v>
      </c>
      <c r="C140" s="4" t="s">
        <v>42</v>
      </c>
      <c r="D140" s="76" t="s">
        <v>663</v>
      </c>
    </row>
    <row r="141">
      <c r="A141" s="81" t="s">
        <v>404</v>
      </c>
      <c r="B141" s="94" t="s">
        <v>56</v>
      </c>
      <c r="C141" s="4" t="s">
        <v>26</v>
      </c>
      <c r="D141" s="84" t="s">
        <v>405</v>
      </c>
    </row>
    <row r="142">
      <c r="A142" s="81" t="s">
        <v>404</v>
      </c>
      <c r="B142" s="94" t="s">
        <v>665</v>
      </c>
      <c r="C142" s="4" t="s">
        <v>26</v>
      </c>
      <c r="D142" s="105" t="s">
        <v>405</v>
      </c>
    </row>
    <row r="143">
      <c r="A143" s="75" t="s">
        <v>404</v>
      </c>
      <c r="B143" s="75" t="s">
        <v>666</v>
      </c>
      <c r="C143" s="4" t="s">
        <v>42</v>
      </c>
      <c r="D143" s="76" t="s">
        <v>667</v>
      </c>
    </row>
    <row r="144">
      <c r="A144" s="81" t="s">
        <v>407</v>
      </c>
      <c r="B144" s="94" t="s">
        <v>56</v>
      </c>
      <c r="C144" s="4" t="s">
        <v>26</v>
      </c>
      <c r="D144" s="84" t="s">
        <v>408</v>
      </c>
    </row>
    <row r="145">
      <c r="A145" s="75" t="s">
        <v>407</v>
      </c>
      <c r="B145" s="75" t="s">
        <v>668</v>
      </c>
      <c r="C145" s="4" t="s">
        <v>42</v>
      </c>
      <c r="D145" s="76" t="s">
        <v>669</v>
      </c>
    </row>
    <row r="146">
      <c r="A146" s="81" t="s">
        <v>414</v>
      </c>
      <c r="B146" s="75" t="s">
        <v>670</v>
      </c>
      <c r="C146" s="4" t="s">
        <v>26</v>
      </c>
      <c r="D146" s="76" t="s">
        <v>671</v>
      </c>
    </row>
    <row r="147">
      <c r="A147" s="52" t="s">
        <v>414</v>
      </c>
      <c r="B147" s="4" t="s">
        <v>46</v>
      </c>
      <c r="C147" s="7" t="s">
        <v>42</v>
      </c>
      <c r="D147" s="76" t="s">
        <v>672</v>
      </c>
    </row>
    <row r="148">
      <c r="A148" s="81" t="s">
        <v>421</v>
      </c>
      <c r="B148" s="111" t="s">
        <v>25</v>
      </c>
      <c r="C148" s="4" t="s">
        <v>26</v>
      </c>
      <c r="D148" s="133" t="s">
        <v>422</v>
      </c>
    </row>
    <row r="149">
      <c r="A149" s="52" t="s">
        <v>421</v>
      </c>
      <c r="B149" s="4" t="s">
        <v>46</v>
      </c>
      <c r="C149" s="7" t="s">
        <v>42</v>
      </c>
      <c r="D149" s="76" t="s">
        <v>422</v>
      </c>
    </row>
    <row r="150">
      <c r="A150" s="81" t="s">
        <v>424</v>
      </c>
      <c r="B150" s="75" t="s">
        <v>56</v>
      </c>
      <c r="C150" s="4" t="s">
        <v>26</v>
      </c>
      <c r="D150" s="84" t="s">
        <v>425</v>
      </c>
    </row>
    <row r="151">
      <c r="A151" s="81" t="s">
        <v>424</v>
      </c>
      <c r="B151" s="94" t="s">
        <v>673</v>
      </c>
      <c r="C151" s="4" t="s">
        <v>26</v>
      </c>
      <c r="D151" s="84" t="s">
        <v>425</v>
      </c>
    </row>
    <row r="152">
      <c r="A152" s="52" t="s">
        <v>424</v>
      </c>
      <c r="B152" s="4" t="s">
        <v>674</v>
      </c>
      <c r="C152" s="7" t="s">
        <v>42</v>
      </c>
      <c r="D152" s="76" t="s">
        <v>675</v>
      </c>
    </row>
    <row r="153">
      <c r="A153" s="93" t="s">
        <v>424</v>
      </c>
      <c r="B153" s="95" t="s">
        <v>46</v>
      </c>
      <c r="C153" s="4" t="s">
        <v>42</v>
      </c>
      <c r="D153" s="76" t="s">
        <v>675</v>
      </c>
    </row>
    <row r="154">
      <c r="A154" s="52" t="s">
        <v>424</v>
      </c>
      <c r="B154" s="4" t="s">
        <v>676</v>
      </c>
      <c r="C154" s="7" t="s">
        <v>42</v>
      </c>
      <c r="D154" s="76" t="s">
        <v>677</v>
      </c>
    </row>
    <row r="155">
      <c r="A155" s="52" t="s">
        <v>424</v>
      </c>
      <c r="B155" s="4" t="s">
        <v>678</v>
      </c>
      <c r="C155" s="7" t="s">
        <v>42</v>
      </c>
      <c r="D155" s="76" t="s">
        <v>675</v>
      </c>
    </row>
    <row r="156">
      <c r="A156" s="81" t="s">
        <v>431</v>
      </c>
      <c r="B156" s="75" t="s">
        <v>25</v>
      </c>
      <c r="C156" s="4" t="s">
        <v>26</v>
      </c>
      <c r="D156" s="133" t="s">
        <v>432</v>
      </c>
    </row>
    <row r="157">
      <c r="A157" s="81" t="s">
        <v>433</v>
      </c>
      <c r="B157" s="94" t="s">
        <v>25</v>
      </c>
      <c r="C157" s="4" t="s">
        <v>26</v>
      </c>
      <c r="D157" s="84" t="s">
        <v>434</v>
      </c>
    </row>
    <row r="158">
      <c r="A158" s="81" t="s">
        <v>436</v>
      </c>
      <c r="B158" s="94" t="s">
        <v>25</v>
      </c>
      <c r="C158" s="4" t="s">
        <v>26</v>
      </c>
      <c r="D158" s="84" t="s">
        <v>437</v>
      </c>
    </row>
    <row r="159">
      <c r="A159" s="75" t="s">
        <v>436</v>
      </c>
      <c r="B159" s="95" t="s">
        <v>41</v>
      </c>
      <c r="C159" s="4" t="s">
        <v>42</v>
      </c>
      <c r="D159" s="76" t="s">
        <v>437</v>
      </c>
    </row>
    <row r="160">
      <c r="A160" s="81" t="s">
        <v>438</v>
      </c>
      <c r="B160" s="75" t="s">
        <v>682</v>
      </c>
      <c r="C160" s="4" t="s">
        <v>26</v>
      </c>
      <c r="D160" s="105" t="s">
        <v>683</v>
      </c>
    </row>
    <row r="161">
      <c r="A161" s="93" t="s">
        <v>438</v>
      </c>
      <c r="B161" s="94" t="s">
        <v>684</v>
      </c>
      <c r="C161" s="7" t="s">
        <v>42</v>
      </c>
      <c r="D161" s="105" t="s">
        <v>685</v>
      </c>
    </row>
    <row r="162">
      <c r="A162" s="81" t="s">
        <v>441</v>
      </c>
      <c r="B162" s="75" t="s">
        <v>670</v>
      </c>
      <c r="C162" s="4" t="s">
        <v>26</v>
      </c>
      <c r="D162" s="136" t="s">
        <v>442</v>
      </c>
    </row>
    <row r="163">
      <c r="A163" s="93" t="s">
        <v>441</v>
      </c>
      <c r="B163" s="94" t="s">
        <v>46</v>
      </c>
      <c r="C163" s="7" t="s">
        <v>42</v>
      </c>
      <c r="D163" s="105" t="s">
        <v>442</v>
      </c>
    </row>
    <row r="164">
      <c r="A164" s="81" t="s">
        <v>445</v>
      </c>
      <c r="B164" s="75" t="s">
        <v>56</v>
      </c>
      <c r="C164" s="4" t="s">
        <v>26</v>
      </c>
      <c r="D164" s="105" t="s">
        <v>686</v>
      </c>
    </row>
    <row r="165">
      <c r="A165" s="93" t="s">
        <v>445</v>
      </c>
      <c r="B165" s="94" t="s">
        <v>687</v>
      </c>
      <c r="C165" s="7" t="s">
        <v>42</v>
      </c>
      <c r="D165" s="105" t="s">
        <v>686</v>
      </c>
    </row>
    <row r="166">
      <c r="A166" s="81" t="s">
        <v>445</v>
      </c>
      <c r="B166" s="94" t="s">
        <v>56</v>
      </c>
      <c r="C166" s="4" t="s">
        <v>26</v>
      </c>
      <c r="D166" s="105" t="s">
        <v>689</v>
      </c>
    </row>
    <row r="167">
      <c r="A167" s="81" t="s">
        <v>448</v>
      </c>
      <c r="B167" s="94" t="s">
        <v>690</v>
      </c>
      <c r="C167" s="4" t="s">
        <v>26</v>
      </c>
      <c r="D167" s="105" t="s">
        <v>691</v>
      </c>
    </row>
    <row r="168">
      <c r="A168" s="52" t="s">
        <v>448</v>
      </c>
      <c r="B168" s="4" t="s">
        <v>693</v>
      </c>
      <c r="C168" s="7" t="s">
        <v>42</v>
      </c>
      <c r="D168" s="76" t="s">
        <v>691</v>
      </c>
    </row>
    <row r="169">
      <c r="A169" s="81" t="s">
        <v>451</v>
      </c>
      <c r="B169" s="75" t="s">
        <v>25</v>
      </c>
      <c r="C169" s="4" t="s">
        <v>26</v>
      </c>
      <c r="D169" s="84" t="s">
        <v>452</v>
      </c>
    </row>
    <row r="170">
      <c r="A170" s="52" t="s">
        <v>451</v>
      </c>
      <c r="B170" s="4" t="s">
        <v>46</v>
      </c>
      <c r="C170" s="7" t="s">
        <v>42</v>
      </c>
      <c r="D170" s="76" t="s">
        <v>452</v>
      </c>
    </row>
    <row r="171">
      <c r="A171" s="81" t="s">
        <v>453</v>
      </c>
      <c r="B171" s="113" t="s">
        <v>25</v>
      </c>
      <c r="C171" s="4" t="s">
        <v>26</v>
      </c>
      <c r="D171" s="84" t="s">
        <v>454</v>
      </c>
    </row>
    <row r="172">
      <c r="A172" s="81" t="s">
        <v>453</v>
      </c>
      <c r="B172" s="113" t="s">
        <v>695</v>
      </c>
      <c r="C172" s="4" t="s">
        <v>26</v>
      </c>
      <c r="D172" s="105" t="s">
        <v>696</v>
      </c>
    </row>
    <row r="173">
      <c r="A173" s="81" t="s">
        <v>453</v>
      </c>
      <c r="B173" s="113" t="s">
        <v>697</v>
      </c>
      <c r="C173" s="4" t="s">
        <v>26</v>
      </c>
      <c r="D173" s="105" t="s">
        <v>698</v>
      </c>
    </row>
    <row r="174">
      <c r="A174" s="81" t="s">
        <v>453</v>
      </c>
      <c r="B174" s="113" t="s">
        <v>56</v>
      </c>
      <c r="C174" s="4" t="s">
        <v>26</v>
      </c>
      <c r="D174" s="105" t="s">
        <v>699</v>
      </c>
    </row>
    <row r="175">
      <c r="A175" s="93" t="s">
        <v>453</v>
      </c>
      <c r="B175" s="94" t="s">
        <v>46</v>
      </c>
      <c r="C175" s="4" t="s">
        <v>42</v>
      </c>
      <c r="D175" s="105" t="s">
        <v>699</v>
      </c>
    </row>
    <row r="176">
      <c r="A176" s="81" t="s">
        <v>456</v>
      </c>
      <c r="B176" s="75" t="s">
        <v>25</v>
      </c>
      <c r="C176" s="4" t="s">
        <v>26</v>
      </c>
      <c r="D176" s="84" t="s">
        <v>457</v>
      </c>
    </row>
    <row r="177">
      <c r="A177" s="93" t="s">
        <v>456</v>
      </c>
      <c r="B177" s="94" t="s">
        <v>46</v>
      </c>
      <c r="C177" s="4" t="s">
        <v>42</v>
      </c>
      <c r="D177" s="105" t="s">
        <v>457</v>
      </c>
    </row>
    <row r="178">
      <c r="A178" s="93" t="s">
        <v>456</v>
      </c>
      <c r="B178" s="94" t="s">
        <v>77</v>
      </c>
      <c r="C178" s="4" t="s">
        <v>42</v>
      </c>
      <c r="D178" s="105" t="s">
        <v>457</v>
      </c>
    </row>
    <row r="179">
      <c r="A179" s="81" t="s">
        <v>458</v>
      </c>
      <c r="B179" s="94" t="s">
        <v>25</v>
      </c>
      <c r="C179" s="4" t="s">
        <v>26</v>
      </c>
      <c r="D179" s="84" t="s">
        <v>459</v>
      </c>
    </row>
    <row r="180">
      <c r="A180" s="93" t="s">
        <v>458</v>
      </c>
      <c r="B180" s="94" t="s">
        <v>46</v>
      </c>
      <c r="C180" s="4" t="s">
        <v>42</v>
      </c>
      <c r="D180" s="105" t="s">
        <v>700</v>
      </c>
    </row>
    <row r="181">
      <c r="A181" s="93" t="s">
        <v>458</v>
      </c>
      <c r="B181" s="94" t="s">
        <v>701</v>
      </c>
      <c r="C181" s="4" t="s">
        <v>42</v>
      </c>
      <c r="D181" s="105" t="s">
        <v>700</v>
      </c>
    </row>
    <row r="182">
      <c r="A182" s="81" t="s">
        <v>460</v>
      </c>
      <c r="B182" s="94" t="s">
        <v>670</v>
      </c>
      <c r="C182" s="4" t="s">
        <v>26</v>
      </c>
      <c r="D182" s="84" t="s">
        <v>744</v>
      </c>
    </row>
    <row r="183">
      <c r="A183" s="93" t="s">
        <v>460</v>
      </c>
      <c r="B183" s="75" t="s">
        <v>46</v>
      </c>
      <c r="C183" s="4" t="s">
        <v>42</v>
      </c>
      <c r="D183" s="105" t="s">
        <v>703</v>
      </c>
    </row>
    <row r="184">
      <c r="A184" s="81" t="s">
        <v>467</v>
      </c>
      <c r="B184" s="114" t="s">
        <v>56</v>
      </c>
      <c r="C184" s="4" t="s">
        <v>26</v>
      </c>
      <c r="D184" s="84" t="s">
        <v>468</v>
      </c>
    </row>
    <row r="185">
      <c r="A185" s="93" t="s">
        <v>741</v>
      </c>
      <c r="B185" s="75" t="s">
        <v>46</v>
      </c>
      <c r="C185" s="4" t="s">
        <v>42</v>
      </c>
      <c r="D185" s="76" t="s">
        <v>704</v>
      </c>
    </row>
    <row r="186">
      <c r="A186" s="81" t="s">
        <v>470</v>
      </c>
      <c r="B186" s="94" t="s">
        <v>705</v>
      </c>
      <c r="C186" s="4" t="s">
        <v>26</v>
      </c>
      <c r="D186" s="84" t="s">
        <v>471</v>
      </c>
    </row>
    <row r="187">
      <c r="A187" s="93" t="s">
        <v>470</v>
      </c>
      <c r="B187" s="75" t="s">
        <v>706</v>
      </c>
      <c r="C187" s="4" t="s">
        <v>42</v>
      </c>
      <c r="D187" s="76" t="s">
        <v>471</v>
      </c>
    </row>
    <row r="188">
      <c r="A188" s="81" t="s">
        <v>473</v>
      </c>
      <c r="B188" s="94" t="s">
        <v>709</v>
      </c>
      <c r="C188" s="4" t="s">
        <v>26</v>
      </c>
      <c r="D188" s="84" t="s">
        <v>474</v>
      </c>
    </row>
    <row r="189">
      <c r="A189" s="81" t="s">
        <v>473</v>
      </c>
      <c r="B189" s="94" t="s">
        <v>56</v>
      </c>
      <c r="C189" s="4" t="s">
        <v>26</v>
      </c>
      <c r="D189" s="105" t="s">
        <v>710</v>
      </c>
    </row>
    <row r="190">
      <c r="A190" s="81" t="s">
        <v>473</v>
      </c>
      <c r="B190" s="94" t="s">
        <v>711</v>
      </c>
      <c r="C190" s="4" t="s">
        <v>26</v>
      </c>
      <c r="D190" s="105" t="s">
        <v>712</v>
      </c>
    </row>
    <row r="191">
      <c r="A191" s="93" t="s">
        <v>473</v>
      </c>
      <c r="B191" s="75" t="s">
        <v>713</v>
      </c>
      <c r="C191" s="4" t="s">
        <v>42</v>
      </c>
      <c r="D191" s="76" t="s">
        <v>714</v>
      </c>
    </row>
    <row r="192">
      <c r="A192" s="93" t="s">
        <v>473</v>
      </c>
      <c r="B192" s="94" t="s">
        <v>715</v>
      </c>
      <c r="C192" s="4" t="s">
        <v>42</v>
      </c>
      <c r="D192" s="105" t="s">
        <v>716</v>
      </c>
    </row>
    <row r="193">
      <c r="A193" s="93" t="s">
        <v>473</v>
      </c>
      <c r="B193" s="94" t="s">
        <v>717</v>
      </c>
      <c r="C193" s="4" t="s">
        <v>42</v>
      </c>
      <c r="D193" s="105" t="s">
        <v>716</v>
      </c>
    </row>
    <row r="194">
      <c r="A194" s="81" t="s">
        <v>476</v>
      </c>
      <c r="B194" s="94" t="s">
        <v>604</v>
      </c>
      <c r="C194" s="4" t="s">
        <v>26</v>
      </c>
      <c r="D194" s="84" t="s">
        <v>477</v>
      </c>
    </row>
    <row r="195">
      <c r="A195" s="81" t="s">
        <v>480</v>
      </c>
      <c r="B195" s="94" t="s">
        <v>56</v>
      </c>
      <c r="C195" s="4" t="s">
        <v>26</v>
      </c>
      <c r="D195" s="105" t="s">
        <v>718</v>
      </c>
    </row>
    <row r="196">
      <c r="A196" s="81" t="s">
        <v>480</v>
      </c>
      <c r="B196" s="94" t="s">
        <v>719</v>
      </c>
      <c r="C196" s="4" t="s">
        <v>26</v>
      </c>
      <c r="D196" s="105" t="s">
        <v>718</v>
      </c>
    </row>
    <row r="197">
      <c r="A197" s="81" t="s">
        <v>480</v>
      </c>
      <c r="B197" s="94" t="s">
        <v>720</v>
      </c>
      <c r="C197" s="4" t="s">
        <v>26</v>
      </c>
      <c r="D197" s="105" t="s">
        <v>721</v>
      </c>
    </row>
    <row r="198">
      <c r="A198" s="93" t="s">
        <v>480</v>
      </c>
      <c r="B198" s="94" t="s">
        <v>722</v>
      </c>
      <c r="C198" s="4" t="s">
        <v>42</v>
      </c>
      <c r="D198" s="105" t="s">
        <v>721</v>
      </c>
    </row>
    <row r="199">
      <c r="A199" s="81" t="s">
        <v>483</v>
      </c>
      <c r="B199" s="94" t="s">
        <v>25</v>
      </c>
      <c r="C199" s="4" t="s">
        <v>26</v>
      </c>
      <c r="D199" s="105" t="s">
        <v>725</v>
      </c>
    </row>
    <row r="200">
      <c r="A200" s="93" t="s">
        <v>483</v>
      </c>
      <c r="B200" s="94" t="s">
        <v>46</v>
      </c>
      <c r="C200" s="4" t="s">
        <v>42</v>
      </c>
      <c r="D200" s="105" t="s">
        <v>725</v>
      </c>
    </row>
    <row r="201">
      <c r="A201" s="81" t="s">
        <v>487</v>
      </c>
      <c r="B201" s="137" t="s">
        <v>722</v>
      </c>
      <c r="C201" s="4" t="s">
        <v>26</v>
      </c>
      <c r="D201" s="84" t="s">
        <v>488</v>
      </c>
    </row>
    <row r="202">
      <c r="A202" s="81" t="s">
        <v>487</v>
      </c>
      <c r="B202" s="94" t="s">
        <v>138</v>
      </c>
      <c r="C202" s="4" t="s">
        <v>26</v>
      </c>
      <c r="D202" s="105" t="s">
        <v>726</v>
      </c>
    </row>
    <row r="203">
      <c r="A203" s="93" t="s">
        <v>487</v>
      </c>
      <c r="B203" s="75" t="s">
        <v>727</v>
      </c>
      <c r="C203" s="4" t="s">
        <v>42</v>
      </c>
      <c r="D203" s="105" t="s">
        <v>728</v>
      </c>
    </row>
    <row r="204">
      <c r="A204" s="81" t="s">
        <v>491</v>
      </c>
      <c r="B204" s="94" t="s">
        <v>56</v>
      </c>
      <c r="C204" s="4" t="s">
        <v>26</v>
      </c>
      <c r="D204" s="84" t="s">
        <v>492</v>
      </c>
    </row>
    <row r="205">
      <c r="A205" s="81" t="s">
        <v>493</v>
      </c>
      <c r="B205" s="94" t="s">
        <v>56</v>
      </c>
      <c r="C205" s="4" t="s">
        <v>26</v>
      </c>
      <c r="D205" s="84" t="s">
        <v>494</v>
      </c>
    </row>
    <row r="206">
      <c r="A206" s="81" t="s">
        <v>495</v>
      </c>
      <c r="B206" s="94" t="s">
        <v>56</v>
      </c>
      <c r="C206" s="4" t="s">
        <v>26</v>
      </c>
      <c r="D206" s="84" t="s">
        <v>496</v>
      </c>
    </row>
    <row r="207">
      <c r="A207" s="81" t="s">
        <v>495</v>
      </c>
      <c r="B207" s="94" t="s">
        <v>131</v>
      </c>
      <c r="C207" s="4" t="s">
        <v>26</v>
      </c>
      <c r="D207" s="84" t="s">
        <v>496</v>
      </c>
    </row>
    <row r="208">
      <c r="A208" s="81" t="s">
        <v>495</v>
      </c>
      <c r="B208" s="94" t="s">
        <v>731</v>
      </c>
      <c r="C208" s="4" t="s">
        <v>26</v>
      </c>
      <c r="D208" s="84" t="s">
        <v>496</v>
      </c>
    </row>
    <row r="209">
      <c r="A209" s="81" t="s">
        <v>495</v>
      </c>
      <c r="B209" s="94" t="s">
        <v>732</v>
      </c>
      <c r="C209" s="4" t="s">
        <v>26</v>
      </c>
      <c r="D209" s="84" t="s">
        <v>496</v>
      </c>
    </row>
    <row r="210">
      <c r="A210" s="81" t="s">
        <v>497</v>
      </c>
      <c r="B210" s="94" t="s">
        <v>25</v>
      </c>
      <c r="C210" s="4" t="s">
        <v>26</v>
      </c>
      <c r="D210" s="84" t="s">
        <v>498</v>
      </c>
    </row>
    <row r="211">
      <c r="A211" s="93" t="s">
        <v>497</v>
      </c>
      <c r="B211" s="113" t="s">
        <v>46</v>
      </c>
      <c r="C211" s="4" t="s">
        <v>42</v>
      </c>
      <c r="D211" s="105" t="s">
        <v>498</v>
      </c>
    </row>
    <row r="212">
      <c r="A212" s="93" t="s">
        <v>497</v>
      </c>
      <c r="B212" s="75" t="s">
        <v>77</v>
      </c>
      <c r="C212" s="4" t="s">
        <v>42</v>
      </c>
      <c r="D212" s="105" t="s">
        <v>498</v>
      </c>
    </row>
    <row r="213">
      <c r="A213" s="81" t="s">
        <v>499</v>
      </c>
      <c r="B213" s="94" t="s">
        <v>56</v>
      </c>
      <c r="C213" s="4" t="s">
        <v>26</v>
      </c>
      <c r="D213" s="84" t="s">
        <v>500</v>
      </c>
    </row>
    <row r="214">
      <c r="A214" s="81" t="s">
        <v>499</v>
      </c>
      <c r="B214" s="94" t="s">
        <v>65</v>
      </c>
      <c r="C214" s="4" t="s">
        <v>26</v>
      </c>
      <c r="D214" s="84" t="s">
        <v>500</v>
      </c>
    </row>
    <row r="215">
      <c r="A215" s="52" t="s">
        <v>499</v>
      </c>
      <c r="B215" s="4" t="s">
        <v>46</v>
      </c>
      <c r="C215" s="7" t="s">
        <v>42</v>
      </c>
      <c r="D215" s="76" t="s">
        <v>733</v>
      </c>
    </row>
    <row r="216">
      <c r="A216" s="81" t="s">
        <v>501</v>
      </c>
      <c r="B216" s="94" t="s">
        <v>503</v>
      </c>
      <c r="C216" s="4" t="s">
        <v>26</v>
      </c>
      <c r="D216" s="105" t="s">
        <v>735</v>
      </c>
    </row>
    <row r="217">
      <c r="A217" s="81" t="s">
        <v>501</v>
      </c>
      <c r="B217" s="94" t="s">
        <v>722</v>
      </c>
      <c r="C217" s="4" t="s">
        <v>26</v>
      </c>
      <c r="D217" s="105" t="s">
        <v>736</v>
      </c>
    </row>
    <row r="218">
      <c r="A218" s="81" t="s">
        <v>505</v>
      </c>
      <c r="B218" s="94" t="s">
        <v>25</v>
      </c>
      <c r="C218" s="4" t="s">
        <v>26</v>
      </c>
      <c r="D218" s="105" t="s">
        <v>738</v>
      </c>
    </row>
    <row r="219">
      <c r="A219" s="81" t="s">
        <v>507</v>
      </c>
      <c r="B219" s="94" t="s">
        <v>87</v>
      </c>
      <c r="C219" s="4" t="s">
        <v>26</v>
      </c>
      <c r="D219" s="84" t="s">
        <v>508</v>
      </c>
    </row>
    <row r="220">
      <c r="A220" s="81" t="s">
        <v>507</v>
      </c>
      <c r="B220" s="94" t="s">
        <v>25</v>
      </c>
      <c r="C220" s="4" t="s">
        <v>26</v>
      </c>
      <c r="D220" s="84" t="s">
        <v>508</v>
      </c>
    </row>
    <row r="221">
      <c r="A221" s="52" t="s">
        <v>507</v>
      </c>
      <c r="B221" s="4" t="s">
        <v>46</v>
      </c>
      <c r="C221" s="7" t="s">
        <v>42</v>
      </c>
      <c r="D221" s="76" t="s">
        <v>508</v>
      </c>
    </row>
    <row r="222">
      <c r="A222" s="81" t="s">
        <v>510</v>
      </c>
      <c r="B222" s="94" t="s">
        <v>25</v>
      </c>
      <c r="C222" s="4" t="s">
        <v>26</v>
      </c>
      <c r="D222" s="84" t="s">
        <v>511</v>
      </c>
    </row>
    <row r="223">
      <c r="A223" s="81" t="s">
        <v>510</v>
      </c>
      <c r="B223" s="94" t="s">
        <v>621</v>
      </c>
      <c r="C223" s="4" t="s">
        <v>26</v>
      </c>
      <c r="D223" s="84" t="s">
        <v>511</v>
      </c>
    </row>
    <row r="224">
      <c r="A224" s="52" t="s">
        <v>510</v>
      </c>
      <c r="B224" s="4" t="s">
        <v>46</v>
      </c>
      <c r="C224" s="7" t="s">
        <v>42</v>
      </c>
      <c r="D224" s="76" t="s">
        <v>511</v>
      </c>
    </row>
    <row r="225">
      <c r="A225" s="81" t="s">
        <v>513</v>
      </c>
      <c r="B225" s="82" t="s">
        <v>25</v>
      </c>
      <c r="C225" s="132" t="s">
        <v>26</v>
      </c>
      <c r="D225" s="84" t="s">
        <v>514</v>
      </c>
    </row>
    <row r="226">
      <c r="A226" s="81" t="s">
        <v>513</v>
      </c>
      <c r="B226" s="94" t="s">
        <v>56</v>
      </c>
      <c r="C226" s="4" t="s">
        <v>26</v>
      </c>
      <c r="D226" s="105" t="s">
        <v>740</v>
      </c>
    </row>
    <row r="227">
      <c r="A227" s="81" t="s">
        <v>513</v>
      </c>
      <c r="B227" s="116" t="s">
        <v>25</v>
      </c>
      <c r="C227" s="83" t="s">
        <v>26</v>
      </c>
      <c r="D227" s="84" t="s">
        <v>514</v>
      </c>
    </row>
    <row r="228">
      <c r="A228" s="81" t="s">
        <v>513</v>
      </c>
      <c r="B228" s="93" t="s">
        <v>56</v>
      </c>
      <c r="C228" s="7" t="s">
        <v>26</v>
      </c>
      <c r="D228" s="105" t="s">
        <v>740</v>
      </c>
    </row>
    <row r="229">
      <c r="A229" s="52" t="s">
        <v>175</v>
      </c>
      <c r="B229" s="4" t="s">
        <v>151</v>
      </c>
      <c r="C229" s="7" t="s">
        <v>42</v>
      </c>
      <c r="D229" s="76" t="s">
        <v>152</v>
      </c>
    </row>
    <row r="230">
      <c r="A230" s="52" t="s">
        <v>175</v>
      </c>
      <c r="B230" s="4" t="s">
        <v>150</v>
      </c>
      <c r="C230" s="83" t="s">
        <v>26</v>
      </c>
      <c r="D230" s="138" t="s">
        <v>148</v>
      </c>
    </row>
    <row r="231">
      <c r="A231" s="52" t="s">
        <v>175</v>
      </c>
      <c r="B231" s="4" t="s">
        <v>147</v>
      </c>
      <c r="C231" s="83" t="s">
        <v>26</v>
      </c>
      <c r="D231" s="138" t="s">
        <v>148</v>
      </c>
    </row>
    <row r="232">
      <c r="A232" s="93" t="s">
        <v>175</v>
      </c>
      <c r="B232" s="94" t="s">
        <v>159</v>
      </c>
      <c r="C232" s="4" t="s">
        <v>42</v>
      </c>
      <c r="D232" s="105" t="s">
        <v>155</v>
      </c>
    </row>
    <row r="233">
      <c r="A233" s="52" t="s">
        <v>175</v>
      </c>
      <c r="B233" s="4" t="s">
        <v>158</v>
      </c>
      <c r="C233" s="83" t="s">
        <v>26</v>
      </c>
      <c r="D233" s="138" t="s">
        <v>155</v>
      </c>
    </row>
    <row r="234">
      <c r="A234" s="52" t="s">
        <v>175</v>
      </c>
      <c r="B234" s="4" t="s">
        <v>157</v>
      </c>
      <c r="C234" s="83" t="s">
        <v>26</v>
      </c>
      <c r="D234" s="138" t="s">
        <v>155</v>
      </c>
    </row>
    <row r="235">
      <c r="A235" s="52" t="s">
        <v>175</v>
      </c>
      <c r="B235" s="4" t="s">
        <v>156</v>
      </c>
      <c r="C235" s="83" t="s">
        <v>26</v>
      </c>
      <c r="D235" s="138" t="s">
        <v>155</v>
      </c>
    </row>
    <row r="236">
      <c r="A236" s="52" t="s">
        <v>175</v>
      </c>
      <c r="B236" s="4" t="s">
        <v>138</v>
      </c>
      <c r="C236" s="83" t="s">
        <v>26</v>
      </c>
      <c r="D236" s="138" t="s">
        <v>155</v>
      </c>
    </row>
    <row r="237">
      <c r="A237" s="52" t="s">
        <v>179</v>
      </c>
      <c r="B237" s="4" t="s">
        <v>102</v>
      </c>
      <c r="C237" s="83" t="s">
        <v>26</v>
      </c>
      <c r="D237" s="138" t="s">
        <v>93</v>
      </c>
    </row>
    <row r="238">
      <c r="A238" s="52" t="s">
        <v>179</v>
      </c>
      <c r="B238" s="4" t="s">
        <v>114</v>
      </c>
      <c r="C238" s="83" t="s">
        <v>26</v>
      </c>
      <c r="D238" s="138" t="s">
        <v>112</v>
      </c>
    </row>
    <row r="239">
      <c r="A239" s="52" t="s">
        <v>179</v>
      </c>
      <c r="B239" s="4" t="s">
        <v>113</v>
      </c>
      <c r="C239" s="83" t="s">
        <v>26</v>
      </c>
      <c r="D239" s="138" t="s">
        <v>112</v>
      </c>
    </row>
    <row r="240">
      <c r="A240" s="52" t="s">
        <v>179</v>
      </c>
      <c r="B240" s="4" t="s">
        <v>121</v>
      </c>
      <c r="C240" s="83" t="s">
        <v>26</v>
      </c>
      <c r="D240" s="138" t="s">
        <v>112</v>
      </c>
    </row>
    <row r="241">
      <c r="A241" s="52" t="s">
        <v>179</v>
      </c>
      <c r="B241" s="4" t="s">
        <v>115</v>
      </c>
      <c r="C241" s="83" t="s">
        <v>26</v>
      </c>
      <c r="D241" s="138" t="s">
        <v>112</v>
      </c>
    </row>
    <row r="242">
      <c r="A242" s="52" t="s">
        <v>179</v>
      </c>
      <c r="B242" s="4" t="s">
        <v>111</v>
      </c>
      <c r="C242" s="83" t="s">
        <v>26</v>
      </c>
      <c r="D242" s="138" t="s">
        <v>112</v>
      </c>
    </row>
    <row r="243">
      <c r="A243" s="52" t="s">
        <v>179</v>
      </c>
      <c r="B243" s="4" t="s">
        <v>116</v>
      </c>
      <c r="C243" s="83" t="s">
        <v>26</v>
      </c>
      <c r="D243" s="138" t="s">
        <v>112</v>
      </c>
    </row>
    <row r="244">
      <c r="A244" s="52" t="s">
        <v>179</v>
      </c>
      <c r="B244" s="4" t="s">
        <v>25</v>
      </c>
      <c r="C244" s="83" t="s">
        <v>26</v>
      </c>
      <c r="D244" s="138" t="s">
        <v>93</v>
      </c>
    </row>
    <row r="245">
      <c r="A245" s="93" t="s">
        <v>179</v>
      </c>
      <c r="B245" s="94" t="s">
        <v>108</v>
      </c>
      <c r="C245" s="4" t="s">
        <v>42</v>
      </c>
      <c r="D245" s="105" t="s">
        <v>93</v>
      </c>
    </row>
    <row r="246">
      <c r="A246" s="93" t="s">
        <v>179</v>
      </c>
      <c r="B246" s="94" t="s">
        <v>109</v>
      </c>
      <c r="C246" s="4" t="s">
        <v>42</v>
      </c>
      <c r="D246" s="105" t="s">
        <v>110</v>
      </c>
    </row>
    <row r="247">
      <c r="A247" s="93" t="s">
        <v>179</v>
      </c>
      <c r="B247" s="94" t="s">
        <v>46</v>
      </c>
      <c r="C247" s="4" t="s">
        <v>42</v>
      </c>
      <c r="D247" s="105" t="s">
        <v>93</v>
      </c>
    </row>
    <row r="248">
      <c r="A248" s="52" t="s">
        <v>179</v>
      </c>
      <c r="B248" s="4" t="s">
        <v>107</v>
      </c>
      <c r="C248" s="83" t="s">
        <v>26</v>
      </c>
      <c r="D248" s="138" t="s">
        <v>93</v>
      </c>
    </row>
    <row r="249">
      <c r="A249" s="93" t="s">
        <v>179</v>
      </c>
      <c r="B249" s="94" t="s">
        <v>105</v>
      </c>
      <c r="C249" s="7" t="s">
        <v>42</v>
      </c>
      <c r="D249" s="105" t="s">
        <v>93</v>
      </c>
    </row>
    <row r="250">
      <c r="A250" s="52" t="s">
        <v>179</v>
      </c>
      <c r="B250" s="4" t="s">
        <v>92</v>
      </c>
      <c r="C250" s="83" t="s">
        <v>26</v>
      </c>
      <c r="D250" s="138" t="s">
        <v>93</v>
      </c>
    </row>
    <row r="251">
      <c r="A251" s="93" t="s">
        <v>178</v>
      </c>
      <c r="B251" s="114" t="s">
        <v>166</v>
      </c>
      <c r="C251" s="4" t="s">
        <v>42</v>
      </c>
      <c r="D251" s="105" t="s">
        <v>167</v>
      </c>
    </row>
    <row r="252">
      <c r="A252" s="93" t="s">
        <v>178</v>
      </c>
      <c r="B252" s="94" t="s">
        <v>165</v>
      </c>
      <c r="C252" s="4" t="s">
        <v>42</v>
      </c>
      <c r="D252" s="105" t="s">
        <v>163</v>
      </c>
    </row>
    <row r="253">
      <c r="A253" s="93" t="s">
        <v>178</v>
      </c>
      <c r="B253" s="94" t="s">
        <v>46</v>
      </c>
      <c r="C253" s="4" t="s">
        <v>42</v>
      </c>
      <c r="D253" s="105" t="s">
        <v>163</v>
      </c>
    </row>
    <row r="254">
      <c r="A254" s="52" t="s">
        <v>178</v>
      </c>
      <c r="B254" s="4" t="s">
        <v>164</v>
      </c>
      <c r="C254" s="83" t="s">
        <v>26</v>
      </c>
      <c r="D254" s="138" t="s">
        <v>162</v>
      </c>
    </row>
    <row r="255">
      <c r="A255" s="52" t="s">
        <v>178</v>
      </c>
      <c r="B255" s="4" t="s">
        <v>56</v>
      </c>
      <c r="C255" s="83" t="s">
        <v>26</v>
      </c>
      <c r="D255" s="138" t="s">
        <v>162</v>
      </c>
    </row>
    <row r="256">
      <c r="A256" s="52" t="s">
        <v>184</v>
      </c>
      <c r="B256" s="4" t="s">
        <v>25</v>
      </c>
      <c r="C256" s="83" t="s">
        <v>26</v>
      </c>
      <c r="D256" s="138" t="s">
        <v>45</v>
      </c>
    </row>
    <row r="257">
      <c r="A257" s="93" t="s">
        <v>184</v>
      </c>
      <c r="B257" s="94" t="s">
        <v>49</v>
      </c>
      <c r="C257" s="4" t="s">
        <v>42</v>
      </c>
      <c r="D257" s="105" t="s">
        <v>45</v>
      </c>
    </row>
    <row r="258">
      <c r="A258" s="93" t="s">
        <v>184</v>
      </c>
      <c r="B258" s="94" t="s">
        <v>46</v>
      </c>
      <c r="C258" s="4" t="s">
        <v>42</v>
      </c>
      <c r="D258" s="105" t="s">
        <v>45</v>
      </c>
    </row>
    <row r="259">
      <c r="A259" s="93" t="s">
        <v>184</v>
      </c>
      <c r="B259" s="94" t="s">
        <v>48</v>
      </c>
      <c r="C259" s="4" t="s">
        <v>42</v>
      </c>
      <c r="D259" s="105" t="s">
        <v>45</v>
      </c>
    </row>
    <row r="260">
      <c r="A260" s="52" t="s">
        <v>184</v>
      </c>
      <c r="B260" s="4" t="s">
        <v>47</v>
      </c>
      <c r="C260" s="83" t="s">
        <v>26</v>
      </c>
      <c r="D260" s="138" t="s">
        <v>45</v>
      </c>
    </row>
    <row r="261">
      <c r="A261" s="52" t="s">
        <v>184</v>
      </c>
      <c r="B261" s="4" t="s">
        <v>50</v>
      </c>
      <c r="C261" s="7" t="s">
        <v>26</v>
      </c>
      <c r="D261" s="138" t="s">
        <v>51</v>
      </c>
    </row>
    <row r="262">
      <c r="A262" s="52" t="s">
        <v>186</v>
      </c>
      <c r="B262" s="4" t="s">
        <v>82</v>
      </c>
      <c r="C262" s="83" t="s">
        <v>26</v>
      </c>
      <c r="D262" s="138" t="s">
        <v>81</v>
      </c>
    </row>
    <row r="263">
      <c r="A263" s="93" t="s">
        <v>741</v>
      </c>
      <c r="B263" s="94" t="s">
        <v>49</v>
      </c>
      <c r="C263" s="4" t="s">
        <v>42</v>
      </c>
      <c r="D263" s="105" t="s">
        <v>45</v>
      </c>
    </row>
    <row r="264">
      <c r="A264" s="52" t="s">
        <v>186</v>
      </c>
      <c r="B264" s="4" t="s">
        <v>56</v>
      </c>
      <c r="C264" s="83" t="s">
        <v>26</v>
      </c>
      <c r="D264" s="138" t="s">
        <v>81</v>
      </c>
    </row>
    <row r="265">
      <c r="A265" s="93" t="s">
        <v>741</v>
      </c>
      <c r="B265" s="94" t="s">
        <v>46</v>
      </c>
      <c r="C265" s="4" t="s">
        <v>42</v>
      </c>
      <c r="D265" s="105" t="s">
        <v>45</v>
      </c>
    </row>
    <row r="266">
      <c r="A266" s="93" t="s">
        <v>741</v>
      </c>
      <c r="B266" s="94" t="s">
        <v>48</v>
      </c>
      <c r="C266" s="4" t="s">
        <v>42</v>
      </c>
      <c r="D266" s="105" t="s">
        <v>45</v>
      </c>
    </row>
    <row r="267">
      <c r="A267" s="52" t="s">
        <v>183</v>
      </c>
      <c r="B267" s="4" t="s">
        <v>141</v>
      </c>
      <c r="C267" s="83" t="s">
        <v>26</v>
      </c>
      <c r="D267" s="138" t="s">
        <v>140</v>
      </c>
    </row>
    <row r="268">
      <c r="A268" s="52" t="s">
        <v>183</v>
      </c>
      <c r="B268" s="4" t="s">
        <v>136</v>
      </c>
      <c r="C268" s="83" t="s">
        <v>26</v>
      </c>
      <c r="D268" s="138" t="s">
        <v>137</v>
      </c>
    </row>
    <row r="269">
      <c r="A269" s="52" t="s">
        <v>183</v>
      </c>
      <c r="B269" s="4" t="s">
        <v>142</v>
      </c>
      <c r="C269" s="83" t="s">
        <v>26</v>
      </c>
      <c r="D269" s="138" t="s">
        <v>140</v>
      </c>
    </row>
    <row r="270">
      <c r="A270" s="52" t="s">
        <v>183</v>
      </c>
      <c r="B270" s="4" t="s">
        <v>131</v>
      </c>
      <c r="C270" s="83" t="s">
        <v>26</v>
      </c>
      <c r="D270" s="138" t="s">
        <v>132</v>
      </c>
    </row>
    <row r="271">
      <c r="A271" s="52" t="s">
        <v>183</v>
      </c>
      <c r="B271" s="4" t="s">
        <v>138</v>
      </c>
      <c r="C271" s="83" t="s">
        <v>26</v>
      </c>
      <c r="D271" s="138" t="s">
        <v>137</v>
      </c>
    </row>
    <row r="272">
      <c r="A272" s="52" t="s">
        <v>183</v>
      </c>
      <c r="B272" s="4" t="s">
        <v>63</v>
      </c>
      <c r="C272" s="83" t="s">
        <v>26</v>
      </c>
      <c r="D272" s="138" t="s">
        <v>127</v>
      </c>
    </row>
    <row r="273">
      <c r="A273" s="52" t="s">
        <v>186</v>
      </c>
      <c r="B273" s="4" t="s">
        <v>46</v>
      </c>
      <c r="C273" s="7" t="s">
        <v>42</v>
      </c>
      <c r="D273" s="76" t="s">
        <v>83</v>
      </c>
    </row>
    <row r="274">
      <c r="A274" s="139" t="s">
        <v>176</v>
      </c>
      <c r="B274" s="140" t="s">
        <v>65</v>
      </c>
      <c r="C274" s="83" t="s">
        <v>26</v>
      </c>
      <c r="D274" s="138" t="s">
        <v>54</v>
      </c>
    </row>
    <row r="275">
      <c r="A275" s="52" t="s">
        <v>186</v>
      </c>
      <c r="B275" s="4" t="s">
        <v>84</v>
      </c>
      <c r="C275" s="7" t="s">
        <v>42</v>
      </c>
      <c r="D275" s="76" t="s">
        <v>85</v>
      </c>
    </row>
    <row r="276">
      <c r="A276" s="52" t="s">
        <v>176</v>
      </c>
      <c r="B276" s="4" t="s">
        <v>56</v>
      </c>
      <c r="C276" s="83" t="s">
        <v>26</v>
      </c>
      <c r="D276" s="138" t="s">
        <v>54</v>
      </c>
    </row>
    <row r="277">
      <c r="A277" s="52" t="s">
        <v>176</v>
      </c>
      <c r="B277" s="4" t="s">
        <v>63</v>
      </c>
      <c r="C277" s="83" t="s">
        <v>26</v>
      </c>
      <c r="D277" s="138" t="s">
        <v>64</v>
      </c>
    </row>
    <row r="278">
      <c r="A278" s="52" t="s">
        <v>176</v>
      </c>
      <c r="B278" s="4" t="s">
        <v>53</v>
      </c>
      <c r="C278" s="83" t="s">
        <v>26</v>
      </c>
      <c r="D278" s="138" t="s">
        <v>54</v>
      </c>
    </row>
    <row r="279">
      <c r="A279" s="93" t="s">
        <v>183</v>
      </c>
      <c r="B279" s="94" t="s">
        <v>139</v>
      </c>
      <c r="C279" s="4" t="s">
        <v>42</v>
      </c>
      <c r="D279" s="105" t="s">
        <v>140</v>
      </c>
    </row>
    <row r="280">
      <c r="A280" s="52" t="s">
        <v>176</v>
      </c>
      <c r="B280" s="4" t="s">
        <v>55</v>
      </c>
      <c r="C280" s="83" t="s">
        <v>26</v>
      </c>
      <c r="D280" s="138" t="s">
        <v>54</v>
      </c>
    </row>
    <row r="281">
      <c r="A281" s="52" t="s">
        <v>185</v>
      </c>
      <c r="B281" s="4" t="s">
        <v>72</v>
      </c>
      <c r="C281" s="83" t="s">
        <v>26</v>
      </c>
      <c r="D281" s="138" t="s">
        <v>71</v>
      </c>
    </row>
    <row r="282">
      <c r="A282" s="52" t="s">
        <v>185</v>
      </c>
      <c r="B282" s="4" t="s">
        <v>70</v>
      </c>
      <c r="C282" s="83" t="s">
        <v>26</v>
      </c>
      <c r="D282" s="138" t="s">
        <v>71</v>
      </c>
    </row>
    <row r="283">
      <c r="A283" s="52" t="s">
        <v>185</v>
      </c>
      <c r="B283" s="4" t="s">
        <v>25</v>
      </c>
      <c r="C283" s="83" t="s">
        <v>26</v>
      </c>
      <c r="D283" s="138" t="s">
        <v>67</v>
      </c>
    </row>
    <row r="284">
      <c r="A284" s="52" t="s">
        <v>185</v>
      </c>
      <c r="B284" s="4" t="s">
        <v>73</v>
      </c>
      <c r="C284" s="83" t="s">
        <v>26</v>
      </c>
      <c r="D284" s="138" t="s">
        <v>71</v>
      </c>
    </row>
    <row r="285">
      <c r="A285" s="93" t="s">
        <v>183</v>
      </c>
      <c r="B285" s="94" t="s">
        <v>133</v>
      </c>
      <c r="C285" s="4" t="s">
        <v>42</v>
      </c>
      <c r="D285" s="105" t="s">
        <v>134</v>
      </c>
    </row>
    <row r="286">
      <c r="A286" s="93" t="s">
        <v>176</v>
      </c>
      <c r="B286" s="94" t="s">
        <v>181</v>
      </c>
      <c r="C286" s="4" t="s">
        <v>42</v>
      </c>
      <c r="D286" s="105" t="s">
        <v>182</v>
      </c>
    </row>
    <row r="287">
      <c r="A287" s="52" t="s">
        <v>185</v>
      </c>
      <c r="B287" s="4" t="s">
        <v>74</v>
      </c>
      <c r="C287" s="83" t="s">
        <v>26</v>
      </c>
      <c r="D287" s="138" t="s">
        <v>75</v>
      </c>
    </row>
    <row r="288">
      <c r="A288" s="52" t="s">
        <v>176</v>
      </c>
      <c r="B288" s="4" t="s">
        <v>177</v>
      </c>
      <c r="C288" s="7" t="s">
        <v>42</v>
      </c>
      <c r="D288" s="76" t="s">
        <v>64</v>
      </c>
    </row>
    <row r="289">
      <c r="A289" s="52" t="s">
        <v>185</v>
      </c>
      <c r="B289" s="4" t="s">
        <v>77</v>
      </c>
      <c r="C289" s="7" t="s">
        <v>42</v>
      </c>
      <c r="D289" s="76" t="s">
        <v>78</v>
      </c>
    </row>
    <row r="290">
      <c r="A290" s="52" t="s">
        <v>741</v>
      </c>
      <c r="B290" s="4" t="s">
        <v>25</v>
      </c>
      <c r="C290" s="83" t="s">
        <v>26</v>
      </c>
      <c r="D290" s="138" t="s">
        <v>27</v>
      </c>
    </row>
    <row r="291">
      <c r="A291" s="52" t="s">
        <v>741</v>
      </c>
      <c r="B291" s="4" t="s">
        <v>38</v>
      </c>
      <c r="C291" s="83" t="s">
        <v>26</v>
      </c>
      <c r="D291" s="138" t="s">
        <v>39</v>
      </c>
    </row>
    <row r="292">
      <c r="A292" s="52" t="s">
        <v>741</v>
      </c>
      <c r="B292" s="4" t="s">
        <v>31</v>
      </c>
      <c r="C292" s="83" t="s">
        <v>26</v>
      </c>
      <c r="D292" s="138" t="s">
        <v>27</v>
      </c>
    </row>
    <row r="293">
      <c r="A293" s="52" t="s">
        <v>741</v>
      </c>
      <c r="B293" s="4" t="s">
        <v>29</v>
      </c>
      <c r="C293" s="83" t="s">
        <v>26</v>
      </c>
      <c r="D293" s="138" t="s">
        <v>27</v>
      </c>
    </row>
    <row r="294">
      <c r="A294" s="52" t="s">
        <v>741</v>
      </c>
      <c r="B294" s="4" t="s">
        <v>33</v>
      </c>
      <c r="C294" s="83" t="s">
        <v>26</v>
      </c>
      <c r="D294" s="138" t="s">
        <v>27</v>
      </c>
    </row>
    <row r="295">
      <c r="A295" s="52" t="s">
        <v>741</v>
      </c>
      <c r="B295" s="4" t="s">
        <v>35</v>
      </c>
      <c r="C295" s="83" t="s">
        <v>26</v>
      </c>
      <c r="D295" s="138" t="s">
        <v>36</v>
      </c>
    </row>
    <row r="296">
      <c r="A296" s="52" t="s">
        <v>180</v>
      </c>
      <c r="B296" s="4" t="s">
        <v>25</v>
      </c>
      <c r="C296" s="83" t="s">
        <v>26</v>
      </c>
      <c r="D296" s="138" t="s">
        <v>88</v>
      </c>
    </row>
    <row r="297">
      <c r="A297" s="52" t="s">
        <v>185</v>
      </c>
      <c r="B297" s="4" t="s">
        <v>46</v>
      </c>
      <c r="C297" s="7" t="s">
        <v>42</v>
      </c>
      <c r="D297" s="76" t="s">
        <v>67</v>
      </c>
    </row>
    <row r="298">
      <c r="A298" s="93" t="s">
        <v>185</v>
      </c>
      <c r="B298" s="94" t="s">
        <v>76</v>
      </c>
      <c r="C298" s="4" t="s">
        <v>42</v>
      </c>
      <c r="D298" s="105" t="s">
        <v>75</v>
      </c>
    </row>
    <row r="299">
      <c r="A299" s="93" t="s">
        <v>185</v>
      </c>
      <c r="B299" s="94" t="s">
        <v>79</v>
      </c>
      <c r="C299" s="4" t="s">
        <v>42</v>
      </c>
      <c r="D299" s="105" t="s">
        <v>78</v>
      </c>
    </row>
    <row r="300">
      <c r="A300" s="52" t="s">
        <v>180</v>
      </c>
      <c r="B300" s="4" t="s">
        <v>87</v>
      </c>
      <c r="C300" s="83" t="s">
        <v>26</v>
      </c>
      <c r="D300" s="138" t="s">
        <v>88</v>
      </c>
    </row>
    <row r="301">
      <c r="A301" s="93" t="s">
        <v>180</v>
      </c>
      <c r="B301" s="94" t="s">
        <v>90</v>
      </c>
      <c r="C301" s="4" t="s">
        <v>42</v>
      </c>
      <c r="D301" s="105" t="s">
        <v>89</v>
      </c>
    </row>
    <row r="302">
      <c r="A302" s="93" t="s">
        <v>180</v>
      </c>
      <c r="B302" s="94" t="s">
        <v>77</v>
      </c>
      <c r="C302" s="4" t="s">
        <v>42</v>
      </c>
      <c r="D302" s="105" t="s">
        <v>89</v>
      </c>
    </row>
    <row r="303">
      <c r="A303" s="93" t="s">
        <v>180</v>
      </c>
      <c r="B303" s="94" t="s">
        <v>46</v>
      </c>
      <c r="C303" s="4" t="s">
        <v>42</v>
      </c>
      <c r="D303" s="105" t="s">
        <v>89</v>
      </c>
    </row>
    <row r="304">
      <c r="A304" s="93" t="s">
        <v>741</v>
      </c>
      <c r="B304" s="94" t="s">
        <v>49</v>
      </c>
      <c r="C304" s="4" t="s">
        <v>42</v>
      </c>
      <c r="D304" s="105" t="s">
        <v>45</v>
      </c>
    </row>
    <row r="305">
      <c r="A305" s="93" t="s">
        <v>741</v>
      </c>
      <c r="B305" s="94" t="s">
        <v>46</v>
      </c>
      <c r="C305" s="4" t="s">
        <v>42</v>
      </c>
      <c r="D305" s="105" t="s">
        <v>45</v>
      </c>
    </row>
    <row r="306">
      <c r="A306" s="93" t="s">
        <v>741</v>
      </c>
      <c r="B306" s="94" t="s">
        <v>48</v>
      </c>
      <c r="C306" s="4" t="s">
        <v>42</v>
      </c>
      <c r="D306" s="105" t="s">
        <v>45</v>
      </c>
    </row>
  </sheetData>
  <autoFilter ref="$C$1:$C$300"/>
  <dataValidations>
    <dataValidation type="list" allowBlank="1" showErrorMessage="1" sqref="C2:C306">
      <formula1>"Both,Consumer,Producer"</formula1>
    </dataValidation>
  </dataValidations>
  <hyperlinks>
    <hyperlink r:id="rId2" ref="D2"/>
    <hyperlink r:id="rId3" ref="D3"/>
    <hyperlink r:id="rId4" ref="D4"/>
    <hyperlink r:id="rId5" ref="D5"/>
    <hyperlink r:id="rId6" ref="D6"/>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location="trainer" ref="D19"/>
    <hyperlink r:id="rId20" location="trainer" ref="D20"/>
    <hyperlink r:id="rId21" location="trainer" ref="D21"/>
    <hyperlink r:id="rId22" location="trainer" ref="D22"/>
    <hyperlink r:id="rId23" location="trainer" ref="D23"/>
    <hyperlink r:id="rId24" location="trainer" ref="D24"/>
    <hyperlink r:id="rId25" location="trainer" ref="D25"/>
    <hyperlink r:id="rId26" location="trainer" ref="D26"/>
    <hyperlink r:id="rId27" location="trainer" ref="D27"/>
    <hyperlink r:id="rId28" location="model-cheatsheet" ref="D28"/>
    <hyperlink r:id="rId29" location="model-cheatsheet" ref="D29"/>
    <hyperlink r:id="rId30" location="model-cheatsheet" ref="D30"/>
    <hyperlink r:id="rId31" location="model-cheatsheet" ref="D31"/>
    <hyperlink r:id="rId32" ref="D32"/>
    <hyperlink r:id="rId33" ref="D33"/>
    <hyperlink r:id="rId34" ref="D34"/>
    <hyperlink r:id="rId35" location="model-cheatsheet" ref="D35"/>
    <hyperlink r:id="rId36" ref="D36"/>
    <hyperlink r:id="rId37" ref="D37"/>
    <hyperlink r:id="rId38" ref="D38"/>
    <hyperlink r:id="rId39" ref="D39"/>
    <hyperlink r:id="rId40" ref="D40"/>
    <hyperlink r:id="rId41" ref="D41"/>
    <hyperlink r:id="rId42" ref="D42"/>
    <hyperlink r:id="rId43" ref="D43"/>
    <hyperlink r:id="rId44" ref="D44"/>
    <hyperlink r:id="rId45" ref="D45"/>
    <hyperlink r:id="rId46" ref="D46"/>
    <hyperlink r:id="rId47" ref="D47"/>
    <hyperlink r:id="rId48" ref="D48"/>
    <hyperlink r:id="rId49" ref="D49"/>
    <hyperlink r:id="rId50" ref="D50"/>
    <hyperlink r:id="rId51" ref="D51"/>
    <hyperlink r:id="rId52" ref="D52"/>
    <hyperlink r:id="rId53" location="annotator-approaches" ref="D53"/>
    <hyperlink r:id="rId54" ref="D54"/>
    <hyperlink r:id="rId55" ref="D55"/>
    <hyperlink r:id="rId56" ref="D56"/>
    <hyperlink r:id="rId57" location="annotator-approaches" ref="D57"/>
    <hyperlink r:id="rId58" ref="D58"/>
    <hyperlink r:id="rId59" ref="D59"/>
    <hyperlink r:id="rId60" ref="D60"/>
    <hyperlink r:id="rId61" location="ampligraph.latent_features.ScoringBasedEmbeddingModel.fit" ref="D61"/>
    <hyperlink r:id="rId62" ref="D62"/>
    <hyperlink r:id="rId63" location="ampligraph.latent_features.ScoringBasedEmbeddingModel.fit" ref="D63"/>
    <hyperlink r:id="rId64" location="ampligraph.latent_features.ScoringBasedEmbeddingModel.predict_proba" ref="D64"/>
    <hyperlink r:id="rId65" location="ampligraph.latent_features.ScoringBasedEmbeddingModel.predict_proba" ref="D65"/>
    <hyperlink r:id="rId66" location="ampligraph.latent_features.ScoringBasedEmbeddingModel.predict_proba" ref="D66"/>
    <hyperlink r:id="rId67" location="ampligraph.latent_features.ScoringBasedEmbeddingModel.predict_proba" ref="D67"/>
    <hyperlink r:id="rId68" ref="D68"/>
    <hyperlink r:id="rId69" ref="D69"/>
    <hyperlink r:id="rId70" ref="D70"/>
    <hyperlink r:id="rId71" ref="D71"/>
    <hyperlink r:id="rId72" ref="D72"/>
    <hyperlink r:id="rId73" ref="D73"/>
    <hyperlink r:id="rId74" ref="D74"/>
    <hyperlink r:id="rId75" ref="D75"/>
    <hyperlink r:id="rId76" ref="D76"/>
    <hyperlink r:id="rId77" location="classification" ref="D77"/>
    <hyperlink r:id="rId78" location="classification" ref="D78"/>
    <hyperlink r:id="rId79" ref="D79"/>
    <hyperlink r:id="rId80" location="classification" ref="D80"/>
    <hyperlink r:id="rId81" ref="D81"/>
    <hyperlink r:id="rId82" ref="D82"/>
    <hyperlink r:id="rId83" location="classification" ref="D83"/>
    <hyperlink r:id="rId84" ref="D84"/>
    <hyperlink r:id="rId85" ref="D85"/>
    <hyperlink r:id="rId86" ref="D86"/>
    <hyperlink r:id="rId87" ref="D87"/>
    <hyperlink r:id="rId88" ref="D88"/>
    <hyperlink r:id="rId89" ref="D89"/>
    <hyperlink r:id="rId90" ref="D90"/>
    <hyperlink r:id="rId91" ref="D91"/>
    <hyperlink r:id="rId92" ref="D92"/>
    <hyperlink r:id="rId93" ref="D93"/>
    <hyperlink r:id="rId94" ref="D94"/>
    <hyperlink r:id="rId95" ref="D95"/>
    <hyperlink r:id="rId96" ref="D96"/>
    <hyperlink r:id="rId97" location="cuml.preprocessing.LabelEncoder.LabelEncoder.fit" ref="D97"/>
    <hyperlink r:id="rId98" ref="D98"/>
    <hyperlink r:id="rId99" ref="D99"/>
    <hyperlink r:id="rId100" location="cuml.LogisticRegression.predict" ref="D100"/>
    <hyperlink r:id="rId101" location="cuml.LogisticRegression.predict" ref="D101"/>
    <hyperlink r:id="rId102" location="cuml.LogisticRegression.predict_log_proba" ref="D102"/>
    <hyperlink r:id="rId103" location="cuml.LogisticRegression.predict_proba" ref="D103"/>
    <hyperlink r:id="rId104" location="cuml.dask.ensemble.RandomForestClassifier.predict_model_on_cpu" ref="D104"/>
    <hyperlink r:id="rId105" location="cuml.SGD.predictClass" ref="D105"/>
    <hyperlink r:id="rId106" location="Train-config" ref="D106"/>
    <hyperlink r:id="rId107" location="Train-config" ref="D107"/>
    <hyperlink r:id="rId108" location="cuml.SGD.predictClass" ref="D108"/>
    <hyperlink r:id="rId109" location="inference" ref="D109"/>
    <hyperlink r:id="rId110" location="inference" ref="D110"/>
    <hyperlink r:id="rId111" ref="D111"/>
    <hyperlink r:id="rId112" ref="D112"/>
    <hyperlink r:id="rId113" ref="D113"/>
    <hyperlink r:id="rId114" location="BaseModel" ref="D114"/>
    <hyperlink r:id="rId115" ref="D115"/>
    <hyperlink r:id="rId116" location="BiaffineParser.predict" ref="D116"/>
    <hyperlink r:id="rId117" ref="D117"/>
    <hyperlink r:id="rId118" location="BiaffineParser.predict" ref="D118"/>
    <hyperlink r:id="rId119" ref="D119"/>
    <hyperlink r:id="rId120" ref="D120"/>
    <hyperlink r:id="rId121" location="torch-train" ref="D121"/>
    <hyperlink r:id="rId122" ref="D122"/>
    <hyperlink r:id="rId123" ref="D123"/>
    <hyperlink r:id="rId124" ref="D124"/>
    <hyperlink r:id="rId125" location="gymnasium.Env.reset" ref="D125"/>
    <hyperlink r:id="rId126" ref="D126"/>
    <hyperlink r:id="rId127" location="torch-train" ref="D127"/>
    <hyperlink r:id="rId128" location="hmmlearn.base._AbstractHMM.predict" ref="D128"/>
    <hyperlink r:id="rId129" location="hmmlearn.base._AbstractHMM.predict_proba(" ref="D129"/>
    <hyperlink r:id="rId130" location="hmmlearn.base._AbstractHMM.predict_proba" ref="D130"/>
    <hyperlink r:id="rId131" ref="D131"/>
    <hyperlink r:id="rId132" ref="D132"/>
    <hyperlink r:id="rId133" ref="D133"/>
    <hyperlink r:id="rId134" ref="D134"/>
    <hyperlink r:id="rId135" location="Trainer.predict" ref="D135"/>
    <hyperlink r:id="rId136" location="Trainer.fit" ref="D136"/>
    <hyperlink r:id="rId137" location="mlagents.trainers.trainer.rl_trainer.RLTrainer.end_episode" ref="D137"/>
    <hyperlink r:id="rId138" ref="D138"/>
    <hyperlink r:id="rId139" ref="D139"/>
    <hyperlink r:id="rId140" location="show-prediction" ref="D140"/>
    <hyperlink r:id="rId141" location="show-prediction" ref="D141"/>
    <hyperlink r:id="rId142" ref="D142"/>
    <hyperlink r:id="rId143" location="Using-and-evaluating-a-trained-model" ref="D143"/>
    <hyperlink r:id="rId144" location="Using-and-evaluating-a-trained-model" ref="D144"/>
    <hyperlink r:id="rId145" ref="D145"/>
    <hyperlink r:id="rId146" ref="D146"/>
    <hyperlink r:id="rId147" location="Agent.predict" ref="D147"/>
    <hyperlink r:id="rId148" location="Agent.predict" ref="D148"/>
    <hyperlink r:id="rId149" ref="D149"/>
    <hyperlink r:id="rId150" ref="D150"/>
    <hyperlink r:id="rId151" location="training-a-model" ref="D151"/>
    <hyperlink r:id="rId152" ref="D152"/>
    <hyperlink r:id="rId153" ref="D153"/>
    <hyperlink r:id="rId154" location="predict-triples-df" ref="D154"/>
    <hyperlink r:id="rId155" ref="D155"/>
    <hyperlink r:id="rId156" ref="D156"/>
    <hyperlink r:id="rId157" ref="D157"/>
    <hyperlink r:id="rId158" location="train-overview" ref="D158"/>
    <hyperlink r:id="rId159" ref="D159"/>
    <hyperlink r:id="rId160" ref="D160"/>
    <hyperlink r:id="rId161" ref="D161"/>
    <hyperlink r:id="rId162" ref="D162"/>
    <hyperlink r:id="rId163" ref="D163"/>
    <hyperlink r:id="rId164" ref="D164"/>
    <hyperlink r:id="rId165" ref="D165"/>
    <hyperlink r:id="rId166" ref="D166"/>
    <hyperlink r:id="rId167" location="rlpyt.runners.base.BaseRunner.train" ref="D167"/>
    <hyperlink r:id="rId168" ref="D168"/>
    <hyperlink r:id="rId169" ref="D169"/>
    <hyperlink r:id="rId170" location="train-a-model-with-the-sagemaker-python-sdk" ref="D170"/>
    <hyperlink r:id="rId171" location="train-a-model-with-the-sagemaker-python-sdk" ref="D171"/>
    <hyperlink r:id="rId172" location="scvi.train.Trainer" ref="D172"/>
    <hyperlink r:id="rId173" ref="D173"/>
    <hyperlink r:id="rId174" ref="D174"/>
    <hyperlink r:id="rId175" location="predict-and-plot-assigned-cell-types" ref="D175"/>
    <hyperlink r:id="rId176" location="predict-and-plot-assigned-cell-types" ref="D176"/>
    <hyperlink r:id="rId177" location="sktime.classification.sklearn.RotationForest.fit" ref="D177"/>
    <hyperlink r:id="rId178" location="sktime.classification.sklearn.RotationForest.fit" ref="D178"/>
    <hyperlink r:id="rId179" location="sktime.classification.sklearn.RotationForest.fit" ref="D179"/>
    <hyperlink r:id="rId180" location="snorkel.labeling.model.baselines.MajorityLabelVoter.predict" ref="D180"/>
    <hyperlink r:id="rId181" location="snorkel.labeling.model.baselines.MajorityLabelVoter.predict" ref="D181"/>
    <hyperlink r:id="rId182" location="snorkel.labeling.model.baselines.MajorityLabelVoter.predict" ref="D182"/>
    <hyperlink r:id="rId183" location="stable_baselines.common.base_class.BaseRLModel.predict" ref="D183"/>
    <hyperlink r:id="rId184" ref="D184"/>
    <hyperlink r:id="rId185" ref="D185"/>
    <hyperlink r:id="rId186" ref="D186"/>
    <hyperlink r:id="rId187" ref="D187"/>
    <hyperlink r:id="rId188" ref="D188"/>
    <hyperlink r:id="rId189" location="tensorpack.train.Trainer" ref="D189"/>
    <hyperlink r:id="rId190" location="tensorpack.train.Trainer.train" ref="D190"/>
    <hyperlink r:id="rId191" location="tensorpack.train.TowerTrainer.get_predictor" ref="D191"/>
    <hyperlink r:id="rId192" ref="D192"/>
    <hyperlink r:id="rId193" ref="D193"/>
    <hyperlink r:id="rId194" ref="D194"/>
    <hyperlink r:id="rId195" ref="D195"/>
    <hyperlink r:id="rId196" ref="D196"/>
    <hyperlink r:id="rId197" ref="D197"/>
    <hyperlink r:id="rId198" ref="D198"/>
    <hyperlink r:id="rId199" ref="D199"/>
    <hyperlink r:id="rId200" location="training-evaluating-predicting" ref="D200"/>
    <hyperlink r:id="rId201" location="training-evaluating-predicting" ref="D201"/>
    <hyperlink r:id="rId202" ref="D202"/>
    <hyperlink r:id="rId203" ref="D203"/>
    <hyperlink r:id="rId204" ref="D204"/>
    <hyperlink r:id="rId205" ref="D205"/>
    <hyperlink r:id="rId206" ref="D206"/>
    <hyperlink r:id="rId207" ref="D207"/>
    <hyperlink r:id="rId208" ref="D208"/>
    <hyperlink r:id="rId209" ref="D209"/>
    <hyperlink r:id="rId210" ref="D210"/>
    <hyperlink r:id="rId211" ref="D211"/>
    <hyperlink r:id="rId212" ref="D212"/>
    <hyperlink r:id="rId213" ref="D213"/>
    <hyperlink r:id="rId214" ref="D214"/>
    <hyperlink r:id="rId215" location="transformers.Trainer.predict" ref="D215"/>
    <hyperlink r:id="rId216" location="transformers.Trainer.predict" ref="D216"/>
    <hyperlink r:id="rId217" location="trax.rl_trainer.train_rl" ref="D217"/>
    <hyperlink r:id="rId218" location="trax.supervised.training.Loop.run" ref="D218"/>
    <hyperlink r:id="rId219" location="vulcanai.models.basenetwork.BaseNetwork.fit" ref="D219"/>
    <hyperlink r:id="rId220" ref="D220"/>
    <hyperlink r:id="rId221" ref="D221"/>
    <hyperlink r:id="rId222" ref="D222"/>
    <hyperlink r:id="rId223" location="module-ztlearn.dl.models.trainer" ref="D223"/>
    <hyperlink r:id="rId224" location="module-ztlearn.dl.models.trainer" ref="D224"/>
    <hyperlink r:id="rId225" location="module-ztlearn.dl.models.trainer" ref="D225"/>
    <hyperlink r:id="rId226" ref="B227"/>
    <hyperlink r:id="rId227" ref="D227"/>
    <hyperlink r:id="rId228" location="KroneckerMultiTaskGP.train" ref="D228"/>
    <hyperlink r:id="rId229" location="chainer.training.extensions.Evaluator" ref="D229"/>
    <hyperlink r:id="rId230" location="trainer" ref="D232"/>
    <hyperlink r:id="rId231" ref="D245"/>
    <hyperlink r:id="rId232" ref="D246"/>
    <hyperlink r:id="rId233" ref="D247"/>
    <hyperlink r:id="rId234" ref="D249"/>
    <hyperlink r:id="rId235" ref="D251"/>
    <hyperlink r:id="rId236" location="in-memory-prediction" ref="D252"/>
    <hyperlink r:id="rId237" location="in-memory-prediction" ref="D253"/>
    <hyperlink r:id="rId238" ref="D257"/>
    <hyperlink r:id="rId239" ref="D258"/>
    <hyperlink r:id="rId240" ref="D259"/>
    <hyperlink r:id="rId241" ref="D263"/>
    <hyperlink r:id="rId242" ref="D265"/>
    <hyperlink r:id="rId243" ref="D266"/>
    <hyperlink r:id="rId244" ref="D273"/>
    <hyperlink r:id="rId245" ref="D275"/>
    <hyperlink r:id="rId246" ref="D279"/>
    <hyperlink r:id="rId247" ref="D285"/>
    <hyperlink r:id="rId248" location="torch.no_grad" ref="D286"/>
    <hyperlink r:id="rId249" ref="D288"/>
    <hyperlink r:id="rId250" location="sklearn.calibration.CalibratedClassifierCV.predict_proba" ref="D289"/>
    <hyperlink r:id="rId251" ref="D297"/>
    <hyperlink r:id="rId252" location="sklearn.ensemble.StackingRegressor.set_fit_request" ref="D298"/>
    <hyperlink r:id="rId253" location="sklearn.calibration.CalibratedClassifierCV.predict_proba" ref="D299"/>
    <hyperlink r:id="rId254" ref="D301"/>
    <hyperlink r:id="rId255" ref="D302"/>
    <hyperlink r:id="rId256" ref="D303"/>
    <hyperlink r:id="rId257" ref="D304"/>
    <hyperlink r:id="rId258" ref="D305"/>
    <hyperlink r:id="rId259" ref="D306"/>
  </hyperlinks>
  <drawing r:id="rId260"/>
  <legacyDrawing r:id="rId26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2" t="s">
        <v>11</v>
      </c>
      <c r="B1" s="12" t="s">
        <v>12</v>
      </c>
      <c r="C1" s="12" t="s">
        <v>13</v>
      </c>
      <c r="D1" s="72" t="s">
        <v>14</v>
      </c>
    </row>
    <row r="2">
      <c r="A2" s="75" t="s">
        <v>191</v>
      </c>
      <c r="B2" s="75" t="s">
        <v>519</v>
      </c>
      <c r="C2" s="4" t="s">
        <v>26</v>
      </c>
      <c r="D2" s="76" t="s">
        <v>193</v>
      </c>
    </row>
    <row r="3">
      <c r="A3" s="75" t="s">
        <v>191</v>
      </c>
      <c r="B3" s="75" t="s">
        <v>520</v>
      </c>
      <c r="C3" s="4" t="s">
        <v>26</v>
      </c>
      <c r="D3" s="76" t="s">
        <v>193</v>
      </c>
    </row>
    <row r="4">
      <c r="A4" s="75" t="s">
        <v>191</v>
      </c>
      <c r="B4" s="75" t="s">
        <v>65</v>
      </c>
      <c r="C4" s="4" t="s">
        <v>26</v>
      </c>
      <c r="D4" s="76" t="s">
        <v>193</v>
      </c>
    </row>
    <row r="5">
      <c r="A5" s="75" t="s">
        <v>191</v>
      </c>
      <c r="B5" s="75" t="s">
        <v>102</v>
      </c>
      <c r="C5" s="4" t="s">
        <v>26</v>
      </c>
      <c r="D5" s="76" t="s">
        <v>193</v>
      </c>
    </row>
    <row r="6">
      <c r="A6" s="75" t="s">
        <v>325</v>
      </c>
      <c r="B6" s="95" t="s">
        <v>25</v>
      </c>
      <c r="C6" s="4" t="s">
        <v>26</v>
      </c>
      <c r="D6" s="76" t="s">
        <v>579</v>
      </c>
    </row>
    <row r="7">
      <c r="A7" s="75" t="s">
        <v>325</v>
      </c>
      <c r="B7" s="95" t="s">
        <v>580</v>
      </c>
      <c r="C7" s="4" t="s">
        <v>26</v>
      </c>
      <c r="D7" s="76" t="s">
        <v>581</v>
      </c>
    </row>
    <row r="8">
      <c r="A8" s="93" t="s">
        <v>321</v>
      </c>
      <c r="B8" s="94" t="s">
        <v>25</v>
      </c>
      <c r="C8" s="7" t="s">
        <v>26</v>
      </c>
      <c r="D8" s="105" t="s">
        <v>323</v>
      </c>
    </row>
    <row r="9">
      <c r="A9" s="75" t="s">
        <v>321</v>
      </c>
      <c r="B9" s="95" t="s">
        <v>56</v>
      </c>
      <c r="C9" s="4" t="s">
        <v>26</v>
      </c>
      <c r="D9" s="80" t="s">
        <v>575</v>
      </c>
    </row>
    <row r="10">
      <c r="A10" s="75" t="s">
        <v>321</v>
      </c>
      <c r="B10" s="95" t="s">
        <v>545</v>
      </c>
      <c r="C10" s="4" t="s">
        <v>26</v>
      </c>
      <c r="D10" s="76" t="s">
        <v>576</v>
      </c>
    </row>
    <row r="11">
      <c r="A11" s="75" t="s">
        <v>327</v>
      </c>
      <c r="B11" s="95" t="s">
        <v>25</v>
      </c>
      <c r="C11" s="4" t="s">
        <v>26</v>
      </c>
      <c r="D11" s="76" t="s">
        <v>328</v>
      </c>
    </row>
    <row r="12">
      <c r="A12" s="75" t="s">
        <v>327</v>
      </c>
      <c r="B12" s="95" t="s">
        <v>585</v>
      </c>
      <c r="C12" s="4" t="s">
        <v>26</v>
      </c>
      <c r="D12" s="76" t="s">
        <v>586</v>
      </c>
    </row>
    <row r="13">
      <c r="A13" s="75" t="s">
        <v>327</v>
      </c>
      <c r="B13" s="95" t="s">
        <v>70</v>
      </c>
      <c r="C13" s="4" t="s">
        <v>26</v>
      </c>
      <c r="D13" s="76" t="s">
        <v>587</v>
      </c>
    </row>
    <row r="14">
      <c r="A14" s="75" t="s">
        <v>327</v>
      </c>
      <c r="B14" s="95" t="s">
        <v>588</v>
      </c>
      <c r="C14" s="4" t="s">
        <v>26</v>
      </c>
      <c r="D14" s="76" t="s">
        <v>589</v>
      </c>
    </row>
    <row r="15">
      <c r="A15" s="75" t="s">
        <v>327</v>
      </c>
      <c r="B15" s="95" t="s">
        <v>590</v>
      </c>
      <c r="C15" s="4" t="s">
        <v>26</v>
      </c>
      <c r="D15" s="76" t="s">
        <v>591</v>
      </c>
    </row>
    <row r="16">
      <c r="A16" s="75" t="s">
        <v>327</v>
      </c>
      <c r="B16" s="95" t="s">
        <v>592</v>
      </c>
      <c r="C16" s="4" t="s">
        <v>26</v>
      </c>
      <c r="D16" s="76" t="s">
        <v>593</v>
      </c>
    </row>
    <row r="17">
      <c r="A17" s="75" t="s">
        <v>330</v>
      </c>
      <c r="B17" s="95" t="s">
        <v>25</v>
      </c>
      <c r="C17" s="4" t="s">
        <v>26</v>
      </c>
      <c r="D17" s="76" t="s">
        <v>331</v>
      </c>
    </row>
    <row r="18">
      <c r="A18" s="75" t="s">
        <v>330</v>
      </c>
      <c r="B18" s="95" t="s">
        <v>594</v>
      </c>
      <c r="C18" s="4" t="s">
        <v>26</v>
      </c>
      <c r="D18" s="76" t="s">
        <v>595</v>
      </c>
    </row>
    <row r="19">
      <c r="A19" s="75" t="s">
        <v>330</v>
      </c>
      <c r="B19" s="95" t="s">
        <v>596</v>
      </c>
      <c r="C19" s="4" t="s">
        <v>26</v>
      </c>
      <c r="D19" s="76" t="s">
        <v>595</v>
      </c>
    </row>
    <row r="20">
      <c r="A20" s="75" t="s">
        <v>330</v>
      </c>
      <c r="B20" s="95" t="s">
        <v>597</v>
      </c>
      <c r="C20" s="4" t="s">
        <v>26</v>
      </c>
      <c r="D20" s="76" t="s">
        <v>595</v>
      </c>
    </row>
    <row r="21">
      <c r="A21" s="81" t="s">
        <v>513</v>
      </c>
      <c r="B21" s="82" t="s">
        <v>25</v>
      </c>
      <c r="C21" s="132" t="s">
        <v>26</v>
      </c>
      <c r="D21" s="84" t="s">
        <v>514</v>
      </c>
    </row>
    <row r="22">
      <c r="A22" s="81" t="s">
        <v>513</v>
      </c>
      <c r="B22" s="94" t="s">
        <v>56</v>
      </c>
      <c r="C22" s="4" t="s">
        <v>26</v>
      </c>
      <c r="D22" s="105" t="s">
        <v>740</v>
      </c>
    </row>
    <row r="23">
      <c r="A23" s="81" t="s">
        <v>513</v>
      </c>
      <c r="B23" s="116" t="s">
        <v>25</v>
      </c>
      <c r="C23" s="83" t="s">
        <v>26</v>
      </c>
      <c r="D23" s="84" t="s">
        <v>514</v>
      </c>
    </row>
    <row r="24">
      <c r="A24" s="81" t="s">
        <v>513</v>
      </c>
      <c r="B24" s="93" t="s">
        <v>56</v>
      </c>
      <c r="C24" s="7" t="s">
        <v>26</v>
      </c>
      <c r="D24" s="105" t="s">
        <v>740</v>
      </c>
    </row>
    <row r="25">
      <c r="A25" s="75" t="s">
        <v>196</v>
      </c>
      <c r="B25" s="75" t="s">
        <v>530</v>
      </c>
      <c r="C25" s="4" t="s">
        <v>26</v>
      </c>
      <c r="D25" s="76" t="s">
        <v>197</v>
      </c>
    </row>
    <row r="26">
      <c r="A26" s="75" t="s">
        <v>196</v>
      </c>
      <c r="B26" s="75" t="s">
        <v>533</v>
      </c>
      <c r="C26" s="4" t="s">
        <v>26</v>
      </c>
      <c r="D26" s="76" t="s">
        <v>534</v>
      </c>
    </row>
    <row r="27">
      <c r="A27" s="75" t="s">
        <v>196</v>
      </c>
      <c r="B27" s="75" t="s">
        <v>136</v>
      </c>
      <c r="C27" s="4" t="s">
        <v>26</v>
      </c>
      <c r="D27" s="76" t="s">
        <v>534</v>
      </c>
    </row>
    <row r="28">
      <c r="A28" s="75" t="s">
        <v>333</v>
      </c>
      <c r="B28" s="95" t="s">
        <v>56</v>
      </c>
      <c r="C28" s="4" t="s">
        <v>26</v>
      </c>
      <c r="D28" s="76" t="s">
        <v>598</v>
      </c>
    </row>
    <row r="29">
      <c r="A29" s="131" t="s">
        <v>337</v>
      </c>
      <c r="B29" s="95" t="s">
        <v>25</v>
      </c>
      <c r="C29" s="4" t="s">
        <v>26</v>
      </c>
      <c r="D29" s="133" t="s">
        <v>338</v>
      </c>
    </row>
    <row r="30">
      <c r="A30" s="81" t="s">
        <v>337</v>
      </c>
      <c r="B30" s="100" t="s">
        <v>56</v>
      </c>
      <c r="C30" s="4" t="s">
        <v>26</v>
      </c>
      <c r="D30" s="84" t="s">
        <v>338</v>
      </c>
    </row>
    <row r="31">
      <c r="A31" s="52" t="s">
        <v>175</v>
      </c>
      <c r="B31" s="4" t="s">
        <v>150</v>
      </c>
      <c r="C31" s="83" t="s">
        <v>26</v>
      </c>
      <c r="D31" s="138" t="s">
        <v>148</v>
      </c>
    </row>
    <row r="32">
      <c r="A32" s="52" t="s">
        <v>175</v>
      </c>
      <c r="B32" s="4" t="s">
        <v>147</v>
      </c>
      <c r="C32" s="83" t="s">
        <v>26</v>
      </c>
      <c r="D32" s="138" t="s">
        <v>148</v>
      </c>
    </row>
    <row r="33">
      <c r="A33" s="52" t="s">
        <v>175</v>
      </c>
      <c r="B33" s="4" t="s">
        <v>158</v>
      </c>
      <c r="C33" s="83" t="s">
        <v>26</v>
      </c>
      <c r="D33" s="138" t="s">
        <v>155</v>
      </c>
    </row>
    <row r="34">
      <c r="A34" s="52" t="s">
        <v>175</v>
      </c>
      <c r="B34" s="4" t="s">
        <v>157</v>
      </c>
      <c r="C34" s="83" t="s">
        <v>26</v>
      </c>
      <c r="D34" s="138" t="s">
        <v>155</v>
      </c>
    </row>
    <row r="35">
      <c r="A35" s="52" t="s">
        <v>175</v>
      </c>
      <c r="B35" s="4" t="s">
        <v>156</v>
      </c>
      <c r="C35" s="83" t="s">
        <v>26</v>
      </c>
      <c r="D35" s="138" t="s">
        <v>155</v>
      </c>
    </row>
    <row r="36">
      <c r="A36" s="52" t="s">
        <v>175</v>
      </c>
      <c r="B36" s="4" t="s">
        <v>138</v>
      </c>
      <c r="C36" s="83" t="s">
        <v>26</v>
      </c>
      <c r="D36" s="138" t="s">
        <v>155</v>
      </c>
    </row>
    <row r="37">
      <c r="A37" s="52" t="s">
        <v>175</v>
      </c>
      <c r="B37" s="4" t="s">
        <v>63</v>
      </c>
      <c r="C37" s="83" t="s">
        <v>26</v>
      </c>
      <c r="D37" s="138" t="s">
        <v>144</v>
      </c>
    </row>
    <row r="38">
      <c r="A38" s="93" t="s">
        <v>340</v>
      </c>
      <c r="B38" s="95" t="s">
        <v>56</v>
      </c>
      <c r="C38" s="4" t="s">
        <v>26</v>
      </c>
      <c r="D38" s="76" t="s">
        <v>341</v>
      </c>
    </row>
    <row r="39">
      <c r="A39" s="81" t="s">
        <v>343</v>
      </c>
      <c r="B39" s="100" t="s">
        <v>25</v>
      </c>
      <c r="C39" s="4" t="s">
        <v>26</v>
      </c>
      <c r="D39" s="84" t="s">
        <v>344</v>
      </c>
    </row>
    <row r="40">
      <c r="A40" s="81" t="s">
        <v>346</v>
      </c>
      <c r="B40" s="95" t="s">
        <v>56</v>
      </c>
      <c r="C40" s="4" t="s">
        <v>26</v>
      </c>
      <c r="D40" s="105" t="s">
        <v>347</v>
      </c>
    </row>
    <row r="41">
      <c r="A41" s="81" t="s">
        <v>348</v>
      </c>
      <c r="B41" s="101" t="s">
        <v>56</v>
      </c>
      <c r="C41" s="4" t="s">
        <v>26</v>
      </c>
      <c r="D41" s="135" t="s">
        <v>349</v>
      </c>
    </row>
    <row r="42">
      <c r="A42" s="81" t="s">
        <v>348</v>
      </c>
      <c r="B42" s="100" t="s">
        <v>604</v>
      </c>
      <c r="C42" s="4" t="s">
        <v>26</v>
      </c>
      <c r="D42" s="84" t="s">
        <v>349</v>
      </c>
    </row>
    <row r="43">
      <c r="A43" s="81" t="s">
        <v>348</v>
      </c>
      <c r="B43" s="75" t="s">
        <v>606</v>
      </c>
      <c r="C43" s="4" t="s">
        <v>26</v>
      </c>
      <c r="D43" s="76" t="s">
        <v>605</v>
      </c>
    </row>
    <row r="44">
      <c r="A44" s="81" t="s">
        <v>350</v>
      </c>
      <c r="B44" s="75" t="s">
        <v>56</v>
      </c>
      <c r="C44" s="4" t="s">
        <v>26</v>
      </c>
      <c r="D44" s="133" t="s">
        <v>351</v>
      </c>
    </row>
    <row r="45">
      <c r="A45" s="75" t="s">
        <v>205</v>
      </c>
      <c r="B45" s="75" t="s">
        <v>56</v>
      </c>
      <c r="C45" s="4" t="s">
        <v>26</v>
      </c>
      <c r="D45" s="76" t="s">
        <v>541</v>
      </c>
    </row>
    <row r="46">
      <c r="A46" s="81" t="s">
        <v>353</v>
      </c>
      <c r="B46" s="103" t="s">
        <v>25</v>
      </c>
      <c r="C46" s="4" t="s">
        <v>26</v>
      </c>
      <c r="D46" s="105" t="s">
        <v>607</v>
      </c>
    </row>
    <row r="47">
      <c r="A47" s="93" t="s">
        <v>353</v>
      </c>
      <c r="B47" s="103" t="s">
        <v>72</v>
      </c>
      <c r="C47" s="4" t="s">
        <v>26</v>
      </c>
      <c r="D47" s="76" t="s">
        <v>608</v>
      </c>
    </row>
    <row r="48">
      <c r="A48" s="93" t="s">
        <v>353</v>
      </c>
      <c r="B48" s="75" t="s">
        <v>73</v>
      </c>
      <c r="C48" s="4" t="s">
        <v>26</v>
      </c>
      <c r="D48" s="76" t="s">
        <v>610</v>
      </c>
    </row>
    <row r="49">
      <c r="A49" s="81" t="s">
        <v>353</v>
      </c>
      <c r="B49" s="95" t="s">
        <v>70</v>
      </c>
      <c r="C49" s="4" t="s">
        <v>26</v>
      </c>
      <c r="D49" s="76" t="s">
        <v>612</v>
      </c>
    </row>
    <row r="50">
      <c r="A50" s="75" t="s">
        <v>208</v>
      </c>
      <c r="B50" s="75" t="s">
        <v>56</v>
      </c>
      <c r="C50" s="4" t="s">
        <v>26</v>
      </c>
      <c r="D50" s="76" t="s">
        <v>209</v>
      </c>
    </row>
    <row r="51">
      <c r="A51" s="75" t="s">
        <v>212</v>
      </c>
      <c r="B51" s="75" t="s">
        <v>542</v>
      </c>
      <c r="C51" s="4" t="s">
        <v>26</v>
      </c>
      <c r="D51" s="80" t="s">
        <v>543</v>
      </c>
    </row>
    <row r="52">
      <c r="A52" s="75" t="s">
        <v>212</v>
      </c>
      <c r="B52" s="75" t="s">
        <v>25</v>
      </c>
      <c r="C52" s="4" t="s">
        <v>26</v>
      </c>
      <c r="D52" s="76" t="s">
        <v>543</v>
      </c>
    </row>
    <row r="53">
      <c r="A53" s="75" t="s">
        <v>212</v>
      </c>
      <c r="B53" s="75" t="s">
        <v>545</v>
      </c>
      <c r="C53" s="4" t="s">
        <v>26</v>
      </c>
      <c r="D53" s="76" t="s">
        <v>543</v>
      </c>
    </row>
    <row r="54">
      <c r="A54" s="75" t="s">
        <v>212</v>
      </c>
      <c r="B54" s="75" t="s">
        <v>550</v>
      </c>
      <c r="C54" s="4" t="s">
        <v>26</v>
      </c>
      <c r="D54" s="76" t="s">
        <v>551</v>
      </c>
    </row>
    <row r="55">
      <c r="A55" s="75" t="s">
        <v>212</v>
      </c>
      <c r="B55" s="75" t="s">
        <v>554</v>
      </c>
      <c r="C55" s="4" t="s">
        <v>26</v>
      </c>
      <c r="D55" s="76" t="s">
        <v>551</v>
      </c>
    </row>
    <row r="56">
      <c r="A56" s="81" t="s">
        <v>355</v>
      </c>
      <c r="B56" s="95" t="s">
        <v>25</v>
      </c>
      <c r="C56" s="4" t="s">
        <v>26</v>
      </c>
      <c r="D56" s="133" t="s">
        <v>356</v>
      </c>
    </row>
    <row r="57">
      <c r="A57" s="81" t="s">
        <v>355</v>
      </c>
      <c r="B57" s="103" t="s">
        <v>620</v>
      </c>
      <c r="C57" s="4" t="s">
        <v>26</v>
      </c>
      <c r="D57" s="84" t="s">
        <v>356</v>
      </c>
    </row>
    <row r="58">
      <c r="A58" s="81" t="s">
        <v>355</v>
      </c>
      <c r="B58" s="75" t="s">
        <v>621</v>
      </c>
      <c r="C58" s="4" t="s">
        <v>26</v>
      </c>
      <c r="D58" s="84" t="s">
        <v>356</v>
      </c>
    </row>
    <row r="59">
      <c r="A59" s="81" t="s">
        <v>359</v>
      </c>
      <c r="B59" s="75" t="s">
        <v>624</v>
      </c>
      <c r="C59" s="4" t="s">
        <v>26</v>
      </c>
      <c r="D59" s="76" t="s">
        <v>625</v>
      </c>
    </row>
    <row r="60">
      <c r="A60" s="104" t="s">
        <v>359</v>
      </c>
      <c r="B60" s="95" t="s">
        <v>627</v>
      </c>
      <c r="C60" s="4" t="s">
        <v>26</v>
      </c>
      <c r="D60" s="105" t="s">
        <v>628</v>
      </c>
    </row>
    <row r="61">
      <c r="A61" s="75" t="s">
        <v>227</v>
      </c>
      <c r="B61" s="75" t="s">
        <v>556</v>
      </c>
      <c r="C61" s="4" t="s">
        <v>26</v>
      </c>
      <c r="D61" s="76" t="s">
        <v>228</v>
      </c>
    </row>
    <row r="62">
      <c r="A62" s="75" t="s">
        <v>227</v>
      </c>
      <c r="B62" s="75" t="s">
        <v>38</v>
      </c>
      <c r="C62" s="4" t="s">
        <v>26</v>
      </c>
      <c r="D62" s="76" t="s">
        <v>228</v>
      </c>
    </row>
    <row r="63">
      <c r="A63" s="75" t="s">
        <v>227</v>
      </c>
      <c r="B63" s="75" t="s">
        <v>557</v>
      </c>
      <c r="C63" s="4" t="s">
        <v>26</v>
      </c>
      <c r="D63" s="76" t="s">
        <v>228</v>
      </c>
    </row>
    <row r="64">
      <c r="A64" s="52" t="s">
        <v>179</v>
      </c>
      <c r="B64" s="4" t="s">
        <v>102</v>
      </c>
      <c r="C64" s="83" t="s">
        <v>26</v>
      </c>
      <c r="D64" s="138" t="s">
        <v>93</v>
      </c>
    </row>
    <row r="65">
      <c r="A65" s="52" t="s">
        <v>179</v>
      </c>
      <c r="B65" s="4" t="s">
        <v>114</v>
      </c>
      <c r="C65" s="83" t="s">
        <v>26</v>
      </c>
      <c r="D65" s="138" t="s">
        <v>112</v>
      </c>
    </row>
    <row r="66">
      <c r="A66" s="52" t="s">
        <v>179</v>
      </c>
      <c r="B66" s="4" t="s">
        <v>113</v>
      </c>
      <c r="C66" s="83" t="s">
        <v>26</v>
      </c>
      <c r="D66" s="138" t="s">
        <v>112</v>
      </c>
    </row>
    <row r="67">
      <c r="A67" s="52" t="s">
        <v>179</v>
      </c>
      <c r="B67" s="4" t="s">
        <v>121</v>
      </c>
      <c r="C67" s="83" t="s">
        <v>26</v>
      </c>
      <c r="D67" s="138" t="s">
        <v>112</v>
      </c>
    </row>
    <row r="68">
      <c r="A68" s="52" t="s">
        <v>179</v>
      </c>
      <c r="B68" s="4" t="s">
        <v>115</v>
      </c>
      <c r="C68" s="83" t="s">
        <v>26</v>
      </c>
      <c r="D68" s="138" t="s">
        <v>112</v>
      </c>
    </row>
    <row r="69">
      <c r="A69" s="52" t="s">
        <v>179</v>
      </c>
      <c r="B69" s="4" t="s">
        <v>111</v>
      </c>
      <c r="C69" s="83" t="s">
        <v>26</v>
      </c>
      <c r="D69" s="138" t="s">
        <v>112</v>
      </c>
    </row>
    <row r="70">
      <c r="A70" s="52" t="s">
        <v>179</v>
      </c>
      <c r="B70" s="4" t="s">
        <v>116</v>
      </c>
      <c r="C70" s="83" t="s">
        <v>26</v>
      </c>
      <c r="D70" s="138" t="s">
        <v>112</v>
      </c>
    </row>
    <row r="71">
      <c r="A71" s="52" t="s">
        <v>179</v>
      </c>
      <c r="B71" s="4" t="s">
        <v>25</v>
      </c>
      <c r="C71" s="83" t="s">
        <v>26</v>
      </c>
      <c r="D71" s="138" t="s">
        <v>93</v>
      </c>
    </row>
    <row r="72">
      <c r="A72" s="52" t="s">
        <v>179</v>
      </c>
      <c r="B72" s="4" t="s">
        <v>107</v>
      </c>
      <c r="C72" s="83" t="s">
        <v>26</v>
      </c>
      <c r="D72" s="138" t="s">
        <v>93</v>
      </c>
    </row>
    <row r="73">
      <c r="A73" s="52" t="s">
        <v>179</v>
      </c>
      <c r="B73" s="4" t="s">
        <v>92</v>
      </c>
      <c r="C73" s="83" t="s">
        <v>26</v>
      </c>
      <c r="D73" s="138" t="s">
        <v>93</v>
      </c>
    </row>
    <row r="74">
      <c r="A74" s="104" t="s">
        <v>361</v>
      </c>
      <c r="B74" s="95" t="s">
        <v>25</v>
      </c>
      <c r="C74" s="4" t="s">
        <v>26</v>
      </c>
      <c r="D74" s="76" t="s">
        <v>631</v>
      </c>
    </row>
    <row r="75">
      <c r="A75" s="104" t="s">
        <v>361</v>
      </c>
      <c r="B75" s="103" t="s">
        <v>56</v>
      </c>
      <c r="C75" s="4" t="s">
        <v>26</v>
      </c>
      <c r="D75" s="105" t="s">
        <v>362</v>
      </c>
    </row>
    <row r="76">
      <c r="A76" s="104" t="s">
        <v>365</v>
      </c>
      <c r="B76" s="95" t="s">
        <v>131</v>
      </c>
      <c r="C76" s="4" t="s">
        <v>26</v>
      </c>
      <c r="D76" s="76" t="s">
        <v>633</v>
      </c>
    </row>
    <row r="77">
      <c r="A77" s="104" t="s">
        <v>365</v>
      </c>
      <c r="B77" s="103" t="s">
        <v>635</v>
      </c>
      <c r="C77" s="4" t="s">
        <v>26</v>
      </c>
      <c r="D77" s="105" t="s">
        <v>633</v>
      </c>
    </row>
    <row r="78">
      <c r="A78" s="75" t="s">
        <v>236</v>
      </c>
      <c r="B78" s="75" t="s">
        <v>559</v>
      </c>
      <c r="C78" s="4" t="s">
        <v>26</v>
      </c>
      <c r="D78" s="76" t="s">
        <v>560</v>
      </c>
    </row>
    <row r="79">
      <c r="A79" s="75" t="s">
        <v>236</v>
      </c>
      <c r="B79" s="75" t="s">
        <v>131</v>
      </c>
      <c r="C79" s="4" t="s">
        <v>26</v>
      </c>
      <c r="D79" s="76" t="s">
        <v>561</v>
      </c>
    </row>
    <row r="80">
      <c r="A80" s="75" t="s">
        <v>236</v>
      </c>
      <c r="B80" s="75" t="s">
        <v>65</v>
      </c>
      <c r="C80" s="4" t="s">
        <v>26</v>
      </c>
      <c r="D80" s="76" t="s">
        <v>561</v>
      </c>
    </row>
    <row r="81">
      <c r="A81" s="75" t="s">
        <v>236</v>
      </c>
      <c r="B81" s="75" t="s">
        <v>142</v>
      </c>
      <c r="C81" s="4" t="s">
        <v>26</v>
      </c>
      <c r="D81" s="76" t="s">
        <v>562</v>
      </c>
    </row>
    <row r="82">
      <c r="A82" s="75" t="s">
        <v>236</v>
      </c>
      <c r="B82" s="75" t="s">
        <v>128</v>
      </c>
      <c r="C82" s="4" t="s">
        <v>26</v>
      </c>
      <c r="D82" s="76" t="s">
        <v>562</v>
      </c>
    </row>
    <row r="83">
      <c r="A83" s="104" t="s">
        <v>376</v>
      </c>
      <c r="B83" s="95" t="s">
        <v>638</v>
      </c>
      <c r="C83" s="4" t="s">
        <v>26</v>
      </c>
      <c r="D83" s="105" t="s">
        <v>639</v>
      </c>
    </row>
    <row r="84">
      <c r="A84" s="93" t="s">
        <v>380</v>
      </c>
      <c r="B84" s="95" t="s">
        <v>138</v>
      </c>
      <c r="C84" s="4" t="s">
        <v>26</v>
      </c>
      <c r="D84" s="133" t="s">
        <v>381</v>
      </c>
    </row>
    <row r="85">
      <c r="A85" s="93" t="s">
        <v>380</v>
      </c>
      <c r="B85" s="103" t="s">
        <v>136</v>
      </c>
      <c r="C85" s="4" t="s">
        <v>26</v>
      </c>
      <c r="D85" s="84" t="s">
        <v>381</v>
      </c>
    </row>
    <row r="86">
      <c r="A86" s="93" t="s">
        <v>380</v>
      </c>
      <c r="B86" s="95" t="s">
        <v>641</v>
      </c>
      <c r="C86" s="4" t="s">
        <v>26</v>
      </c>
      <c r="D86" s="105" t="s">
        <v>642</v>
      </c>
    </row>
    <row r="87">
      <c r="A87" s="93" t="s">
        <v>380</v>
      </c>
      <c r="B87" s="95" t="s">
        <v>643</v>
      </c>
      <c r="C87" s="4" t="s">
        <v>26</v>
      </c>
      <c r="D87" s="76" t="s">
        <v>644</v>
      </c>
    </row>
    <row r="88">
      <c r="A88" s="93" t="s">
        <v>380</v>
      </c>
      <c r="B88" s="95" t="s">
        <v>645</v>
      </c>
      <c r="C88" s="4" t="s">
        <v>26</v>
      </c>
      <c r="D88" s="76" t="s">
        <v>646</v>
      </c>
    </row>
    <row r="89">
      <c r="A89" s="52" t="s">
        <v>178</v>
      </c>
      <c r="B89" s="4" t="s">
        <v>164</v>
      </c>
      <c r="C89" s="83" t="s">
        <v>26</v>
      </c>
      <c r="D89" s="138" t="s">
        <v>162</v>
      </c>
    </row>
    <row r="90">
      <c r="A90" s="52" t="s">
        <v>178</v>
      </c>
      <c r="B90" s="4" t="s">
        <v>56</v>
      </c>
      <c r="C90" s="83" t="s">
        <v>26</v>
      </c>
      <c r="D90" s="138" t="s">
        <v>162</v>
      </c>
    </row>
    <row r="91">
      <c r="A91" s="75" t="s">
        <v>246</v>
      </c>
      <c r="B91" s="75" t="s">
        <v>56</v>
      </c>
      <c r="C91" s="4" t="s">
        <v>26</v>
      </c>
      <c r="D91" s="76" t="s">
        <v>563</v>
      </c>
    </row>
    <row r="92">
      <c r="A92" s="81" t="s">
        <v>384</v>
      </c>
      <c r="B92" s="95" t="s">
        <v>25</v>
      </c>
      <c r="C92" s="4" t="s">
        <v>26</v>
      </c>
      <c r="D92" s="76" t="s">
        <v>647</v>
      </c>
    </row>
    <row r="93">
      <c r="A93" s="93" t="s">
        <v>388</v>
      </c>
      <c r="B93" s="95" t="s">
        <v>650</v>
      </c>
      <c r="C93" s="4" t="s">
        <v>26</v>
      </c>
      <c r="D93" s="80" t="s">
        <v>389</v>
      </c>
    </row>
    <row r="94">
      <c r="A94" s="75" t="s">
        <v>388</v>
      </c>
      <c r="B94" s="95" t="s">
        <v>652</v>
      </c>
      <c r="C94" s="4" t="s">
        <v>26</v>
      </c>
      <c r="D94" s="76" t="s">
        <v>653</v>
      </c>
    </row>
    <row r="95">
      <c r="A95" s="75" t="s">
        <v>254</v>
      </c>
      <c r="B95" s="75" t="s">
        <v>564</v>
      </c>
      <c r="C95" s="4" t="s">
        <v>26</v>
      </c>
      <c r="D95" s="76" t="s">
        <v>255</v>
      </c>
    </row>
    <row r="96">
      <c r="A96" s="52" t="s">
        <v>184</v>
      </c>
      <c r="B96" s="4" t="s">
        <v>25</v>
      </c>
      <c r="C96" s="83" t="s">
        <v>26</v>
      </c>
      <c r="D96" s="138" t="s">
        <v>45</v>
      </c>
    </row>
    <row r="97">
      <c r="A97" s="52" t="s">
        <v>184</v>
      </c>
      <c r="B97" s="4" t="s">
        <v>47</v>
      </c>
      <c r="C97" s="83" t="s">
        <v>26</v>
      </c>
      <c r="D97" s="138" t="s">
        <v>45</v>
      </c>
    </row>
    <row r="98">
      <c r="A98" s="52" t="s">
        <v>184</v>
      </c>
      <c r="B98" s="140" t="s">
        <v>545</v>
      </c>
      <c r="C98" s="7" t="s">
        <v>26</v>
      </c>
      <c r="D98" s="138" t="s">
        <v>51</v>
      </c>
    </row>
    <row r="99">
      <c r="A99" s="52" t="s">
        <v>392</v>
      </c>
      <c r="B99" s="4" t="s">
        <v>654</v>
      </c>
      <c r="C99" s="7" t="s">
        <v>26</v>
      </c>
      <c r="D99" s="76" t="s">
        <v>655</v>
      </c>
    </row>
    <row r="100">
      <c r="A100" s="52" t="s">
        <v>186</v>
      </c>
      <c r="B100" s="4" t="s">
        <v>82</v>
      </c>
      <c r="C100" s="83" t="s">
        <v>26</v>
      </c>
      <c r="D100" s="138" t="s">
        <v>81</v>
      </c>
    </row>
    <row r="101">
      <c r="A101" s="52" t="s">
        <v>186</v>
      </c>
      <c r="B101" s="4" t="s">
        <v>56</v>
      </c>
      <c r="C101" s="83" t="s">
        <v>26</v>
      </c>
      <c r="D101" s="138" t="s">
        <v>81</v>
      </c>
    </row>
    <row r="102">
      <c r="A102" s="81" t="s">
        <v>394</v>
      </c>
      <c r="B102" s="95" t="s">
        <v>25</v>
      </c>
      <c r="C102" s="4" t="s">
        <v>26</v>
      </c>
      <c r="D102" s="76" t="s">
        <v>658</v>
      </c>
    </row>
    <row r="103">
      <c r="A103" s="81" t="s">
        <v>396</v>
      </c>
      <c r="B103" s="95" t="s">
        <v>659</v>
      </c>
      <c r="C103" s="4" t="s">
        <v>26</v>
      </c>
      <c r="D103" s="76" t="s">
        <v>660</v>
      </c>
    </row>
    <row r="104">
      <c r="A104" s="131" t="s">
        <v>265</v>
      </c>
      <c r="B104" s="131" t="s">
        <v>56</v>
      </c>
      <c r="C104" s="132" t="s">
        <v>26</v>
      </c>
      <c r="D104" s="133" t="s">
        <v>266</v>
      </c>
    </row>
    <row r="105">
      <c r="A105" s="81" t="s">
        <v>269</v>
      </c>
      <c r="B105" s="81" t="s">
        <v>56</v>
      </c>
      <c r="C105" s="83" t="s">
        <v>26</v>
      </c>
      <c r="D105" s="84" t="s">
        <v>270</v>
      </c>
    </row>
    <row r="106">
      <c r="A106" s="81" t="s">
        <v>272</v>
      </c>
      <c r="B106" s="81" t="s">
        <v>25</v>
      </c>
      <c r="C106" s="83" t="s">
        <v>26</v>
      </c>
      <c r="D106" s="84" t="s">
        <v>273</v>
      </c>
    </row>
    <row r="107">
      <c r="A107" s="52" t="s">
        <v>183</v>
      </c>
      <c r="B107" s="4" t="s">
        <v>141</v>
      </c>
      <c r="C107" s="83" t="s">
        <v>26</v>
      </c>
      <c r="D107" s="138" t="s">
        <v>140</v>
      </c>
    </row>
    <row r="108">
      <c r="A108" s="52" t="s">
        <v>183</v>
      </c>
      <c r="B108" s="4" t="s">
        <v>136</v>
      </c>
      <c r="C108" s="83" t="s">
        <v>26</v>
      </c>
      <c r="D108" s="138" t="s">
        <v>137</v>
      </c>
    </row>
    <row r="109">
      <c r="A109" s="52" t="s">
        <v>183</v>
      </c>
      <c r="B109" s="4" t="s">
        <v>142</v>
      </c>
      <c r="C109" s="83" t="s">
        <v>26</v>
      </c>
      <c r="D109" s="138" t="s">
        <v>140</v>
      </c>
    </row>
    <row r="110">
      <c r="A110" s="52" t="s">
        <v>183</v>
      </c>
      <c r="B110" s="4" t="s">
        <v>131</v>
      </c>
      <c r="C110" s="83" t="s">
        <v>26</v>
      </c>
      <c r="D110" s="138" t="s">
        <v>132</v>
      </c>
    </row>
    <row r="111">
      <c r="A111" s="52" t="s">
        <v>183</v>
      </c>
      <c r="B111" s="4" t="s">
        <v>138</v>
      </c>
      <c r="C111" s="83" t="s">
        <v>26</v>
      </c>
      <c r="D111" s="138" t="s">
        <v>137</v>
      </c>
    </row>
    <row r="112">
      <c r="A112" s="81" t="s">
        <v>399</v>
      </c>
      <c r="B112" s="94" t="s">
        <v>56</v>
      </c>
      <c r="C112" s="4" t="s">
        <v>26</v>
      </c>
      <c r="D112" s="133" t="s">
        <v>400</v>
      </c>
    </row>
    <row r="113">
      <c r="A113" s="81" t="s">
        <v>401</v>
      </c>
      <c r="B113" s="94" t="s">
        <v>65</v>
      </c>
      <c r="C113" s="4" t="s">
        <v>26</v>
      </c>
      <c r="D113" s="84" t="s">
        <v>402</v>
      </c>
    </row>
    <row r="114">
      <c r="A114" s="81" t="s">
        <v>401</v>
      </c>
      <c r="B114" s="94" t="s">
        <v>138</v>
      </c>
      <c r="C114" s="4" t="s">
        <v>26</v>
      </c>
      <c r="D114" s="105" t="s">
        <v>662</v>
      </c>
    </row>
    <row r="115">
      <c r="A115" s="81" t="s">
        <v>404</v>
      </c>
      <c r="B115" s="94" t="s">
        <v>56</v>
      </c>
      <c r="C115" s="4" t="s">
        <v>26</v>
      </c>
      <c r="D115" s="84" t="s">
        <v>405</v>
      </c>
    </row>
    <row r="116">
      <c r="A116" s="81" t="s">
        <v>404</v>
      </c>
      <c r="B116" s="94" t="s">
        <v>665</v>
      </c>
      <c r="C116" s="4" t="s">
        <v>26</v>
      </c>
      <c r="D116" s="105" t="s">
        <v>405</v>
      </c>
    </row>
    <row r="117">
      <c r="A117" s="81" t="s">
        <v>407</v>
      </c>
      <c r="B117" s="94" t="s">
        <v>56</v>
      </c>
      <c r="C117" s="4" t="s">
        <v>26</v>
      </c>
      <c r="D117" s="84" t="s">
        <v>408</v>
      </c>
    </row>
    <row r="118">
      <c r="A118" s="81" t="s">
        <v>414</v>
      </c>
      <c r="B118" s="75" t="s">
        <v>670</v>
      </c>
      <c r="C118" s="4" t="s">
        <v>26</v>
      </c>
      <c r="D118" s="76" t="s">
        <v>671</v>
      </c>
    </row>
    <row r="119">
      <c r="A119" s="81" t="s">
        <v>421</v>
      </c>
      <c r="B119" s="111" t="s">
        <v>25</v>
      </c>
      <c r="C119" s="4" t="s">
        <v>26</v>
      </c>
      <c r="D119" s="133" t="s">
        <v>422</v>
      </c>
    </row>
    <row r="120">
      <c r="A120" s="81" t="s">
        <v>424</v>
      </c>
      <c r="B120" s="75" t="s">
        <v>56</v>
      </c>
      <c r="C120" s="4" t="s">
        <v>26</v>
      </c>
      <c r="D120" s="84" t="s">
        <v>425</v>
      </c>
    </row>
    <row r="121">
      <c r="A121" s="81" t="s">
        <v>424</v>
      </c>
      <c r="B121" s="94" t="s">
        <v>673</v>
      </c>
      <c r="C121" s="4" t="s">
        <v>26</v>
      </c>
      <c r="D121" s="84" t="s">
        <v>425</v>
      </c>
    </row>
    <row r="122">
      <c r="A122" s="81" t="s">
        <v>431</v>
      </c>
      <c r="B122" s="75" t="s">
        <v>25</v>
      </c>
      <c r="C122" s="4" t="s">
        <v>26</v>
      </c>
      <c r="D122" s="133" t="s">
        <v>432</v>
      </c>
    </row>
    <row r="123">
      <c r="A123" s="81" t="s">
        <v>433</v>
      </c>
      <c r="B123" s="94" t="s">
        <v>25</v>
      </c>
      <c r="C123" s="4" t="s">
        <v>26</v>
      </c>
      <c r="D123" s="84" t="s">
        <v>434</v>
      </c>
    </row>
    <row r="124">
      <c r="A124" s="81" t="s">
        <v>436</v>
      </c>
      <c r="B124" s="94" t="s">
        <v>25</v>
      </c>
      <c r="C124" s="4" t="s">
        <v>26</v>
      </c>
      <c r="D124" s="84" t="s">
        <v>437</v>
      </c>
    </row>
    <row r="125">
      <c r="A125" s="81" t="s">
        <v>438</v>
      </c>
      <c r="B125" s="75" t="s">
        <v>682</v>
      </c>
      <c r="C125" s="4" t="s">
        <v>26</v>
      </c>
      <c r="D125" s="105" t="s">
        <v>683</v>
      </c>
    </row>
    <row r="126">
      <c r="A126" s="81" t="s">
        <v>441</v>
      </c>
      <c r="B126" s="75" t="s">
        <v>670</v>
      </c>
      <c r="C126" s="4" t="s">
        <v>26</v>
      </c>
      <c r="D126" s="136" t="s">
        <v>442</v>
      </c>
    </row>
    <row r="127">
      <c r="A127" s="81" t="s">
        <v>445</v>
      </c>
      <c r="B127" s="75" t="s">
        <v>56</v>
      </c>
      <c r="C127" s="4" t="s">
        <v>26</v>
      </c>
      <c r="D127" s="105" t="s">
        <v>686</v>
      </c>
    </row>
    <row r="128">
      <c r="A128" s="81" t="s">
        <v>445</v>
      </c>
      <c r="B128" s="94" t="s">
        <v>56</v>
      </c>
      <c r="C128" s="4" t="s">
        <v>26</v>
      </c>
      <c r="D128" s="105" t="s">
        <v>689</v>
      </c>
    </row>
    <row r="129">
      <c r="A129" s="81" t="s">
        <v>448</v>
      </c>
      <c r="B129" s="94" t="s">
        <v>690</v>
      </c>
      <c r="C129" s="4" t="s">
        <v>26</v>
      </c>
      <c r="D129" s="105" t="s">
        <v>691</v>
      </c>
    </row>
    <row r="130">
      <c r="A130" s="81" t="s">
        <v>451</v>
      </c>
      <c r="B130" s="75" t="s">
        <v>25</v>
      </c>
      <c r="C130" s="4" t="s">
        <v>26</v>
      </c>
      <c r="D130" s="84" t="s">
        <v>452</v>
      </c>
    </row>
    <row r="131">
      <c r="A131" s="81" t="s">
        <v>453</v>
      </c>
      <c r="B131" s="113" t="s">
        <v>25</v>
      </c>
      <c r="C131" s="4" t="s">
        <v>26</v>
      </c>
      <c r="D131" s="84" t="s">
        <v>454</v>
      </c>
    </row>
    <row r="132">
      <c r="A132" s="81" t="s">
        <v>453</v>
      </c>
      <c r="B132" s="113" t="s">
        <v>695</v>
      </c>
      <c r="C132" s="4" t="s">
        <v>26</v>
      </c>
      <c r="D132" s="105" t="s">
        <v>696</v>
      </c>
    </row>
    <row r="133">
      <c r="A133" s="81" t="s">
        <v>453</v>
      </c>
      <c r="B133" s="113" t="s">
        <v>697</v>
      </c>
      <c r="C133" s="4" t="s">
        <v>26</v>
      </c>
      <c r="D133" s="105" t="s">
        <v>698</v>
      </c>
    </row>
    <row r="134">
      <c r="A134" s="81" t="s">
        <v>453</v>
      </c>
      <c r="B134" s="113" t="s">
        <v>56</v>
      </c>
      <c r="C134" s="4" t="s">
        <v>26</v>
      </c>
      <c r="D134" s="105" t="s">
        <v>699</v>
      </c>
    </row>
    <row r="135">
      <c r="A135" s="52" t="s">
        <v>185</v>
      </c>
      <c r="B135" s="4" t="s">
        <v>72</v>
      </c>
      <c r="C135" s="83" t="s">
        <v>26</v>
      </c>
      <c r="D135" s="138" t="s">
        <v>71</v>
      </c>
    </row>
    <row r="136">
      <c r="A136" s="52" t="s">
        <v>185</v>
      </c>
      <c r="B136" s="4" t="s">
        <v>70</v>
      </c>
      <c r="C136" s="83" t="s">
        <v>26</v>
      </c>
      <c r="D136" s="138" t="s">
        <v>71</v>
      </c>
    </row>
    <row r="137">
      <c r="A137" s="141" t="s">
        <v>185</v>
      </c>
      <c r="B137" s="38" t="s">
        <v>25</v>
      </c>
      <c r="C137" s="142" t="s">
        <v>26</v>
      </c>
      <c r="D137" s="39" t="s">
        <v>67</v>
      </c>
    </row>
    <row r="138">
      <c r="A138" s="141" t="s">
        <v>185</v>
      </c>
      <c r="B138" s="38" t="s">
        <v>73</v>
      </c>
      <c r="C138" s="142" t="s">
        <v>26</v>
      </c>
      <c r="D138" s="39" t="s">
        <v>71</v>
      </c>
    </row>
    <row r="139">
      <c r="A139" s="141" t="s">
        <v>185</v>
      </c>
      <c r="B139" s="38" t="s">
        <v>74</v>
      </c>
      <c r="C139" s="142" t="s">
        <v>26</v>
      </c>
      <c r="D139" s="39" t="s">
        <v>75</v>
      </c>
    </row>
    <row r="140">
      <c r="A140" s="143" t="s">
        <v>456</v>
      </c>
      <c r="B140" s="74" t="s">
        <v>25</v>
      </c>
      <c r="C140" s="38" t="s">
        <v>26</v>
      </c>
      <c r="D140" s="92" t="s">
        <v>457</v>
      </c>
    </row>
    <row r="141">
      <c r="A141" s="143" t="s">
        <v>458</v>
      </c>
      <c r="B141" s="144" t="s">
        <v>25</v>
      </c>
      <c r="C141" s="38" t="s">
        <v>26</v>
      </c>
      <c r="D141" s="92" t="s">
        <v>459</v>
      </c>
    </row>
    <row r="142">
      <c r="A142" s="143" t="s">
        <v>310</v>
      </c>
      <c r="B142" s="143" t="s">
        <v>25</v>
      </c>
      <c r="C142" s="142" t="s">
        <v>26</v>
      </c>
      <c r="D142" s="92" t="s">
        <v>311</v>
      </c>
    </row>
    <row r="143">
      <c r="A143" s="143" t="s">
        <v>460</v>
      </c>
      <c r="B143" s="144" t="s">
        <v>670</v>
      </c>
      <c r="C143" s="38" t="s">
        <v>26</v>
      </c>
      <c r="D143" s="92" t="s">
        <v>744</v>
      </c>
    </row>
    <row r="144">
      <c r="A144" s="141" t="s">
        <v>741</v>
      </c>
      <c r="B144" s="38" t="s">
        <v>25</v>
      </c>
      <c r="C144" s="142" t="s">
        <v>26</v>
      </c>
      <c r="D144" s="39" t="s">
        <v>27</v>
      </c>
    </row>
    <row r="145">
      <c r="A145" s="141" t="s">
        <v>741</v>
      </c>
      <c r="B145" s="38" t="s">
        <v>38</v>
      </c>
      <c r="C145" s="142" t="s">
        <v>26</v>
      </c>
      <c r="D145" s="39" t="s">
        <v>39</v>
      </c>
    </row>
    <row r="146">
      <c r="A146" s="141" t="s">
        <v>741</v>
      </c>
      <c r="B146" s="38" t="s">
        <v>31</v>
      </c>
      <c r="C146" s="142" t="s">
        <v>26</v>
      </c>
      <c r="D146" s="39" t="s">
        <v>27</v>
      </c>
    </row>
    <row r="147">
      <c r="A147" s="141" t="s">
        <v>741</v>
      </c>
      <c r="B147" s="38" t="s">
        <v>29</v>
      </c>
      <c r="C147" s="142" t="s">
        <v>26</v>
      </c>
      <c r="D147" s="39" t="s">
        <v>27</v>
      </c>
    </row>
    <row r="148">
      <c r="A148" s="141" t="s">
        <v>741</v>
      </c>
      <c r="B148" s="38" t="s">
        <v>33</v>
      </c>
      <c r="C148" s="142" t="s">
        <v>26</v>
      </c>
      <c r="D148" s="39" t="s">
        <v>27</v>
      </c>
    </row>
    <row r="149">
      <c r="A149" s="141" t="s">
        <v>741</v>
      </c>
      <c r="B149" s="38" t="s">
        <v>35</v>
      </c>
      <c r="C149" s="142" t="s">
        <v>26</v>
      </c>
      <c r="D149" s="39" t="s">
        <v>36</v>
      </c>
    </row>
    <row r="150">
      <c r="A150" s="143" t="s">
        <v>467</v>
      </c>
      <c r="B150" s="145" t="s">
        <v>56</v>
      </c>
      <c r="C150" s="38" t="s">
        <v>26</v>
      </c>
      <c r="D150" s="92" t="s">
        <v>468</v>
      </c>
    </row>
    <row r="151">
      <c r="A151" s="143" t="s">
        <v>470</v>
      </c>
      <c r="B151" s="144" t="s">
        <v>705</v>
      </c>
      <c r="C151" s="38" t="s">
        <v>26</v>
      </c>
      <c r="D151" s="92" t="s">
        <v>471</v>
      </c>
    </row>
    <row r="152">
      <c r="A152" s="143" t="s">
        <v>473</v>
      </c>
      <c r="B152" s="144" t="s">
        <v>709</v>
      </c>
      <c r="C152" s="38" t="s">
        <v>26</v>
      </c>
      <c r="D152" s="92" t="s">
        <v>474</v>
      </c>
    </row>
    <row r="153">
      <c r="A153" s="143" t="s">
        <v>473</v>
      </c>
      <c r="B153" s="144" t="s">
        <v>56</v>
      </c>
      <c r="C153" s="38" t="s">
        <v>26</v>
      </c>
      <c r="D153" s="146" t="s">
        <v>710</v>
      </c>
    </row>
    <row r="154">
      <c r="A154" s="143" t="s">
        <v>473</v>
      </c>
      <c r="B154" s="144" t="s">
        <v>711</v>
      </c>
      <c r="C154" s="38" t="s">
        <v>26</v>
      </c>
      <c r="D154" s="146" t="s">
        <v>712</v>
      </c>
    </row>
    <row r="155">
      <c r="A155" s="143" t="s">
        <v>314</v>
      </c>
      <c r="B155" s="147" t="s">
        <v>56</v>
      </c>
      <c r="C155" s="142" t="s">
        <v>26</v>
      </c>
      <c r="D155" s="148" t="s">
        <v>317</v>
      </c>
    </row>
    <row r="156">
      <c r="A156" s="143" t="s">
        <v>480</v>
      </c>
      <c r="B156" s="144" t="s">
        <v>56</v>
      </c>
      <c r="C156" s="38" t="s">
        <v>26</v>
      </c>
      <c r="D156" s="146" t="s">
        <v>718</v>
      </c>
    </row>
    <row r="157">
      <c r="A157" s="143" t="s">
        <v>480</v>
      </c>
      <c r="B157" s="144" t="s">
        <v>719</v>
      </c>
      <c r="C157" s="38" t="s">
        <v>26</v>
      </c>
      <c r="D157" s="146" t="s">
        <v>718</v>
      </c>
    </row>
    <row r="158">
      <c r="A158" s="143" t="s">
        <v>480</v>
      </c>
      <c r="B158" s="144" t="s">
        <v>720</v>
      </c>
      <c r="C158" s="38" t="s">
        <v>26</v>
      </c>
      <c r="D158" s="146" t="s">
        <v>721</v>
      </c>
    </row>
    <row r="159">
      <c r="A159" s="143" t="s">
        <v>476</v>
      </c>
      <c r="B159" s="144" t="s">
        <v>604</v>
      </c>
      <c r="C159" s="38" t="s">
        <v>26</v>
      </c>
      <c r="D159" s="92" t="s">
        <v>477</v>
      </c>
    </row>
    <row r="160">
      <c r="A160" s="143" t="s">
        <v>483</v>
      </c>
      <c r="B160" s="144" t="s">
        <v>25</v>
      </c>
      <c r="C160" s="38" t="s">
        <v>26</v>
      </c>
      <c r="D160" s="146" t="s">
        <v>725</v>
      </c>
    </row>
    <row r="161">
      <c r="A161" s="143" t="s">
        <v>487</v>
      </c>
      <c r="B161" s="149" t="s">
        <v>722</v>
      </c>
      <c r="C161" s="38" t="s">
        <v>26</v>
      </c>
      <c r="D161" s="92" t="s">
        <v>488</v>
      </c>
    </row>
    <row r="162">
      <c r="A162" s="143" t="s">
        <v>487</v>
      </c>
      <c r="B162" s="144" t="s">
        <v>138</v>
      </c>
      <c r="C162" s="38" t="s">
        <v>26</v>
      </c>
      <c r="D162" s="146" t="s">
        <v>726</v>
      </c>
    </row>
    <row r="163">
      <c r="A163" s="141" t="s">
        <v>176</v>
      </c>
      <c r="B163" s="38" t="s">
        <v>65</v>
      </c>
      <c r="C163" s="142" t="s">
        <v>26</v>
      </c>
      <c r="D163" s="39" t="s">
        <v>54</v>
      </c>
    </row>
    <row r="164">
      <c r="A164" s="141" t="s">
        <v>176</v>
      </c>
      <c r="B164" s="38" t="s">
        <v>56</v>
      </c>
      <c r="C164" s="142" t="s">
        <v>26</v>
      </c>
      <c r="D164" s="39" t="s">
        <v>54</v>
      </c>
    </row>
    <row r="165">
      <c r="A165" s="141" t="s">
        <v>176</v>
      </c>
      <c r="B165" s="38" t="s">
        <v>63</v>
      </c>
      <c r="C165" s="142" t="s">
        <v>26</v>
      </c>
      <c r="D165" s="39" t="s">
        <v>64</v>
      </c>
    </row>
    <row r="166">
      <c r="A166" s="141" t="s">
        <v>176</v>
      </c>
      <c r="B166" s="38" t="s">
        <v>53</v>
      </c>
      <c r="C166" s="142" t="s">
        <v>26</v>
      </c>
      <c r="D166" s="39" t="s">
        <v>54</v>
      </c>
    </row>
    <row r="167">
      <c r="A167" s="141" t="s">
        <v>176</v>
      </c>
      <c r="B167" s="38" t="s">
        <v>55</v>
      </c>
      <c r="C167" s="142" t="s">
        <v>26</v>
      </c>
      <c r="D167" s="39" t="s">
        <v>54</v>
      </c>
    </row>
    <row r="168">
      <c r="A168" s="143" t="s">
        <v>491</v>
      </c>
      <c r="B168" s="144" t="s">
        <v>56</v>
      </c>
      <c r="C168" s="38" t="s">
        <v>26</v>
      </c>
      <c r="D168" s="92" t="s">
        <v>492</v>
      </c>
    </row>
    <row r="169">
      <c r="A169" s="143" t="s">
        <v>493</v>
      </c>
      <c r="B169" s="144" t="s">
        <v>56</v>
      </c>
      <c r="C169" s="38" t="s">
        <v>26</v>
      </c>
      <c r="D169" s="92" t="s">
        <v>494</v>
      </c>
    </row>
    <row r="170">
      <c r="A170" s="143" t="s">
        <v>495</v>
      </c>
      <c r="B170" s="144" t="s">
        <v>56</v>
      </c>
      <c r="C170" s="38" t="s">
        <v>26</v>
      </c>
      <c r="D170" s="92" t="s">
        <v>496</v>
      </c>
    </row>
    <row r="171">
      <c r="A171" s="143" t="s">
        <v>495</v>
      </c>
      <c r="B171" s="144" t="s">
        <v>131</v>
      </c>
      <c r="C171" s="38" t="s">
        <v>26</v>
      </c>
      <c r="D171" s="92" t="s">
        <v>496</v>
      </c>
    </row>
    <row r="172">
      <c r="A172" s="143" t="s">
        <v>495</v>
      </c>
      <c r="B172" s="144" t="s">
        <v>731</v>
      </c>
      <c r="C172" s="38" t="s">
        <v>26</v>
      </c>
      <c r="D172" s="92" t="s">
        <v>496</v>
      </c>
    </row>
    <row r="173">
      <c r="A173" s="143" t="s">
        <v>495</v>
      </c>
      <c r="B173" s="144" t="s">
        <v>732</v>
      </c>
      <c r="C173" s="38" t="s">
        <v>26</v>
      </c>
      <c r="D173" s="92" t="s">
        <v>496</v>
      </c>
    </row>
    <row r="174">
      <c r="A174" s="143" t="s">
        <v>497</v>
      </c>
      <c r="B174" s="144" t="s">
        <v>25</v>
      </c>
      <c r="C174" s="38" t="s">
        <v>26</v>
      </c>
      <c r="D174" s="92" t="s">
        <v>498</v>
      </c>
    </row>
    <row r="175">
      <c r="A175" s="143" t="s">
        <v>499</v>
      </c>
      <c r="B175" s="144" t="s">
        <v>56</v>
      </c>
      <c r="C175" s="38" t="s">
        <v>26</v>
      </c>
      <c r="D175" s="92" t="s">
        <v>500</v>
      </c>
    </row>
    <row r="176">
      <c r="A176" s="143" t="s">
        <v>499</v>
      </c>
      <c r="B176" s="144" t="s">
        <v>65</v>
      </c>
      <c r="C176" s="38" t="s">
        <v>26</v>
      </c>
      <c r="D176" s="92" t="s">
        <v>500</v>
      </c>
    </row>
    <row r="177">
      <c r="A177" s="143" t="s">
        <v>501</v>
      </c>
      <c r="B177" s="144" t="s">
        <v>503</v>
      </c>
      <c r="C177" s="38" t="s">
        <v>26</v>
      </c>
      <c r="D177" s="146" t="s">
        <v>735</v>
      </c>
    </row>
    <row r="178">
      <c r="A178" s="143" t="s">
        <v>501</v>
      </c>
      <c r="B178" s="144" t="s">
        <v>722</v>
      </c>
      <c r="C178" s="38" t="s">
        <v>26</v>
      </c>
      <c r="D178" s="146" t="s">
        <v>736</v>
      </c>
    </row>
    <row r="179">
      <c r="A179" s="143" t="s">
        <v>505</v>
      </c>
      <c r="B179" s="144" t="s">
        <v>25</v>
      </c>
      <c r="C179" s="38" t="s">
        <v>26</v>
      </c>
      <c r="D179" s="146" t="s">
        <v>738</v>
      </c>
    </row>
    <row r="180">
      <c r="A180" s="141" t="s">
        <v>180</v>
      </c>
      <c r="B180" s="38" t="s">
        <v>25</v>
      </c>
      <c r="C180" s="142" t="s">
        <v>26</v>
      </c>
      <c r="D180" s="39" t="s">
        <v>88</v>
      </c>
    </row>
    <row r="181">
      <c r="A181" s="141" t="s">
        <v>180</v>
      </c>
      <c r="B181" s="38" t="s">
        <v>87</v>
      </c>
      <c r="C181" s="142" t="s">
        <v>26</v>
      </c>
      <c r="D181" s="39" t="s">
        <v>88</v>
      </c>
    </row>
    <row r="182">
      <c r="A182" s="143" t="s">
        <v>507</v>
      </c>
      <c r="B182" s="144" t="s">
        <v>87</v>
      </c>
      <c r="C182" s="38" t="s">
        <v>26</v>
      </c>
      <c r="D182" s="92" t="s">
        <v>508</v>
      </c>
    </row>
    <row r="183">
      <c r="A183" s="143" t="s">
        <v>507</v>
      </c>
      <c r="B183" s="144" t="s">
        <v>25</v>
      </c>
      <c r="C183" s="38" t="s">
        <v>26</v>
      </c>
      <c r="D183" s="92" t="s">
        <v>508</v>
      </c>
    </row>
    <row r="184">
      <c r="A184" s="143" t="s">
        <v>510</v>
      </c>
      <c r="B184" s="144" t="s">
        <v>25</v>
      </c>
      <c r="C184" s="38" t="s">
        <v>26</v>
      </c>
      <c r="D184" s="92" t="s">
        <v>511</v>
      </c>
    </row>
    <row r="185">
      <c r="A185" s="143" t="s">
        <v>510</v>
      </c>
      <c r="B185" s="144" t="s">
        <v>621</v>
      </c>
      <c r="C185" s="38" t="s">
        <v>26</v>
      </c>
      <c r="D185" s="92" t="s">
        <v>511</v>
      </c>
    </row>
  </sheetData>
  <dataValidations>
    <dataValidation type="list" allowBlank="1" showErrorMessage="1" sqref="C2:C185">
      <formula1>"Both,Consumer,Producer"</formula1>
    </dataValidation>
  </dataValidations>
  <hyperlinks>
    <hyperlink r:id="rId1" ref="D2"/>
    <hyperlink r:id="rId2" ref="D3"/>
    <hyperlink r:id="rId3" ref="D4"/>
    <hyperlink r:id="rId4" ref="D5"/>
    <hyperlink r:id="rId5" ref="D6"/>
    <hyperlink r:id="rId6" location="ampligraph.latent_features.ScoringBasedEmbeddingModel.fit" ref="D7"/>
    <hyperlink r:id="rId7" ref="D8"/>
    <hyperlink r:id="rId8" ref="D9"/>
    <hyperlink r:id="rId9" ref="D10"/>
    <hyperlink r:id="rId10" location="ampligraph.latent_features.ScoringBasedEmbeddingModel.predict_proba" ref="D11"/>
    <hyperlink r:id="rId11" ref="D12"/>
    <hyperlink r:id="rId12" ref="D13"/>
    <hyperlink r:id="rId13" ref="D14"/>
    <hyperlink r:id="rId14" ref="D15"/>
    <hyperlink r:id="rId15" ref="D16"/>
    <hyperlink r:id="rId16" ref="D17"/>
    <hyperlink r:id="rId17" ref="D18"/>
    <hyperlink r:id="rId18" location="classification" ref="D19"/>
    <hyperlink r:id="rId19" location="classification" ref="D20"/>
    <hyperlink r:id="rId20" location="module-ztlearn.dl.models.trainer" ref="D21"/>
    <hyperlink r:id="rId21" ref="B23"/>
    <hyperlink r:id="rId22" ref="D23"/>
    <hyperlink r:id="rId23" location="KroneckerMultiTaskGP.train" ref="D24"/>
    <hyperlink r:id="rId24" ref="D25"/>
    <hyperlink r:id="rId25" ref="D26"/>
    <hyperlink r:id="rId26" ref="D27"/>
    <hyperlink r:id="rId27" location="classification" ref="D28"/>
    <hyperlink r:id="rId28" ref="D29"/>
    <hyperlink r:id="rId29" ref="D30"/>
    <hyperlink r:id="rId30" ref="D38"/>
    <hyperlink r:id="rId31" ref="D39"/>
    <hyperlink r:id="rId32" ref="D40"/>
    <hyperlink r:id="rId33" ref="D41"/>
    <hyperlink r:id="rId34" ref="D42"/>
    <hyperlink r:id="rId35" ref="D43"/>
    <hyperlink r:id="rId36" ref="D44"/>
    <hyperlink r:id="rId37" ref="D45"/>
    <hyperlink r:id="rId38" ref="D46"/>
    <hyperlink r:id="rId39" location="cuml.preprocessing.LabelEncoder.LabelEncoder.fit" ref="D47"/>
    <hyperlink r:id="rId40" ref="D48"/>
    <hyperlink r:id="rId41" location="cuml.LogisticRegression.predict" ref="D49"/>
    <hyperlink r:id="rId42" ref="D50"/>
    <hyperlink r:id="rId43" ref="D51"/>
    <hyperlink r:id="rId44" location="trainer" ref="D52"/>
    <hyperlink r:id="rId45" location="trainer" ref="D53"/>
    <hyperlink r:id="rId46" location="trainer" ref="D54"/>
    <hyperlink r:id="rId47" location="model-cheatsheet" ref="D55"/>
    <hyperlink r:id="rId48" location="cuml.SGD.predictClass" ref="D56"/>
    <hyperlink r:id="rId49" location="Train-config" ref="D57"/>
    <hyperlink r:id="rId50" location="Train-config" ref="D58"/>
    <hyperlink r:id="rId51" location="inference" ref="D59"/>
    <hyperlink r:id="rId52" ref="D60"/>
    <hyperlink r:id="rId53" location="model-cheatsheet" ref="D61"/>
    <hyperlink r:id="rId54" ref="D62"/>
    <hyperlink r:id="rId55" ref="D63"/>
    <hyperlink r:id="rId56" ref="D74"/>
    <hyperlink r:id="rId57" location="BaseModel" ref="D75"/>
    <hyperlink r:id="rId58" location="BiaffineParser.predict" ref="D76"/>
    <hyperlink r:id="rId59" ref="D77"/>
    <hyperlink r:id="rId60" ref="D78"/>
    <hyperlink r:id="rId61" ref="D79"/>
    <hyperlink r:id="rId62" ref="D80"/>
    <hyperlink r:id="rId63" ref="D81"/>
    <hyperlink r:id="rId64" ref="D82"/>
    <hyperlink r:id="rId65" ref="D83"/>
    <hyperlink r:id="rId66" location="torch-train" ref="D84"/>
    <hyperlink r:id="rId67" ref="D85"/>
    <hyperlink r:id="rId68" ref="D86"/>
    <hyperlink r:id="rId69" ref="D87"/>
    <hyperlink r:id="rId70" location="gymnasium.Env.reset" ref="D88"/>
    <hyperlink r:id="rId71" ref="D91"/>
    <hyperlink r:id="rId72" ref="D92"/>
    <hyperlink r:id="rId73" location="hmmlearn.base._AbstractHMM.predict_proba(" ref="D93"/>
    <hyperlink r:id="rId74" ref="D94"/>
    <hyperlink r:id="rId75" ref="D95"/>
    <hyperlink r:id="rId76" ref="D99"/>
    <hyperlink r:id="rId77" location="Trainer.predict" ref="D102"/>
    <hyperlink r:id="rId78" location="Trainer.fit" ref="D103"/>
    <hyperlink r:id="rId79" ref="D104"/>
    <hyperlink r:id="rId80" ref="D105"/>
    <hyperlink r:id="rId81" ref="D106"/>
    <hyperlink r:id="rId82" location="mlagents.trainers.trainer.rl_trainer.RLTrainer.end_episode" ref="D112"/>
    <hyperlink r:id="rId83" ref="D113"/>
    <hyperlink r:id="rId84" ref="D114"/>
    <hyperlink r:id="rId85" location="show-prediction" ref="D115"/>
    <hyperlink r:id="rId86" ref="D116"/>
    <hyperlink r:id="rId87" location="Using-and-evaluating-a-trained-model" ref="D117"/>
    <hyperlink r:id="rId88" ref="D118"/>
    <hyperlink r:id="rId89" location="Agent.predict" ref="D119"/>
    <hyperlink r:id="rId90" ref="D120"/>
    <hyperlink r:id="rId91" location="training-a-model" ref="D121"/>
    <hyperlink r:id="rId92" ref="D122"/>
    <hyperlink r:id="rId93" ref="D123"/>
    <hyperlink r:id="rId94" location="train-overview" ref="D124"/>
    <hyperlink r:id="rId95" ref="D125"/>
    <hyperlink r:id="rId96" ref="D126"/>
    <hyperlink r:id="rId97" ref="D127"/>
    <hyperlink r:id="rId98" ref="D128"/>
    <hyperlink r:id="rId99" location="rlpyt.runners.base.BaseRunner.train" ref="D129"/>
    <hyperlink r:id="rId100" ref="D130"/>
    <hyperlink r:id="rId101" location="train-a-model-with-the-sagemaker-python-sdk" ref="D131"/>
    <hyperlink r:id="rId102" location="scvi.train.Trainer" ref="D132"/>
    <hyperlink r:id="rId103" ref="D133"/>
    <hyperlink r:id="rId104" ref="D134"/>
    <hyperlink r:id="rId105" location="predict-and-plot-assigned-cell-types" ref="D140"/>
    <hyperlink r:id="rId106" location="sktime.classification.sklearn.RotationForest.fit" ref="D141"/>
    <hyperlink r:id="rId107" ref="D142"/>
    <hyperlink r:id="rId108" location="snorkel.labeling.model.baselines.MajorityLabelVoter.predict" ref="D143"/>
    <hyperlink r:id="rId109" ref="D150"/>
    <hyperlink r:id="rId110" ref="D151"/>
    <hyperlink r:id="rId111" ref="D152"/>
    <hyperlink r:id="rId112" location="tensorpack.train.Trainer" ref="D153"/>
    <hyperlink r:id="rId113" location="tensorpack.train.Trainer.train" ref="D154"/>
    <hyperlink r:id="rId114" location="annotator-approaches" ref="D155"/>
    <hyperlink r:id="rId115" ref="D156"/>
    <hyperlink r:id="rId116" ref="D157"/>
    <hyperlink r:id="rId117" ref="D158"/>
    <hyperlink r:id="rId118" ref="D159"/>
    <hyperlink r:id="rId119" ref="D160"/>
    <hyperlink r:id="rId120" location="training-evaluating-predicting" ref="D161"/>
    <hyperlink r:id="rId121" ref="D162"/>
    <hyperlink r:id="rId122" ref="D168"/>
    <hyperlink r:id="rId123" ref="D169"/>
    <hyperlink r:id="rId124" ref="D170"/>
    <hyperlink r:id="rId125" ref="D171"/>
    <hyperlink r:id="rId126" ref="D172"/>
    <hyperlink r:id="rId127" ref="D173"/>
    <hyperlink r:id="rId128" ref="D174"/>
    <hyperlink r:id="rId129" ref="D175"/>
    <hyperlink r:id="rId130" ref="D176"/>
    <hyperlink r:id="rId131" location="transformers.Trainer.predict" ref="D177"/>
    <hyperlink r:id="rId132" location="trax.rl_trainer.train_rl" ref="D178"/>
    <hyperlink r:id="rId133" location="trax.supervised.training.Loop.run" ref="D179"/>
    <hyperlink r:id="rId134" location="vulcanai.models.basenetwork.BaseNetwork.fit" ref="D182"/>
    <hyperlink r:id="rId135" ref="D183"/>
    <hyperlink r:id="rId136" ref="D184"/>
    <hyperlink r:id="rId137" location="module-ztlearn.dl.models.trainer" ref="D185"/>
  </hyperlinks>
  <drawing r:id="rId13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33.75"/>
  </cols>
  <sheetData>
    <row r="1">
      <c r="A1" s="12" t="s">
        <v>745</v>
      </c>
      <c r="B1" s="58" t="s">
        <v>12</v>
      </c>
      <c r="C1" s="12" t="s">
        <v>13</v>
      </c>
      <c r="D1" s="72" t="s">
        <v>14</v>
      </c>
    </row>
    <row r="2">
      <c r="A2" s="75" t="s">
        <v>191</v>
      </c>
      <c r="B2" s="150" t="s">
        <v>521</v>
      </c>
      <c r="C2" s="4" t="s">
        <v>42</v>
      </c>
      <c r="D2" s="80" t="s">
        <v>522</v>
      </c>
    </row>
    <row r="3">
      <c r="A3" s="75" t="s">
        <v>191</v>
      </c>
      <c r="B3" s="150" t="s">
        <v>59</v>
      </c>
      <c r="C3" s="4" t="s">
        <v>42</v>
      </c>
      <c r="D3" s="76" t="s">
        <v>522</v>
      </c>
    </row>
    <row r="4">
      <c r="A4" s="75" t="s">
        <v>191</v>
      </c>
      <c r="B4" s="150" t="s">
        <v>528</v>
      </c>
      <c r="C4" s="4" t="s">
        <v>42</v>
      </c>
      <c r="D4" s="76" t="s">
        <v>529</v>
      </c>
    </row>
    <row r="5">
      <c r="A5" s="75" t="s">
        <v>196</v>
      </c>
      <c r="B5" s="151" t="s">
        <v>177</v>
      </c>
      <c r="C5" s="4" t="s">
        <v>42</v>
      </c>
      <c r="D5" s="80" t="s">
        <v>746</v>
      </c>
    </row>
    <row r="6">
      <c r="A6" s="75" t="s">
        <v>196</v>
      </c>
      <c r="B6" s="151" t="s">
        <v>538</v>
      </c>
      <c r="C6" s="4" t="s">
        <v>42</v>
      </c>
      <c r="D6" s="76" t="s">
        <v>534</v>
      </c>
    </row>
    <row r="7">
      <c r="A7" s="75" t="s">
        <v>196</v>
      </c>
      <c r="B7" s="151" t="s">
        <v>46</v>
      </c>
      <c r="C7" s="4" t="s">
        <v>42</v>
      </c>
      <c r="D7" s="76" t="s">
        <v>539</v>
      </c>
    </row>
    <row r="8">
      <c r="A8" s="75" t="s">
        <v>205</v>
      </c>
      <c r="B8" s="151" t="s">
        <v>59</v>
      </c>
      <c r="C8" s="4" t="s">
        <v>42</v>
      </c>
      <c r="D8" s="76" t="s">
        <v>540</v>
      </c>
    </row>
    <row r="9">
      <c r="A9" s="75" t="s">
        <v>212</v>
      </c>
      <c r="B9" s="151" t="s">
        <v>544</v>
      </c>
      <c r="C9" s="4" t="s">
        <v>42</v>
      </c>
      <c r="D9" s="76" t="s">
        <v>543</v>
      </c>
    </row>
    <row r="10">
      <c r="A10" s="75" t="s">
        <v>212</v>
      </c>
      <c r="B10" s="151" t="s">
        <v>46</v>
      </c>
      <c r="C10" s="4" t="s">
        <v>42</v>
      </c>
      <c r="D10" s="76" t="s">
        <v>543</v>
      </c>
    </row>
    <row r="11">
      <c r="A11" s="75" t="s">
        <v>212</v>
      </c>
      <c r="B11" s="151" t="s">
        <v>546</v>
      </c>
      <c r="C11" s="4" t="s">
        <v>42</v>
      </c>
      <c r="D11" s="76" t="s">
        <v>543</v>
      </c>
    </row>
    <row r="12">
      <c r="A12" s="75" t="s">
        <v>212</v>
      </c>
      <c r="B12" s="151" t="s">
        <v>547</v>
      </c>
      <c r="C12" s="4" t="s">
        <v>42</v>
      </c>
      <c r="D12" s="76" t="s">
        <v>543</v>
      </c>
    </row>
    <row r="13">
      <c r="A13" s="75" t="s">
        <v>212</v>
      </c>
      <c r="B13" s="151" t="s">
        <v>548</v>
      </c>
      <c r="C13" s="4" t="s">
        <v>42</v>
      </c>
      <c r="D13" s="76" t="s">
        <v>543</v>
      </c>
    </row>
    <row r="14">
      <c r="A14" s="75" t="s">
        <v>212</v>
      </c>
      <c r="B14" s="151" t="s">
        <v>549</v>
      </c>
      <c r="C14" s="4" t="s">
        <v>42</v>
      </c>
      <c r="D14" s="76" t="s">
        <v>543</v>
      </c>
    </row>
    <row r="15">
      <c r="A15" s="75" t="s">
        <v>212</v>
      </c>
      <c r="B15" s="151" t="s">
        <v>552</v>
      </c>
      <c r="C15" s="4" t="s">
        <v>42</v>
      </c>
      <c r="D15" s="76" t="s">
        <v>551</v>
      </c>
    </row>
    <row r="16">
      <c r="A16" s="75" t="s">
        <v>212</v>
      </c>
      <c r="B16" s="150" t="s">
        <v>553</v>
      </c>
      <c r="C16" s="4" t="s">
        <v>42</v>
      </c>
      <c r="D16" s="80" t="s">
        <v>551</v>
      </c>
    </row>
    <row r="17">
      <c r="A17" s="75" t="s">
        <v>212</v>
      </c>
      <c r="B17" s="150" t="s">
        <v>555</v>
      </c>
      <c r="C17" s="4" t="s">
        <v>42</v>
      </c>
      <c r="D17" s="76" t="s">
        <v>551</v>
      </c>
    </row>
    <row r="18">
      <c r="A18" s="93" t="s">
        <v>236</v>
      </c>
      <c r="B18" s="151" t="s">
        <v>177</v>
      </c>
      <c r="C18" s="4" t="s">
        <v>42</v>
      </c>
      <c r="D18" s="105" t="s">
        <v>560</v>
      </c>
    </row>
    <row r="19">
      <c r="A19" s="93" t="s">
        <v>246</v>
      </c>
      <c r="B19" s="151" t="s">
        <v>59</v>
      </c>
      <c r="C19" s="4" t="s">
        <v>42</v>
      </c>
      <c r="D19" s="76" t="s">
        <v>563</v>
      </c>
    </row>
    <row r="20">
      <c r="A20" s="52" t="s">
        <v>254</v>
      </c>
      <c r="B20" s="152" t="s">
        <v>565</v>
      </c>
      <c r="C20" s="7" t="s">
        <v>42</v>
      </c>
      <c r="D20" s="76" t="s">
        <v>255</v>
      </c>
    </row>
    <row r="21">
      <c r="A21" s="52" t="s">
        <v>254</v>
      </c>
      <c r="B21" s="152" t="s">
        <v>566</v>
      </c>
      <c r="C21" s="7" t="s">
        <v>42</v>
      </c>
      <c r="D21" s="76" t="s">
        <v>567</v>
      </c>
    </row>
    <row r="22">
      <c r="A22" s="75" t="s">
        <v>265</v>
      </c>
      <c r="B22" s="151" t="s">
        <v>57</v>
      </c>
      <c r="C22" s="4" t="s">
        <v>42</v>
      </c>
      <c r="D22" s="76" t="s">
        <v>568</v>
      </c>
    </row>
    <row r="23">
      <c r="A23" s="75" t="s">
        <v>269</v>
      </c>
      <c r="B23" s="151" t="s">
        <v>46</v>
      </c>
      <c r="C23" s="4" t="s">
        <v>42</v>
      </c>
      <c r="D23" s="76" t="s">
        <v>270</v>
      </c>
    </row>
    <row r="24">
      <c r="A24" s="93" t="s">
        <v>272</v>
      </c>
      <c r="B24" s="151" t="s">
        <v>46</v>
      </c>
      <c r="C24" s="4" t="s">
        <v>42</v>
      </c>
      <c r="D24" s="76" t="s">
        <v>273</v>
      </c>
    </row>
    <row r="25">
      <c r="A25" s="93" t="s">
        <v>310</v>
      </c>
      <c r="B25" s="150" t="s">
        <v>571</v>
      </c>
      <c r="C25" s="4" t="s">
        <v>42</v>
      </c>
      <c r="D25" s="80" t="s">
        <v>747</v>
      </c>
    </row>
    <row r="26">
      <c r="A26" s="75" t="s">
        <v>321</v>
      </c>
      <c r="B26" s="150" t="s">
        <v>46</v>
      </c>
      <c r="C26" s="4" t="s">
        <v>42</v>
      </c>
      <c r="D26" s="76" t="s">
        <v>577</v>
      </c>
    </row>
    <row r="27">
      <c r="A27" s="93" t="s">
        <v>321</v>
      </c>
      <c r="B27" s="150" t="s">
        <v>578</v>
      </c>
      <c r="C27" s="4" t="s">
        <v>42</v>
      </c>
      <c r="D27" s="76" t="s">
        <v>577</v>
      </c>
    </row>
    <row r="28">
      <c r="A28" s="93" t="s">
        <v>321</v>
      </c>
      <c r="B28" s="151" t="s">
        <v>77</v>
      </c>
      <c r="C28" s="4" t="s">
        <v>42</v>
      </c>
      <c r="D28" s="76" t="s">
        <v>577</v>
      </c>
    </row>
    <row r="29">
      <c r="A29" s="93" t="s">
        <v>325</v>
      </c>
      <c r="B29" s="151" t="s">
        <v>46</v>
      </c>
      <c r="C29" s="4" t="s">
        <v>42</v>
      </c>
      <c r="D29" s="80" t="s">
        <v>579</v>
      </c>
    </row>
    <row r="30">
      <c r="A30" s="93" t="s">
        <v>325</v>
      </c>
      <c r="B30" s="151" t="s">
        <v>77</v>
      </c>
      <c r="C30" s="4" t="s">
        <v>42</v>
      </c>
      <c r="D30" s="76" t="s">
        <v>582</v>
      </c>
    </row>
    <row r="31">
      <c r="A31" s="93" t="s">
        <v>325</v>
      </c>
      <c r="B31" s="151" t="s">
        <v>583</v>
      </c>
      <c r="C31" s="4" t="s">
        <v>42</v>
      </c>
      <c r="D31" s="76" t="s">
        <v>582</v>
      </c>
    </row>
    <row r="32">
      <c r="A32" s="75" t="s">
        <v>325</v>
      </c>
      <c r="B32" s="150" t="s">
        <v>584</v>
      </c>
      <c r="C32" s="4" t="s">
        <v>42</v>
      </c>
      <c r="D32" s="76" t="s">
        <v>582</v>
      </c>
    </row>
    <row r="33">
      <c r="A33" s="75" t="s">
        <v>327</v>
      </c>
      <c r="B33" s="150" t="s">
        <v>77</v>
      </c>
      <c r="C33" s="4" t="s">
        <v>42</v>
      </c>
      <c r="D33" s="76" t="s">
        <v>328</v>
      </c>
    </row>
    <row r="34">
      <c r="A34" s="75" t="s">
        <v>327</v>
      </c>
      <c r="B34" s="150" t="s">
        <v>46</v>
      </c>
      <c r="C34" s="4" t="s">
        <v>42</v>
      </c>
      <c r="D34" s="76" t="s">
        <v>328</v>
      </c>
    </row>
    <row r="35">
      <c r="A35" s="75" t="s">
        <v>330</v>
      </c>
      <c r="B35" s="150" t="s">
        <v>46</v>
      </c>
      <c r="C35" s="4" t="s">
        <v>42</v>
      </c>
      <c r="D35" s="76" t="s">
        <v>331</v>
      </c>
    </row>
    <row r="36">
      <c r="A36" s="75" t="s">
        <v>330</v>
      </c>
      <c r="B36" s="150" t="s">
        <v>77</v>
      </c>
      <c r="C36" s="4" t="s">
        <v>42</v>
      </c>
      <c r="D36" s="76" t="s">
        <v>595</v>
      </c>
    </row>
    <row r="37">
      <c r="A37" s="75" t="s">
        <v>337</v>
      </c>
      <c r="B37" s="150" t="s">
        <v>46</v>
      </c>
      <c r="C37" s="4" t="s">
        <v>42</v>
      </c>
      <c r="D37" s="76" t="s">
        <v>599</v>
      </c>
    </row>
    <row r="38">
      <c r="A38" s="75" t="s">
        <v>337</v>
      </c>
      <c r="B38" s="150" t="s">
        <v>77</v>
      </c>
      <c r="C38" s="4" t="s">
        <v>42</v>
      </c>
      <c r="D38" s="76" t="s">
        <v>601</v>
      </c>
    </row>
    <row r="39">
      <c r="A39" s="75" t="s">
        <v>340</v>
      </c>
      <c r="B39" s="150" t="s">
        <v>602</v>
      </c>
      <c r="C39" s="4" t="s">
        <v>42</v>
      </c>
      <c r="D39" s="76" t="s">
        <v>603</v>
      </c>
    </row>
    <row r="40">
      <c r="A40" s="75" t="s">
        <v>343</v>
      </c>
      <c r="B40" s="150" t="s">
        <v>46</v>
      </c>
      <c r="C40" s="4" t="s">
        <v>42</v>
      </c>
      <c r="D40" s="76" t="s">
        <v>344</v>
      </c>
    </row>
    <row r="41">
      <c r="A41" s="93" t="s">
        <v>348</v>
      </c>
      <c r="B41" s="150" t="s">
        <v>46</v>
      </c>
      <c r="C41" s="4" t="s">
        <v>42</v>
      </c>
      <c r="D41" s="105" t="s">
        <v>605</v>
      </c>
    </row>
    <row r="42">
      <c r="A42" s="106" t="s">
        <v>348</v>
      </c>
      <c r="B42" s="151" t="s">
        <v>177</v>
      </c>
      <c r="C42" s="4" t="s">
        <v>42</v>
      </c>
      <c r="D42" s="105" t="s">
        <v>605</v>
      </c>
    </row>
    <row r="43">
      <c r="A43" s="106" t="s">
        <v>353</v>
      </c>
      <c r="B43" s="151" t="s">
        <v>46</v>
      </c>
      <c r="C43" s="4" t="s">
        <v>42</v>
      </c>
      <c r="D43" s="105" t="s">
        <v>611</v>
      </c>
    </row>
    <row r="44">
      <c r="A44" s="52" t="s">
        <v>353</v>
      </c>
      <c r="B44" s="152" t="s">
        <v>613</v>
      </c>
      <c r="C44" s="7" t="s">
        <v>42</v>
      </c>
      <c r="D44" s="76" t="s">
        <v>614</v>
      </c>
    </row>
    <row r="45">
      <c r="A45" s="52" t="s">
        <v>353</v>
      </c>
      <c r="B45" s="152" t="s">
        <v>77</v>
      </c>
      <c r="C45" s="7" t="s">
        <v>42</v>
      </c>
      <c r="D45" s="76" t="s">
        <v>615</v>
      </c>
    </row>
    <row r="46">
      <c r="A46" s="52" t="s">
        <v>353</v>
      </c>
      <c r="B46" s="152" t="s">
        <v>616</v>
      </c>
      <c r="C46" s="7" t="s">
        <v>42</v>
      </c>
      <c r="D46" s="76" t="s">
        <v>617</v>
      </c>
    </row>
    <row r="47">
      <c r="A47" s="52" t="s">
        <v>353</v>
      </c>
      <c r="B47" s="152" t="s">
        <v>618</v>
      </c>
      <c r="C47" s="7" t="s">
        <v>42</v>
      </c>
      <c r="D47" s="76" t="s">
        <v>619</v>
      </c>
    </row>
    <row r="48">
      <c r="A48" s="106" t="s">
        <v>355</v>
      </c>
      <c r="B48" s="103" t="s">
        <v>622</v>
      </c>
      <c r="C48" s="4" t="s">
        <v>42</v>
      </c>
      <c r="D48" s="102" t="s">
        <v>623</v>
      </c>
    </row>
    <row r="49">
      <c r="A49" s="106" t="s">
        <v>359</v>
      </c>
      <c r="B49" s="151" t="s">
        <v>177</v>
      </c>
      <c r="C49" s="4" t="s">
        <v>42</v>
      </c>
      <c r="D49" s="105" t="s">
        <v>626</v>
      </c>
    </row>
    <row r="50">
      <c r="A50" s="75" t="s">
        <v>359</v>
      </c>
      <c r="B50" s="150" t="s">
        <v>629</v>
      </c>
      <c r="C50" s="4" t="s">
        <v>42</v>
      </c>
      <c r="D50" s="76" t="s">
        <v>630</v>
      </c>
    </row>
    <row r="51">
      <c r="A51" s="106" t="s">
        <v>361</v>
      </c>
      <c r="B51" s="103" t="s">
        <v>46</v>
      </c>
      <c r="C51" s="4" t="s">
        <v>42</v>
      </c>
      <c r="D51" s="105" t="s">
        <v>632</v>
      </c>
    </row>
    <row r="52">
      <c r="A52" s="52" t="s">
        <v>365</v>
      </c>
      <c r="B52" s="152" t="s">
        <v>636</v>
      </c>
      <c r="C52" s="7" t="s">
        <v>42</v>
      </c>
      <c r="D52" s="76" t="s">
        <v>637</v>
      </c>
    </row>
    <row r="53">
      <c r="A53" s="52" t="s">
        <v>376</v>
      </c>
      <c r="B53" s="152" t="s">
        <v>640</v>
      </c>
      <c r="C53" s="7" t="s">
        <v>42</v>
      </c>
      <c r="D53" s="76" t="s">
        <v>639</v>
      </c>
    </row>
    <row r="54">
      <c r="A54" s="52" t="s">
        <v>384</v>
      </c>
      <c r="B54" s="152" t="s">
        <v>84</v>
      </c>
      <c r="C54" s="7" t="s">
        <v>42</v>
      </c>
      <c r="D54" s="76" t="s">
        <v>648</v>
      </c>
    </row>
    <row r="55">
      <c r="A55" s="75" t="s">
        <v>384</v>
      </c>
      <c r="B55" s="150" t="s">
        <v>79</v>
      </c>
      <c r="C55" s="4" t="s">
        <v>42</v>
      </c>
      <c r="D55" s="76" t="s">
        <v>649</v>
      </c>
    </row>
    <row r="56">
      <c r="A56" s="93" t="s">
        <v>388</v>
      </c>
      <c r="B56" s="103" t="s">
        <v>651</v>
      </c>
      <c r="C56" s="4" t="s">
        <v>42</v>
      </c>
      <c r="D56" s="105" t="s">
        <v>389</v>
      </c>
    </row>
    <row r="57">
      <c r="A57" s="93" t="s">
        <v>392</v>
      </c>
      <c r="B57" s="151" t="s">
        <v>656</v>
      </c>
      <c r="C57" s="4" t="s">
        <v>42</v>
      </c>
      <c r="D57" s="76" t="s">
        <v>655</v>
      </c>
    </row>
    <row r="58">
      <c r="A58" s="75" t="s">
        <v>401</v>
      </c>
      <c r="B58" s="151" t="s">
        <v>177</v>
      </c>
      <c r="C58" s="4" t="s">
        <v>42</v>
      </c>
      <c r="D58" s="76" t="s">
        <v>663</v>
      </c>
    </row>
    <row r="59">
      <c r="A59" s="75" t="s">
        <v>404</v>
      </c>
      <c r="B59" s="150" t="s">
        <v>666</v>
      </c>
      <c r="C59" s="4" t="s">
        <v>42</v>
      </c>
      <c r="D59" s="76" t="s">
        <v>667</v>
      </c>
    </row>
    <row r="60">
      <c r="A60" s="75" t="s">
        <v>407</v>
      </c>
      <c r="B60" s="150" t="s">
        <v>668</v>
      </c>
      <c r="C60" s="4" t="s">
        <v>42</v>
      </c>
      <c r="D60" s="76" t="s">
        <v>669</v>
      </c>
    </row>
    <row r="61">
      <c r="A61" s="52" t="s">
        <v>414</v>
      </c>
      <c r="B61" s="152" t="s">
        <v>46</v>
      </c>
      <c r="C61" s="7" t="s">
        <v>42</v>
      </c>
      <c r="D61" s="76" t="s">
        <v>672</v>
      </c>
    </row>
    <row r="62">
      <c r="A62" s="52" t="s">
        <v>421</v>
      </c>
      <c r="B62" s="152" t="s">
        <v>46</v>
      </c>
      <c r="C62" s="7" t="s">
        <v>42</v>
      </c>
      <c r="D62" s="76" t="s">
        <v>422</v>
      </c>
    </row>
    <row r="63">
      <c r="A63" s="52" t="s">
        <v>424</v>
      </c>
      <c r="B63" s="152" t="s">
        <v>674</v>
      </c>
      <c r="C63" s="7" t="s">
        <v>42</v>
      </c>
      <c r="D63" s="76" t="s">
        <v>675</v>
      </c>
    </row>
    <row r="64">
      <c r="A64" s="93" t="s">
        <v>424</v>
      </c>
      <c r="B64" s="151" t="s">
        <v>46</v>
      </c>
      <c r="C64" s="4" t="s">
        <v>42</v>
      </c>
      <c r="D64" s="76" t="s">
        <v>675</v>
      </c>
    </row>
    <row r="65">
      <c r="A65" s="52" t="s">
        <v>424</v>
      </c>
      <c r="B65" s="152" t="s">
        <v>676</v>
      </c>
      <c r="C65" s="7" t="s">
        <v>42</v>
      </c>
      <c r="D65" s="76" t="s">
        <v>677</v>
      </c>
    </row>
    <row r="66">
      <c r="A66" s="52" t="s">
        <v>424</v>
      </c>
      <c r="B66" s="152" t="s">
        <v>678</v>
      </c>
      <c r="C66" s="7" t="s">
        <v>42</v>
      </c>
      <c r="D66" s="76" t="s">
        <v>675</v>
      </c>
    </row>
    <row r="67">
      <c r="A67" s="75" t="s">
        <v>436</v>
      </c>
      <c r="B67" s="151" t="s">
        <v>41</v>
      </c>
      <c r="C67" s="4" t="s">
        <v>42</v>
      </c>
      <c r="D67" s="76" t="s">
        <v>437</v>
      </c>
    </row>
    <row r="68">
      <c r="A68" s="93" t="s">
        <v>438</v>
      </c>
      <c r="B68" s="94" t="s">
        <v>684</v>
      </c>
      <c r="C68" s="7" t="s">
        <v>42</v>
      </c>
      <c r="D68" s="105" t="s">
        <v>685</v>
      </c>
    </row>
    <row r="69">
      <c r="A69" s="93" t="s">
        <v>441</v>
      </c>
      <c r="B69" s="94" t="s">
        <v>46</v>
      </c>
      <c r="C69" s="7" t="s">
        <v>42</v>
      </c>
      <c r="D69" s="105" t="s">
        <v>442</v>
      </c>
    </row>
    <row r="70">
      <c r="A70" s="93" t="s">
        <v>445</v>
      </c>
      <c r="B70" s="94" t="s">
        <v>687</v>
      </c>
      <c r="C70" s="7" t="s">
        <v>42</v>
      </c>
      <c r="D70" s="105" t="s">
        <v>686</v>
      </c>
    </row>
    <row r="71">
      <c r="A71" s="52" t="s">
        <v>448</v>
      </c>
      <c r="B71" s="152" t="s">
        <v>693</v>
      </c>
      <c r="C71" s="7" t="s">
        <v>42</v>
      </c>
      <c r="D71" s="76" t="s">
        <v>691</v>
      </c>
    </row>
    <row r="72">
      <c r="A72" s="52" t="s">
        <v>451</v>
      </c>
      <c r="B72" s="152" t="s">
        <v>46</v>
      </c>
      <c r="C72" s="7" t="s">
        <v>42</v>
      </c>
      <c r="D72" s="76" t="s">
        <v>452</v>
      </c>
    </row>
    <row r="73">
      <c r="A73" s="93" t="s">
        <v>453</v>
      </c>
      <c r="B73" s="94" t="s">
        <v>46</v>
      </c>
      <c r="C73" s="4" t="s">
        <v>42</v>
      </c>
      <c r="D73" s="105" t="s">
        <v>699</v>
      </c>
    </row>
    <row r="74">
      <c r="A74" s="93" t="s">
        <v>456</v>
      </c>
      <c r="B74" s="94" t="s">
        <v>46</v>
      </c>
      <c r="C74" s="4" t="s">
        <v>42</v>
      </c>
      <c r="D74" s="105" t="s">
        <v>457</v>
      </c>
    </row>
    <row r="75">
      <c r="A75" s="93" t="s">
        <v>456</v>
      </c>
      <c r="B75" s="94" t="s">
        <v>77</v>
      </c>
      <c r="C75" s="4" t="s">
        <v>42</v>
      </c>
      <c r="D75" s="105" t="s">
        <v>457</v>
      </c>
    </row>
    <row r="76">
      <c r="A76" s="93" t="s">
        <v>458</v>
      </c>
      <c r="B76" s="94" t="s">
        <v>46</v>
      </c>
      <c r="C76" s="4" t="s">
        <v>42</v>
      </c>
      <c r="D76" s="105" t="s">
        <v>700</v>
      </c>
    </row>
    <row r="77">
      <c r="A77" s="93" t="s">
        <v>458</v>
      </c>
      <c r="B77" s="94" t="s">
        <v>701</v>
      </c>
      <c r="C77" s="4" t="s">
        <v>42</v>
      </c>
      <c r="D77" s="105" t="s">
        <v>700</v>
      </c>
    </row>
    <row r="78">
      <c r="A78" s="93" t="s">
        <v>460</v>
      </c>
      <c r="B78" s="150" t="s">
        <v>46</v>
      </c>
      <c r="C78" s="4" t="s">
        <v>42</v>
      </c>
      <c r="D78" s="105" t="s">
        <v>703</v>
      </c>
    </row>
    <row r="79">
      <c r="A79" s="93" t="s">
        <v>741</v>
      </c>
      <c r="B79" s="150" t="s">
        <v>46</v>
      </c>
      <c r="C79" s="4" t="s">
        <v>42</v>
      </c>
      <c r="D79" s="76" t="s">
        <v>704</v>
      </c>
    </row>
    <row r="80">
      <c r="A80" s="93" t="s">
        <v>470</v>
      </c>
      <c r="B80" s="150" t="s">
        <v>706</v>
      </c>
      <c r="C80" s="4" t="s">
        <v>42</v>
      </c>
      <c r="D80" s="76" t="s">
        <v>471</v>
      </c>
    </row>
    <row r="81">
      <c r="A81" s="93" t="s">
        <v>473</v>
      </c>
      <c r="B81" s="150" t="s">
        <v>713</v>
      </c>
      <c r="C81" s="4" t="s">
        <v>42</v>
      </c>
      <c r="D81" s="76" t="s">
        <v>714</v>
      </c>
    </row>
    <row r="82">
      <c r="A82" s="93" t="s">
        <v>473</v>
      </c>
      <c r="B82" s="94" t="s">
        <v>715</v>
      </c>
      <c r="C82" s="4" t="s">
        <v>42</v>
      </c>
      <c r="D82" s="105" t="s">
        <v>716</v>
      </c>
    </row>
    <row r="83">
      <c r="A83" s="93" t="s">
        <v>473</v>
      </c>
      <c r="B83" s="94" t="s">
        <v>717</v>
      </c>
      <c r="C83" s="4" t="s">
        <v>42</v>
      </c>
      <c r="D83" s="105" t="s">
        <v>716</v>
      </c>
    </row>
    <row r="84">
      <c r="A84" s="93" t="s">
        <v>480</v>
      </c>
      <c r="B84" s="94" t="s">
        <v>722</v>
      </c>
      <c r="C84" s="4" t="s">
        <v>42</v>
      </c>
      <c r="D84" s="105" t="s">
        <v>721</v>
      </c>
    </row>
    <row r="85">
      <c r="A85" s="93" t="s">
        <v>483</v>
      </c>
      <c r="B85" s="94" t="s">
        <v>46</v>
      </c>
      <c r="C85" s="4" t="s">
        <v>42</v>
      </c>
      <c r="D85" s="105" t="s">
        <v>725</v>
      </c>
    </row>
    <row r="86">
      <c r="A86" s="93" t="s">
        <v>487</v>
      </c>
      <c r="B86" s="150" t="s">
        <v>727</v>
      </c>
      <c r="C86" s="4" t="s">
        <v>42</v>
      </c>
      <c r="D86" s="105" t="s">
        <v>728</v>
      </c>
    </row>
    <row r="87">
      <c r="A87" s="93" t="s">
        <v>497</v>
      </c>
      <c r="B87" s="113" t="s">
        <v>46</v>
      </c>
      <c r="C87" s="4" t="s">
        <v>42</v>
      </c>
      <c r="D87" s="105" t="s">
        <v>498</v>
      </c>
    </row>
    <row r="88">
      <c r="A88" s="93" t="s">
        <v>497</v>
      </c>
      <c r="B88" s="150" t="s">
        <v>77</v>
      </c>
      <c r="C88" s="4" t="s">
        <v>42</v>
      </c>
      <c r="D88" s="105" t="s">
        <v>498</v>
      </c>
    </row>
    <row r="89">
      <c r="A89" s="52" t="s">
        <v>499</v>
      </c>
      <c r="B89" s="152" t="s">
        <v>46</v>
      </c>
      <c r="C89" s="7" t="s">
        <v>42</v>
      </c>
      <c r="D89" s="76" t="s">
        <v>733</v>
      </c>
    </row>
    <row r="90">
      <c r="A90" s="52" t="s">
        <v>507</v>
      </c>
      <c r="B90" s="152" t="s">
        <v>46</v>
      </c>
      <c r="C90" s="7" t="s">
        <v>42</v>
      </c>
      <c r="D90" s="76" t="s">
        <v>508</v>
      </c>
    </row>
    <row r="91">
      <c r="A91" s="52" t="s">
        <v>510</v>
      </c>
      <c r="B91" s="152" t="s">
        <v>46</v>
      </c>
      <c r="C91" s="7" t="s">
        <v>42</v>
      </c>
      <c r="D91" s="76" t="s">
        <v>511</v>
      </c>
    </row>
    <row r="92">
      <c r="A92" s="52" t="s">
        <v>175</v>
      </c>
      <c r="B92" s="152" t="s">
        <v>151</v>
      </c>
      <c r="C92" s="7" t="s">
        <v>42</v>
      </c>
      <c r="D92" s="76" t="s">
        <v>152</v>
      </c>
    </row>
    <row r="93">
      <c r="A93" s="93" t="s">
        <v>175</v>
      </c>
      <c r="B93" s="94" t="s">
        <v>159</v>
      </c>
      <c r="C93" s="4" t="s">
        <v>42</v>
      </c>
      <c r="D93" s="105" t="s">
        <v>155</v>
      </c>
    </row>
    <row r="94">
      <c r="A94" s="93" t="s">
        <v>179</v>
      </c>
      <c r="B94" s="94" t="s">
        <v>108</v>
      </c>
      <c r="C94" s="4" t="s">
        <v>42</v>
      </c>
      <c r="D94" s="105" t="s">
        <v>93</v>
      </c>
    </row>
    <row r="95">
      <c r="A95" s="93" t="s">
        <v>179</v>
      </c>
      <c r="B95" s="94" t="s">
        <v>109</v>
      </c>
      <c r="C95" s="4" t="s">
        <v>42</v>
      </c>
      <c r="D95" s="105" t="s">
        <v>110</v>
      </c>
    </row>
    <row r="96">
      <c r="A96" s="93" t="s">
        <v>179</v>
      </c>
      <c r="B96" s="94" t="s">
        <v>46</v>
      </c>
      <c r="C96" s="4" t="s">
        <v>42</v>
      </c>
      <c r="D96" s="105" t="s">
        <v>93</v>
      </c>
    </row>
    <row r="97">
      <c r="A97" s="93" t="s">
        <v>179</v>
      </c>
      <c r="B97" s="94" t="s">
        <v>105</v>
      </c>
      <c r="C97" s="7" t="s">
        <v>42</v>
      </c>
      <c r="D97" s="105" t="s">
        <v>93</v>
      </c>
    </row>
    <row r="98">
      <c r="A98" s="93" t="s">
        <v>178</v>
      </c>
      <c r="B98" s="114" t="s">
        <v>166</v>
      </c>
      <c r="C98" s="4" t="s">
        <v>42</v>
      </c>
      <c r="D98" s="105" t="s">
        <v>167</v>
      </c>
    </row>
    <row r="99">
      <c r="A99" s="93" t="s">
        <v>178</v>
      </c>
      <c r="B99" s="94" t="s">
        <v>165</v>
      </c>
      <c r="C99" s="4" t="s">
        <v>42</v>
      </c>
      <c r="D99" s="105" t="s">
        <v>163</v>
      </c>
    </row>
    <row r="100">
      <c r="A100" s="93" t="s">
        <v>178</v>
      </c>
      <c r="B100" s="94" t="s">
        <v>46</v>
      </c>
      <c r="C100" s="4" t="s">
        <v>42</v>
      </c>
      <c r="D100" s="105" t="s">
        <v>163</v>
      </c>
    </row>
    <row r="101">
      <c r="A101" s="93" t="s">
        <v>184</v>
      </c>
      <c r="B101" s="94" t="s">
        <v>49</v>
      </c>
      <c r="C101" s="4" t="s">
        <v>42</v>
      </c>
      <c r="D101" s="105" t="s">
        <v>45</v>
      </c>
    </row>
    <row r="102">
      <c r="A102" s="93" t="s">
        <v>184</v>
      </c>
      <c r="B102" s="94" t="s">
        <v>46</v>
      </c>
      <c r="C102" s="4" t="s">
        <v>42</v>
      </c>
      <c r="D102" s="105" t="s">
        <v>45</v>
      </c>
    </row>
    <row r="103">
      <c r="A103" s="93" t="s">
        <v>184</v>
      </c>
      <c r="B103" s="94" t="s">
        <v>48</v>
      </c>
      <c r="C103" s="4" t="s">
        <v>42</v>
      </c>
      <c r="D103" s="105" t="s">
        <v>45</v>
      </c>
    </row>
    <row r="104">
      <c r="A104" s="93" t="s">
        <v>741</v>
      </c>
      <c r="B104" s="94" t="s">
        <v>49</v>
      </c>
      <c r="C104" s="4" t="s">
        <v>42</v>
      </c>
      <c r="D104" s="105" t="s">
        <v>45</v>
      </c>
    </row>
    <row r="105">
      <c r="A105" s="93" t="s">
        <v>741</v>
      </c>
      <c r="B105" s="94" t="s">
        <v>46</v>
      </c>
      <c r="C105" s="4" t="s">
        <v>42</v>
      </c>
      <c r="D105" s="105" t="s">
        <v>45</v>
      </c>
    </row>
    <row r="106">
      <c r="A106" s="93" t="s">
        <v>741</v>
      </c>
      <c r="B106" s="94" t="s">
        <v>48</v>
      </c>
      <c r="C106" s="4" t="s">
        <v>42</v>
      </c>
      <c r="D106" s="105" t="s">
        <v>45</v>
      </c>
    </row>
    <row r="107">
      <c r="A107" s="52" t="s">
        <v>186</v>
      </c>
      <c r="B107" s="152" t="s">
        <v>46</v>
      </c>
      <c r="C107" s="7" t="s">
        <v>42</v>
      </c>
      <c r="D107" s="76" t="s">
        <v>83</v>
      </c>
    </row>
    <row r="108">
      <c r="A108" s="52" t="s">
        <v>186</v>
      </c>
      <c r="B108" s="152" t="s">
        <v>84</v>
      </c>
      <c r="C108" s="7" t="s">
        <v>42</v>
      </c>
      <c r="D108" s="76" t="s">
        <v>85</v>
      </c>
    </row>
    <row r="109">
      <c r="A109" s="93" t="s">
        <v>183</v>
      </c>
      <c r="B109" s="94" t="s">
        <v>139</v>
      </c>
      <c r="C109" s="4" t="s">
        <v>42</v>
      </c>
      <c r="D109" s="105" t="s">
        <v>140</v>
      </c>
    </row>
    <row r="110">
      <c r="A110" s="93" t="s">
        <v>183</v>
      </c>
      <c r="B110" s="94" t="s">
        <v>133</v>
      </c>
      <c r="C110" s="4" t="s">
        <v>42</v>
      </c>
      <c r="D110" s="105" t="s">
        <v>134</v>
      </c>
    </row>
    <row r="111">
      <c r="A111" s="93" t="s">
        <v>176</v>
      </c>
      <c r="B111" s="94" t="s">
        <v>181</v>
      </c>
      <c r="C111" s="4" t="s">
        <v>42</v>
      </c>
      <c r="D111" s="105" t="s">
        <v>182</v>
      </c>
    </row>
    <row r="112">
      <c r="A112" s="52" t="s">
        <v>176</v>
      </c>
      <c r="B112" s="152" t="s">
        <v>177</v>
      </c>
      <c r="C112" s="7" t="s">
        <v>42</v>
      </c>
      <c r="D112" s="76" t="s">
        <v>64</v>
      </c>
    </row>
    <row r="113">
      <c r="A113" s="52" t="s">
        <v>185</v>
      </c>
      <c r="B113" s="152" t="s">
        <v>77</v>
      </c>
      <c r="C113" s="7" t="s">
        <v>42</v>
      </c>
      <c r="D113" s="76" t="s">
        <v>78</v>
      </c>
    </row>
    <row r="114">
      <c r="A114" s="52" t="s">
        <v>185</v>
      </c>
      <c r="B114" s="152" t="s">
        <v>46</v>
      </c>
      <c r="C114" s="7" t="s">
        <v>42</v>
      </c>
      <c r="D114" s="76" t="s">
        <v>67</v>
      </c>
    </row>
    <row r="115">
      <c r="A115" s="93" t="s">
        <v>185</v>
      </c>
      <c r="B115" s="94" t="s">
        <v>76</v>
      </c>
      <c r="C115" s="4" t="s">
        <v>42</v>
      </c>
      <c r="D115" s="105" t="s">
        <v>75</v>
      </c>
    </row>
    <row r="116">
      <c r="A116" s="93" t="s">
        <v>185</v>
      </c>
      <c r="B116" s="94" t="s">
        <v>79</v>
      </c>
      <c r="C116" s="4" t="s">
        <v>42</v>
      </c>
      <c r="D116" s="105" t="s">
        <v>78</v>
      </c>
    </row>
    <row r="117">
      <c r="A117" s="93" t="s">
        <v>180</v>
      </c>
      <c r="B117" s="94" t="s">
        <v>90</v>
      </c>
      <c r="C117" s="4" t="s">
        <v>42</v>
      </c>
      <c r="D117" s="105" t="s">
        <v>89</v>
      </c>
    </row>
    <row r="118">
      <c r="A118" s="93" t="s">
        <v>180</v>
      </c>
      <c r="B118" s="94" t="s">
        <v>77</v>
      </c>
      <c r="C118" s="4" t="s">
        <v>42</v>
      </c>
      <c r="D118" s="105" t="s">
        <v>89</v>
      </c>
    </row>
    <row r="119">
      <c r="A119" s="93" t="s">
        <v>180</v>
      </c>
      <c r="B119" s="94" t="s">
        <v>46</v>
      </c>
      <c r="C119" s="4" t="s">
        <v>42</v>
      </c>
      <c r="D119" s="105" t="s">
        <v>89</v>
      </c>
    </row>
    <row r="120">
      <c r="A120" s="93" t="s">
        <v>741</v>
      </c>
      <c r="B120" s="94" t="s">
        <v>49</v>
      </c>
      <c r="C120" s="4" t="s">
        <v>42</v>
      </c>
      <c r="D120" s="105" t="s">
        <v>45</v>
      </c>
    </row>
    <row r="121">
      <c r="A121" s="93" t="s">
        <v>741</v>
      </c>
      <c r="B121" s="94" t="s">
        <v>46</v>
      </c>
      <c r="C121" s="4" t="s">
        <v>42</v>
      </c>
      <c r="D121" s="105" t="s">
        <v>45</v>
      </c>
    </row>
    <row r="122">
      <c r="A122" s="93" t="s">
        <v>741</v>
      </c>
      <c r="B122" s="94" t="s">
        <v>48</v>
      </c>
      <c r="C122" s="4" t="s">
        <v>42</v>
      </c>
      <c r="D122" s="105" t="s">
        <v>45</v>
      </c>
    </row>
  </sheetData>
  <dataValidations>
    <dataValidation type="list" allowBlank="1" showErrorMessage="1" sqref="C2:C122">
      <formula1>"Both,Consumer,Producer"</formula1>
    </dataValidation>
  </dataValidations>
  <hyperlinks>
    <hyperlink r:id="rId2" ref="D2"/>
    <hyperlink r:id="rId3" ref="D3"/>
    <hyperlink r:id="rId4" ref="D4"/>
    <hyperlink r:id="rId5" ref="D5"/>
    <hyperlink r:id="rId6" ref="D6"/>
    <hyperlink r:id="rId7" ref="D7"/>
    <hyperlink r:id="rId8" ref="D8"/>
    <hyperlink r:id="rId9" location="trainer" ref="D9"/>
    <hyperlink r:id="rId10" location="trainer" ref="D10"/>
    <hyperlink r:id="rId11" location="trainer" ref="D11"/>
    <hyperlink r:id="rId12" location="trainer" ref="D12"/>
    <hyperlink r:id="rId13" location="trainer" ref="D13"/>
    <hyperlink r:id="rId14" location="trainer" ref="D14"/>
    <hyperlink r:id="rId15" location="model-cheatsheet" ref="D15"/>
    <hyperlink r:id="rId16" location="model-cheatsheet" ref="D16"/>
    <hyperlink r:id="rId17" location="model-cheatsheet" ref="D17"/>
    <hyperlink r:id="rId18" ref="D18"/>
    <hyperlink r:id="rId19" ref="D19"/>
    <hyperlink r:id="rId20" ref="D20"/>
    <hyperlink r:id="rId21" ref="D21"/>
    <hyperlink r:id="rId22" ref="D22"/>
    <hyperlink r:id="rId23" ref="D23"/>
    <hyperlink r:id="rId24" ref="D24"/>
    <hyperlink r:id="rId25" location="annotator-approaches" ref="D25"/>
    <hyperlink r:id="rId26" ref="D26"/>
    <hyperlink r:id="rId27" ref="D27"/>
    <hyperlink r:id="rId28" ref="D28"/>
    <hyperlink r:id="rId29" location="ampligraph.latent_features.ScoringBasedEmbeddingModel.fit" ref="D29"/>
    <hyperlink r:id="rId30" location="ampligraph.latent_features.ScoringBasedEmbeddingModel.predict_proba" ref="D30"/>
    <hyperlink r:id="rId31" location="ampligraph.latent_features.ScoringBasedEmbeddingModel.predict_proba" ref="D31"/>
    <hyperlink r:id="rId32" location="ampligraph.latent_features.ScoringBasedEmbeddingModel.predict_proba" ref="D32"/>
    <hyperlink r:id="rId33" ref="D33"/>
    <hyperlink r:id="rId34" ref="D34"/>
    <hyperlink r:id="rId35" ref="D35"/>
    <hyperlink r:id="rId36" location="classification" ref="D36"/>
    <hyperlink r:id="rId37" ref="D37"/>
    <hyperlink r:id="rId38" ref="D38"/>
    <hyperlink r:id="rId39" ref="D39"/>
    <hyperlink r:id="rId40" ref="D40"/>
    <hyperlink r:id="rId41" ref="D41"/>
    <hyperlink r:id="rId42" ref="D42"/>
    <hyperlink r:id="rId43" location="cuml.LogisticRegression.predict" ref="D43"/>
    <hyperlink r:id="rId44" location="cuml.LogisticRegression.predict_log_proba" ref="D44"/>
    <hyperlink r:id="rId45" location="cuml.LogisticRegression.predict_proba" ref="D45"/>
    <hyperlink r:id="rId46" location="cuml.dask.ensemble.RandomForestClassifier.predict_model_on_cpu" ref="D46"/>
    <hyperlink r:id="rId47" location="cuml.SGD.predictClass" ref="D47"/>
    <hyperlink r:id="rId48" location="inference" ref="D48"/>
    <hyperlink r:id="rId49" ref="D49"/>
    <hyperlink r:id="rId50" ref="D50"/>
    <hyperlink r:id="rId51" location="BiaffineParser.predict" ref="D51"/>
    <hyperlink r:id="rId52" ref="D52"/>
    <hyperlink r:id="rId53" location="torch-train" ref="D53"/>
    <hyperlink r:id="rId54" location="hmmlearn.base._AbstractHMM.predict" ref="D54"/>
    <hyperlink r:id="rId55" location="hmmlearn.base._AbstractHMM.predict_proba" ref="D55"/>
    <hyperlink r:id="rId56" ref="D56"/>
    <hyperlink r:id="rId57" ref="D57"/>
    <hyperlink r:id="rId58" location="show-prediction" ref="D58"/>
    <hyperlink r:id="rId59" location="Using-and-evaluating-a-trained-model" ref="D59"/>
    <hyperlink r:id="rId60" ref="D60"/>
    <hyperlink r:id="rId61" location="Agent.predict" ref="D61"/>
    <hyperlink r:id="rId62" ref="D62"/>
    <hyperlink r:id="rId63" ref="D63"/>
    <hyperlink r:id="rId64" ref="D64"/>
    <hyperlink r:id="rId65" location="predict-triples-df" ref="D65"/>
    <hyperlink r:id="rId66" ref="D66"/>
    <hyperlink r:id="rId67" ref="D67"/>
    <hyperlink r:id="rId68" ref="D68"/>
    <hyperlink r:id="rId69" ref="D69"/>
    <hyperlink r:id="rId70" ref="D70"/>
    <hyperlink r:id="rId71" ref="D71"/>
    <hyperlink r:id="rId72" location="train-a-model-with-the-sagemaker-python-sdk" ref="D72"/>
    <hyperlink r:id="rId73" location="predict-and-plot-assigned-cell-types" ref="D73"/>
    <hyperlink r:id="rId74" location="sktime.classification.sklearn.RotationForest.fit" ref="D74"/>
    <hyperlink r:id="rId75" location="sktime.classification.sklearn.RotationForest.fit" ref="D75"/>
    <hyperlink r:id="rId76" location="snorkel.labeling.model.baselines.MajorityLabelVoter.predict" ref="D76"/>
    <hyperlink r:id="rId77" location="snorkel.labeling.model.baselines.MajorityLabelVoter.predict" ref="D77"/>
    <hyperlink r:id="rId78" location="stable_baselines.common.base_class.BaseRLModel.predict" ref="D78"/>
    <hyperlink r:id="rId79" ref="D79"/>
    <hyperlink r:id="rId80" ref="D80"/>
    <hyperlink r:id="rId81" location="tensorpack.train.TowerTrainer.get_predictor" ref="D81"/>
    <hyperlink r:id="rId82" ref="D82"/>
    <hyperlink r:id="rId83" ref="D83"/>
    <hyperlink r:id="rId84" ref="D84"/>
    <hyperlink r:id="rId85" location="training-evaluating-predicting" ref="D85"/>
    <hyperlink r:id="rId86" ref="D86"/>
    <hyperlink r:id="rId87" ref="D87"/>
    <hyperlink r:id="rId88" ref="D88"/>
    <hyperlink r:id="rId89" location="transformers.Trainer.predict" ref="D89"/>
    <hyperlink r:id="rId90" ref="D90"/>
    <hyperlink r:id="rId91" location="module-ztlearn.dl.models.trainer" ref="D91"/>
    <hyperlink r:id="rId92" location="chainer.training.extensions.Evaluator" ref="D92"/>
    <hyperlink r:id="rId93" location="trainer" ref="D93"/>
    <hyperlink r:id="rId94" ref="D94"/>
    <hyperlink r:id="rId95" ref="D95"/>
    <hyperlink r:id="rId96" ref="D96"/>
    <hyperlink r:id="rId97" ref="D97"/>
    <hyperlink r:id="rId98" ref="D98"/>
    <hyperlink r:id="rId99" location="in-memory-prediction" ref="D99"/>
    <hyperlink r:id="rId100" location="in-memory-prediction" ref="D100"/>
    <hyperlink r:id="rId101" ref="D101"/>
    <hyperlink r:id="rId102" ref="D102"/>
    <hyperlink r:id="rId103" ref="D103"/>
    <hyperlink r:id="rId104" ref="D104"/>
    <hyperlink r:id="rId105" ref="D105"/>
    <hyperlink r:id="rId106" ref="D106"/>
    <hyperlink r:id="rId107" ref="D107"/>
    <hyperlink r:id="rId108" ref="D108"/>
    <hyperlink r:id="rId109" ref="D109"/>
    <hyperlink r:id="rId110" ref="D110"/>
    <hyperlink r:id="rId111" location="torch.no_grad" ref="D111"/>
    <hyperlink r:id="rId112" ref="D112"/>
    <hyperlink r:id="rId113" location="sklearn.calibration.CalibratedClassifierCV.predict_proba" ref="D113"/>
    <hyperlink r:id="rId114" ref="D114"/>
    <hyperlink r:id="rId115" location="sklearn.ensemble.StackingRegressor.set_fit_request" ref="D115"/>
    <hyperlink r:id="rId116" location="sklearn.calibration.CalibratedClassifierCV.predict_proba" ref="D116"/>
    <hyperlink r:id="rId117" ref="D117"/>
    <hyperlink r:id="rId118" ref="D118"/>
    <hyperlink r:id="rId119" ref="D119"/>
    <hyperlink r:id="rId120" ref="D120"/>
    <hyperlink r:id="rId121" ref="D121"/>
    <hyperlink r:id="rId122" ref="D122"/>
  </hyperlinks>
  <drawing r:id="rId123"/>
  <legacyDrawing r:id="rId124"/>
</worksheet>
</file>