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doradow\Downloads\"/>
    </mc:Choice>
  </mc:AlternateContent>
  <xr:revisionPtr revIDLastSave="0" documentId="13_ncr:1_{C0F9CDD1-8334-49FE-94E8-A447D8DAD2D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heun_2y-1" sheetId="1" r:id="rId1"/>
    <sheet name="Heun01x -3(raiz de y)" sheetId="2" r:id="rId2"/>
    <sheet name="Heun_xy+xy(y)" sheetId="3" r:id="rId3"/>
  </sheet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cy47gM4xhZZhR1jqi3K1HQidVvA=="/>
    </ext>
  </extLst>
</workbook>
</file>

<file path=xl/calcChain.xml><?xml version="1.0" encoding="utf-8"?>
<calcChain xmlns="http://schemas.openxmlformats.org/spreadsheetml/2006/main">
  <c r="K9" i="3" l="1"/>
  <c r="D5" i="1"/>
  <c r="D9" i="3"/>
  <c r="D5" i="3"/>
  <c r="F9" i="3" s="1"/>
  <c r="H9" i="3" s="1"/>
  <c r="K9" i="2"/>
  <c r="D9" i="2"/>
  <c r="D10" i="1"/>
  <c r="D9" i="1"/>
  <c r="D5" i="2"/>
  <c r="F9" i="2" s="1"/>
  <c r="H9" i="2" s="1"/>
  <c r="B10" i="1"/>
  <c r="I9" i="3" l="1"/>
  <c r="J9" i="3" s="1"/>
  <c r="C10" i="3" s="1"/>
  <c r="B10" i="3"/>
  <c r="E9" i="3"/>
  <c r="G9" i="3" s="1"/>
  <c r="I9" i="2"/>
  <c r="J9" i="2" s="1"/>
  <c r="C10" i="2" s="1"/>
  <c r="F9" i="1"/>
  <c r="H9" i="1" s="1"/>
  <c r="E9" i="1"/>
  <c r="G9" i="1" s="1"/>
  <c r="B10" i="2"/>
  <c r="E9" i="2"/>
  <c r="G9" i="2" s="1"/>
  <c r="I9" i="1"/>
  <c r="J9" i="1" s="1"/>
  <c r="C10" i="1" s="1"/>
  <c r="B11" i="1"/>
  <c r="F10" i="1"/>
  <c r="H10" i="1" s="1"/>
  <c r="K10" i="3" l="1"/>
  <c r="D10" i="3"/>
  <c r="K10" i="2"/>
  <c r="B11" i="3"/>
  <c r="F10" i="3"/>
  <c r="H10" i="3" s="1"/>
  <c r="D10" i="2"/>
  <c r="B11" i="2"/>
  <c r="F10" i="2"/>
  <c r="H10" i="2" s="1"/>
  <c r="B12" i="1"/>
  <c r="F11" i="1"/>
  <c r="H11" i="1" s="1"/>
  <c r="I10" i="1"/>
  <c r="J10" i="1" s="1"/>
  <c r="C11" i="1" s="1"/>
  <c r="D11" i="1" s="1"/>
  <c r="E10" i="1"/>
  <c r="G10" i="1" s="1"/>
  <c r="I10" i="3" l="1"/>
  <c r="J10" i="3" s="1"/>
  <c r="C11" i="3" s="1"/>
  <c r="E10" i="3"/>
  <c r="G10" i="3" s="1"/>
  <c r="F11" i="3"/>
  <c r="H11" i="3" s="1"/>
  <c r="B12" i="3"/>
  <c r="I10" i="2"/>
  <c r="J10" i="2" s="1"/>
  <c r="C11" i="2" s="1"/>
  <c r="D11" i="2" s="1"/>
  <c r="E10" i="2"/>
  <c r="G10" i="2" s="1"/>
  <c r="F11" i="2"/>
  <c r="H11" i="2" s="1"/>
  <c r="B12" i="2"/>
  <c r="I11" i="1"/>
  <c r="J11" i="1" s="1"/>
  <c r="C12" i="1" s="1"/>
  <c r="D12" i="1" s="1"/>
  <c r="E11" i="1"/>
  <c r="G11" i="1" s="1"/>
  <c r="F12" i="1"/>
  <c r="H12" i="1" s="1"/>
  <c r="B13" i="1"/>
  <c r="D11" i="3" l="1"/>
  <c r="K11" i="3"/>
  <c r="B13" i="3"/>
  <c r="F12" i="3"/>
  <c r="H12" i="3" s="1"/>
  <c r="I11" i="3"/>
  <c r="J11" i="3" s="1"/>
  <c r="C12" i="3" s="1"/>
  <c r="E11" i="3"/>
  <c r="G11" i="3" s="1"/>
  <c r="K11" i="2"/>
  <c r="B13" i="2"/>
  <c r="F12" i="2"/>
  <c r="H12" i="2" s="1"/>
  <c r="I11" i="2"/>
  <c r="J11" i="2" s="1"/>
  <c r="C12" i="2" s="1"/>
  <c r="D12" i="2" s="1"/>
  <c r="E11" i="2"/>
  <c r="G11" i="2" s="1"/>
  <c r="F13" i="1"/>
  <c r="H13" i="1" s="1"/>
  <c r="B14" i="1"/>
  <c r="I12" i="1"/>
  <c r="J12" i="1" s="1"/>
  <c r="C13" i="1" s="1"/>
  <c r="D13" i="1" s="1"/>
  <c r="E12" i="1"/>
  <c r="G12" i="1" s="1"/>
  <c r="D12" i="3" l="1"/>
  <c r="K12" i="3"/>
  <c r="I12" i="3"/>
  <c r="J12" i="3" s="1"/>
  <c r="C13" i="3" s="1"/>
  <c r="K13" i="3" s="1"/>
  <c r="E12" i="3"/>
  <c r="G12" i="3" s="1"/>
  <c r="F13" i="3"/>
  <c r="H13" i="3" s="1"/>
  <c r="B14" i="3"/>
  <c r="K12" i="2"/>
  <c r="I12" i="2"/>
  <c r="J12" i="2" s="1"/>
  <c r="C13" i="2" s="1"/>
  <c r="D13" i="2" s="1"/>
  <c r="E12" i="2"/>
  <c r="G12" i="2" s="1"/>
  <c r="F13" i="2"/>
  <c r="H13" i="2" s="1"/>
  <c r="B14" i="2"/>
  <c r="E13" i="1"/>
  <c r="G13" i="1" s="1"/>
  <c r="I13" i="1"/>
  <c r="J13" i="1" s="1"/>
  <c r="C14" i="1" s="1"/>
  <c r="D14" i="1" s="1"/>
  <c r="B15" i="1"/>
  <c r="F14" i="1"/>
  <c r="H14" i="1" s="1"/>
  <c r="D13" i="3" l="1"/>
  <c r="B15" i="3"/>
  <c r="F14" i="3"/>
  <c r="H14" i="3" s="1"/>
  <c r="K13" i="2"/>
  <c r="I13" i="2"/>
  <c r="J13" i="2" s="1"/>
  <c r="C14" i="2" s="1"/>
  <c r="D14" i="2" s="1"/>
  <c r="E13" i="2"/>
  <c r="G13" i="2" s="1"/>
  <c r="B15" i="2"/>
  <c r="F14" i="2"/>
  <c r="H14" i="2" s="1"/>
  <c r="I14" i="1"/>
  <c r="J14" i="1" s="1"/>
  <c r="C15" i="1" s="1"/>
  <c r="D15" i="1" s="1"/>
  <c r="E14" i="1"/>
  <c r="G14" i="1" s="1"/>
  <c r="B16" i="1"/>
  <c r="F15" i="1"/>
  <c r="H15" i="1" s="1"/>
  <c r="I13" i="3" l="1"/>
  <c r="J13" i="3" s="1"/>
  <c r="C14" i="3" s="1"/>
  <c r="E13" i="3"/>
  <c r="G13" i="3" s="1"/>
  <c r="F15" i="3"/>
  <c r="H15" i="3" s="1"/>
  <c r="B16" i="3"/>
  <c r="K14" i="2"/>
  <c r="I14" i="2"/>
  <c r="J14" i="2" s="1"/>
  <c r="C15" i="2" s="1"/>
  <c r="D15" i="2" s="1"/>
  <c r="E14" i="2"/>
  <c r="G14" i="2" s="1"/>
  <c r="F15" i="2"/>
  <c r="H15" i="2" s="1"/>
  <c r="B16" i="2"/>
  <c r="E15" i="1"/>
  <c r="G15" i="1" s="1"/>
  <c r="I15" i="1"/>
  <c r="J15" i="1" s="1"/>
  <c r="C16" i="1" s="1"/>
  <c r="D16" i="1" s="1"/>
  <c r="F16" i="1"/>
  <c r="H16" i="1" s="1"/>
  <c r="B17" i="1"/>
  <c r="D14" i="3" l="1"/>
  <c r="K14" i="3"/>
  <c r="B17" i="3"/>
  <c r="F16" i="3"/>
  <c r="H16" i="3" s="1"/>
  <c r="K15" i="2"/>
  <c r="I15" i="2"/>
  <c r="J15" i="2" s="1"/>
  <c r="C16" i="2" s="1"/>
  <c r="D16" i="2" s="1"/>
  <c r="E15" i="2"/>
  <c r="G15" i="2" s="1"/>
  <c r="B17" i="2"/>
  <c r="F16" i="2"/>
  <c r="H16" i="2" s="1"/>
  <c r="I16" i="1"/>
  <c r="J16" i="1" s="1"/>
  <c r="C17" i="1" s="1"/>
  <c r="D17" i="1" s="1"/>
  <c r="E16" i="1"/>
  <c r="G16" i="1" s="1"/>
  <c r="F17" i="1"/>
  <c r="H17" i="1" s="1"/>
  <c r="B18" i="1"/>
  <c r="I14" i="3" l="1"/>
  <c r="J14" i="3" s="1"/>
  <c r="C15" i="3" s="1"/>
  <c r="E14" i="3"/>
  <c r="G14" i="3" s="1"/>
  <c r="F17" i="3"/>
  <c r="H17" i="3" s="1"/>
  <c r="B18" i="3"/>
  <c r="K16" i="2"/>
  <c r="I16" i="2"/>
  <c r="J16" i="2" s="1"/>
  <c r="C17" i="2" s="1"/>
  <c r="D17" i="2" s="1"/>
  <c r="E16" i="2"/>
  <c r="G16" i="2" s="1"/>
  <c r="F17" i="2"/>
  <c r="H17" i="2" s="1"/>
  <c r="B18" i="2"/>
  <c r="B19" i="1"/>
  <c r="F18" i="1"/>
  <c r="H18" i="1" s="1"/>
  <c r="I17" i="1"/>
  <c r="J17" i="1" s="1"/>
  <c r="C18" i="1" s="1"/>
  <c r="D18" i="1" s="1"/>
  <c r="E17" i="1"/>
  <c r="G17" i="1" s="1"/>
  <c r="D15" i="3" l="1"/>
  <c r="K15" i="3"/>
  <c r="B19" i="3"/>
  <c r="F18" i="3"/>
  <c r="H18" i="3" s="1"/>
  <c r="K17" i="2"/>
  <c r="B20" i="1"/>
  <c r="I17" i="2"/>
  <c r="J17" i="2" s="1"/>
  <c r="C18" i="2" s="1"/>
  <c r="D18" i="2" s="1"/>
  <c r="E17" i="2"/>
  <c r="G17" i="2" s="1"/>
  <c r="B19" i="2"/>
  <c r="F18" i="2"/>
  <c r="H18" i="2" s="1"/>
  <c r="I18" i="1"/>
  <c r="J18" i="1" s="1"/>
  <c r="C19" i="1" s="1"/>
  <c r="D19" i="1" s="1"/>
  <c r="E18" i="1"/>
  <c r="G18" i="1" s="1"/>
  <c r="F19" i="1"/>
  <c r="H19" i="1" s="1"/>
  <c r="I15" i="3" l="1"/>
  <c r="J15" i="3" s="1"/>
  <c r="C16" i="3" s="1"/>
  <c r="E15" i="3"/>
  <c r="G15" i="3" s="1"/>
  <c r="F19" i="3"/>
  <c r="H19" i="3" s="1"/>
  <c r="K18" i="2"/>
  <c r="F20" i="1"/>
  <c r="H20" i="1" s="1"/>
  <c r="B21" i="1"/>
  <c r="C20" i="1"/>
  <c r="D20" i="1" s="1"/>
  <c r="I18" i="2"/>
  <c r="J18" i="2" s="1"/>
  <c r="C19" i="2" s="1"/>
  <c r="D19" i="2" s="1"/>
  <c r="E18" i="2"/>
  <c r="G18" i="2" s="1"/>
  <c r="F19" i="2"/>
  <c r="H19" i="2" s="1"/>
  <c r="I19" i="1"/>
  <c r="J19" i="1" s="1"/>
  <c r="E19" i="1"/>
  <c r="G19" i="1" s="1"/>
  <c r="D16" i="3" l="1"/>
  <c r="K16" i="3"/>
  <c r="K19" i="2"/>
  <c r="I20" i="1"/>
  <c r="J20" i="1" s="1"/>
  <c r="C21" i="1" s="1"/>
  <c r="D21" i="1" s="1"/>
  <c r="E20" i="1"/>
  <c r="G20" i="1" s="1"/>
  <c r="F21" i="1"/>
  <c r="H21" i="1" s="1"/>
  <c r="B22" i="1"/>
  <c r="I19" i="2"/>
  <c r="J19" i="2" s="1"/>
  <c r="E19" i="2"/>
  <c r="G19" i="2" s="1"/>
  <c r="I16" i="3" l="1"/>
  <c r="J16" i="3" s="1"/>
  <c r="C17" i="3" s="1"/>
  <c r="E16" i="3"/>
  <c r="G16" i="3" s="1"/>
  <c r="E21" i="1"/>
  <c r="I21" i="1"/>
  <c r="J21" i="1" s="1"/>
  <c r="C22" i="1" s="1"/>
  <c r="D22" i="1" s="1"/>
  <c r="B23" i="1"/>
  <c r="F22" i="1"/>
  <c r="H22" i="1" s="1"/>
  <c r="G21" i="1"/>
  <c r="D17" i="3" l="1"/>
  <c r="K17" i="3"/>
  <c r="F23" i="1"/>
  <c r="H23" i="1" s="1"/>
  <c r="E22" i="1"/>
  <c r="G22" i="1" s="1"/>
  <c r="I22" i="1"/>
  <c r="J22" i="1" s="1"/>
  <c r="C23" i="1" s="1"/>
  <c r="D23" i="1" s="1"/>
  <c r="I17" i="3" l="1"/>
  <c r="J17" i="3" s="1"/>
  <c r="C18" i="3" s="1"/>
  <c r="E17" i="3"/>
  <c r="G17" i="3" s="1"/>
  <c r="E23" i="1"/>
  <c r="G23" i="1" s="1"/>
  <c r="I23" i="1"/>
  <c r="J23" i="1" s="1"/>
  <c r="D18" i="3" l="1"/>
  <c r="K18" i="3"/>
  <c r="I18" i="3" l="1"/>
  <c r="J18" i="3" s="1"/>
  <c r="C19" i="3" s="1"/>
  <c r="E18" i="3"/>
  <c r="G18" i="3" s="1"/>
  <c r="D19" i="3" l="1"/>
  <c r="K19" i="3"/>
  <c r="I19" i="3" l="1"/>
  <c r="J19" i="3" s="1"/>
  <c r="E19" i="3"/>
  <c r="G19" i="3" s="1"/>
</calcChain>
</file>

<file path=xl/sharedStrings.xml><?xml version="1.0" encoding="utf-8"?>
<sst xmlns="http://schemas.openxmlformats.org/spreadsheetml/2006/main" count="54" uniqueCount="24">
  <si>
    <t>x0</t>
  </si>
  <si>
    <t>x1</t>
  </si>
  <si>
    <t>num_segmentos</t>
  </si>
  <si>
    <t>Solucion Analitica</t>
  </si>
  <si>
    <t>h</t>
  </si>
  <si>
    <t>Heun</t>
  </si>
  <si>
    <t>xn</t>
  </si>
  <si>
    <t>yn</t>
  </si>
  <si>
    <t>delta y</t>
  </si>
  <si>
    <t>xn+h</t>
  </si>
  <si>
    <t>yn+delta</t>
  </si>
  <si>
    <t>y' n+1</t>
  </si>
  <si>
    <t>prom</t>
  </si>
  <si>
    <t>corr</t>
  </si>
  <si>
    <t xml:space="preserve"> </t>
  </si>
  <si>
    <t>https://www.youtube.com/watch?v=Ja9n0XLm3ww</t>
  </si>
  <si>
    <t>y' = 2y-1</t>
  </si>
  <si>
    <t>0.1x -3 * raiz de y</t>
  </si>
  <si>
    <t>y' = 0.1x -3 * raiz(y)</t>
  </si>
  <si>
    <t>f(x)=(x*(x-60*raiz(y))/20</t>
  </si>
  <si>
    <t>xy+xy(y)</t>
  </si>
  <si>
    <t>y' = xy+xy(y)</t>
  </si>
  <si>
    <t>f= (((y^2+y)(x)^2)/2)</t>
  </si>
  <si>
    <t>2y-1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</si>
</sst>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0"/>
      <name val="Calibri"/>
    </font>
    <font>
      <sz val="12"/>
      <color rgb="FFFFFFFF"/>
      <name val="Arial"/>
    </font>
    <font>
      <sz val="12"/>
      <color theme="1"/>
      <name val="Calibri"/>
    </font>
    <font>
      <sz val="12"/>
      <color theme="1"/>
      <name val="Calibri"/>
    </font>
    <font>
      <u/>
      <sz val="12"/>
      <color theme="10"/>
      <name val="Arial"/>
    </font>
    <font>
      <sz val="12"/>
      <color theme="1"/>
      <name val="Arial"/>
      <family val="2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1F497D"/>
        <bgColor rgb="FF1F497D"/>
      </patternFill>
    </fill>
    <fill>
      <patternFill patternType="solid">
        <fgColor rgb="FFC2D69B"/>
        <bgColor rgb="FFC2D69B"/>
      </patternFill>
    </fill>
    <fill>
      <patternFill patternType="solid">
        <fgColor theme="3" tint="0.249977111117893"/>
        <bgColor rgb="FFC2D69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0" borderId="0" xfId="0" applyFont="1"/>
    <xf numFmtId="0" fontId="1" fillId="3" borderId="1" xfId="0" applyFont="1" applyFill="1" applyBorder="1"/>
    <xf numFmtId="0" fontId="5" fillId="0" borderId="0" xfId="0" applyFont="1"/>
    <xf numFmtId="0" fontId="4" fillId="0" borderId="2" xfId="0" applyFont="1" applyBorder="1"/>
    <xf numFmtId="0" fontId="1" fillId="4" borderId="2" xfId="0" applyFont="1" applyFill="1" applyBorder="1"/>
    <xf numFmtId="0" fontId="0" fillId="0" borderId="2" xfId="0" applyFont="1" applyBorder="1" applyAlignment="1"/>
    <xf numFmtId="0" fontId="1" fillId="2" borderId="2" xfId="0" applyFont="1" applyFill="1" applyBorder="1"/>
    <xf numFmtId="0" fontId="3" fillId="0" borderId="2" xfId="0" applyFont="1" applyBorder="1"/>
    <xf numFmtId="0" fontId="1" fillId="6" borderId="2" xfId="0" applyFont="1" applyFill="1" applyBorder="1"/>
    <xf numFmtId="0" fontId="1" fillId="3" borderId="2" xfId="0" applyFont="1" applyFill="1" applyBorder="1"/>
    <xf numFmtId="0" fontId="1" fillId="5" borderId="2" xfId="0" applyFont="1" applyFill="1" applyBorder="1"/>
    <xf numFmtId="11" fontId="4" fillId="0" borderId="2" xfId="0" applyNumberFormat="1" applyFont="1" applyBorder="1"/>
    <xf numFmtId="0" fontId="7" fillId="4" borderId="2" xfId="0" applyFont="1" applyFill="1" applyBorder="1"/>
    <xf numFmtId="0" fontId="3" fillId="0" borderId="2" xfId="0" applyNumberFormat="1" applyFont="1" applyBorder="1"/>
    <xf numFmtId="0" fontId="7" fillId="5" borderId="2" xfId="0" applyFont="1" applyFill="1" applyBorder="1"/>
    <xf numFmtId="0" fontId="1" fillId="7" borderId="2" xfId="0" applyFont="1" applyFill="1" applyBorder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'heun_2y-1'!$B$9:$B$23</c:f>
              <c:numCache>
                <c:formatCode>General</c:formatCode>
                <c:ptCount val="15"/>
                <c:pt idx="0">
                  <c:v>0</c:v>
                </c:pt>
                <c:pt idx="1">
                  <c:v>1.8749999999999999E-2</c:v>
                </c:pt>
                <c:pt idx="2">
                  <c:v>3.7499999999999999E-2</c:v>
                </c:pt>
                <c:pt idx="3">
                  <c:v>5.6249999999999994E-2</c:v>
                </c:pt>
                <c:pt idx="4">
                  <c:v>7.4999999999999997E-2</c:v>
                </c:pt>
                <c:pt idx="5">
                  <c:v>9.375E-2</c:v>
                </c:pt>
                <c:pt idx="6">
                  <c:v>0.1125</c:v>
                </c:pt>
                <c:pt idx="7">
                  <c:v>0.13125000000000001</c:v>
                </c:pt>
                <c:pt idx="8">
                  <c:v>0.15</c:v>
                </c:pt>
                <c:pt idx="9">
                  <c:v>0.16874999999999998</c:v>
                </c:pt>
                <c:pt idx="10">
                  <c:v>0.18749999999999997</c:v>
                </c:pt>
                <c:pt idx="11">
                  <c:v>0.20624999999999996</c:v>
                </c:pt>
                <c:pt idx="12">
                  <c:v>0.22499999999999995</c:v>
                </c:pt>
                <c:pt idx="13">
                  <c:v>0.24374999999999994</c:v>
                </c:pt>
                <c:pt idx="14">
                  <c:v>0.26249999999999996</c:v>
                </c:pt>
              </c:numCache>
            </c:numRef>
          </c:xVal>
          <c:yVal>
            <c:numRef>
              <c:f>'heun_2y-1'!$C$9:$C$23</c:f>
              <c:numCache>
                <c:formatCode>General</c:formatCode>
                <c:ptCount val="15"/>
                <c:pt idx="0">
                  <c:v>0</c:v>
                </c:pt>
                <c:pt idx="1">
                  <c:v>-9.3651123046874993E-3</c:v>
                </c:pt>
                <c:pt idx="2">
                  <c:v>-1.8876157379150389E-2</c:v>
                </c:pt>
                <c:pt idx="3">
                  <c:v>-2.8516096072196958E-2</c:v>
                </c:pt>
                <c:pt idx="4">
                  <c:v>-3.8267569748550653E-2</c:v>
                </c:pt>
                <c:pt idx="5">
                  <c:v>-4.8112894298523473E-2</c:v>
                </c:pt>
                <c:pt idx="6">
                  <c:v>-5.8034054035370791E-2</c:v>
                </c:pt>
                <c:pt idx="7">
                  <c:v>-6.8012695478221488E-2</c:v>
                </c:pt>
                <c:pt idx="8">
                  <c:v>-7.8030121018438148E-2</c:v>
                </c:pt>
                <c:pt idx="9">
                  <c:v>-8.8067282467221369E-2</c:v>
                </c:pt>
                <c:pt idx="10">
                  <c:v>-9.8104774482231774E-2</c:v>
                </c:pt>
                <c:pt idx="11">
                  <c:v>-0.10812282787096111</c:v>
                </c:pt>
                <c:pt idx="12">
                  <c:v>-0.11810130276854164</c:v>
                </c:pt>
                <c:pt idx="13">
                  <c:v>-0.1280196816876393</c:v>
                </c:pt>
                <c:pt idx="14">
                  <c:v>-0.13785706243803253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8-4DE9-AA16-4CAC85C1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52144"/>
        <c:axId val="1037862128"/>
      </c:scatterChart>
      <c:valAx>
        <c:axId val="10378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62128"/>
        <c:crosses val="autoZero"/>
        <c:crossBetween val="midCat"/>
      </c:valAx>
      <c:valAx>
        <c:axId val="1037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'Heun01x -3(raiz de y)'!$B$9:$B$19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0.60000000000000009</c:v>
                </c:pt>
              </c:numCache>
            </c:numRef>
          </c:xVal>
          <c:yVal>
            <c:numRef>
              <c:f>'Heun01x -3(raiz de y)'!$C$9:$C$19</c:f>
              <c:numCache>
                <c:formatCode>General</c:formatCode>
                <c:ptCount val="11"/>
                <c:pt idx="0">
                  <c:v>0</c:v>
                </c:pt>
                <c:pt idx="1">
                  <c:v>3.2400000000000001E-4</c:v>
                </c:pt>
                <c:pt idx="2">
                  <c:v>1.7999999999999985E-4</c:v>
                </c:pt>
                <c:pt idx="3">
                  <c:v>2.2485232921501141E-3</c:v>
                </c:pt>
                <c:pt idx="4">
                  <c:v>3.7048496089339381E-3</c:v>
                </c:pt>
                <c:pt idx="5">
                  <c:v>7.046776787916962E-3</c:v>
                </c:pt>
                <c:pt idx="6">
                  <c:v>1.2055719410098618E-2</c:v>
                </c:pt>
                <c:pt idx="7">
                  <c:v>1.9129850800275933E-2</c:v>
                </c:pt>
                <c:pt idx="8">
                  <c:v>2.8677887453517757E-2</c:v>
                </c:pt>
                <c:pt idx="9">
                  <c:v>4.1120795354409705E-2</c:v>
                </c:pt>
                <c:pt idx="10">
                  <c:v>5.6890358582356318E-2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B-44CB-8506-8D6C1955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69200"/>
        <c:axId val="1037891664"/>
      </c:scatterChart>
      <c:valAx>
        <c:axId val="10378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91664"/>
        <c:crosses val="autoZero"/>
        <c:crossBetween val="midCat"/>
      </c:valAx>
      <c:valAx>
        <c:axId val="10378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19050">
              <a:noFill/>
            </a:ln>
          </c:spPr>
          <c:xVal>
            <c:numRef>
              <c:f>'Heun_xy+xy(y)'!$B$9:$B$19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'Heun_xy+xy(y)'!$C$9:$C$19</c:f>
              <c:numCache>
                <c:formatCode>General</c:formatCode>
                <c:ptCount val="11"/>
                <c:pt idx="0">
                  <c:v>0</c:v>
                </c:pt>
                <c:pt idx="1">
                  <c:v>1.5000000000000005E-3</c:v>
                </c:pt>
                <c:pt idx="2">
                  <c:v>7.5075112500000022E-3</c:v>
                </c:pt>
                <c:pt idx="3">
                  <c:v>2.1083149989751693E-2</c:v>
                </c:pt>
                <c:pt idx="4">
                  <c:v>4.540606472780033E-2</c:v>
                </c:pt>
                <c:pt idx="5">
                  <c:v>8.385542023663764E-2</c:v>
                </c:pt>
                <c:pt idx="6">
                  <c:v>0.14012759903013017</c:v>
                </c:pt>
                <c:pt idx="7">
                  <c:v>0.21842049932133253</c:v>
                </c:pt>
                <c:pt idx="8">
                  <c:v>0.32373497980591148</c:v>
                </c:pt>
                <c:pt idx="9">
                  <c:v>0.46237655248414533</c:v>
                </c:pt>
                <c:pt idx="10">
                  <c:v>0.6428041407788524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FE-4ABE-A00E-891C61E3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7653"/>
        <c:axId val="2131300365"/>
      </c:scatterChart>
      <c:valAx>
        <c:axId val="58194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131300365"/>
        <c:crosses val="autoZero"/>
        <c:crossBetween val="midCat"/>
      </c:valAx>
      <c:valAx>
        <c:axId val="2131300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819476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771525</xdr:colOff>
      <xdr:row>0</xdr:row>
      <xdr:rowOff>190500</xdr:rowOff>
    </xdr:from>
    <xdr:ext cx="2933700" cy="3857625"/>
    <xdr:pic>
      <xdr:nvPicPr>
        <xdr:cNvPr id="2" name="image1.png" descr="heun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7025" y="190500"/>
          <a:ext cx="2933700" cy="3857625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19050</xdr:colOff>
      <xdr:row>26</xdr:row>
      <xdr:rowOff>100012</xdr:rowOff>
    </xdr:from>
    <xdr:to>
      <xdr:col>4</xdr:col>
      <xdr:colOff>1381125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3720B-933A-42D8-BB0D-11E823CE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32</xdr:row>
      <xdr:rowOff>28575</xdr:rowOff>
    </xdr:from>
    <xdr:to>
      <xdr:col>12</xdr:col>
      <xdr:colOff>390525</xdr:colOff>
      <xdr:row>47</xdr:row>
      <xdr:rowOff>85343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9CA734-D0BA-4677-9710-A55304B14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4434"/>
        <a:stretch/>
      </xdr:blipFill>
      <xdr:spPr>
        <a:xfrm>
          <a:off x="6096000" y="6419850"/>
          <a:ext cx="5819775" cy="3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9</xdr:row>
      <xdr:rowOff>0</xdr:rowOff>
    </xdr:from>
    <xdr:ext cx="2933700" cy="3857625"/>
    <xdr:pic>
      <xdr:nvPicPr>
        <xdr:cNvPr id="2" name="image1.png" descr="heun_formula.png" title="Image">
          <a:extLst>
            <a:ext uri="{FF2B5EF4-FFF2-40B4-BE49-F238E27FC236}">
              <a16:creationId xmlns:a16="http://schemas.microsoft.com/office/drawing/2014/main" id="{5A3D631D-F0C0-4E86-84E2-72B5B2C231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00" y="1790700"/>
          <a:ext cx="2933700" cy="3857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104774</xdr:colOff>
      <xdr:row>0</xdr:row>
      <xdr:rowOff>0</xdr:rowOff>
    </xdr:from>
    <xdr:to>
      <xdr:col>16</xdr:col>
      <xdr:colOff>533399</xdr:colOff>
      <xdr:row>9</xdr:row>
      <xdr:rowOff>25063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489ECB-53CD-4385-A591-F54861566D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948"/>
        <a:stretch/>
      </xdr:blipFill>
      <xdr:spPr>
        <a:xfrm>
          <a:off x="10639424" y="0"/>
          <a:ext cx="3476625" cy="1815763"/>
        </a:xfrm>
        <a:prstGeom prst="rect">
          <a:avLst/>
        </a:prstGeom>
      </xdr:spPr>
    </xdr:pic>
    <xdr:clientData/>
  </xdr:twoCellAnchor>
  <xdr:twoCellAnchor>
    <xdr:from>
      <xdr:col>2</xdr:col>
      <xdr:colOff>723900</xdr:colOff>
      <xdr:row>20</xdr:row>
      <xdr:rowOff>42862</xdr:rowOff>
    </xdr:from>
    <xdr:to>
      <xdr:col>8</xdr:col>
      <xdr:colOff>200025</xdr:colOff>
      <xdr:row>34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CD25FD-07E3-479A-938D-F496E8E9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885825</xdr:colOff>
      <xdr:row>20</xdr:row>
      <xdr:rowOff>66675</xdr:rowOff>
    </xdr:from>
    <xdr:to>
      <xdr:col>14</xdr:col>
      <xdr:colOff>438150</xdr:colOff>
      <xdr:row>36</xdr:row>
      <xdr:rowOff>75818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D0ABCCA-6639-40A1-A422-F0F5C22AF8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4434"/>
        <a:stretch/>
      </xdr:blipFill>
      <xdr:spPr>
        <a:xfrm>
          <a:off x="7505700" y="4057650"/>
          <a:ext cx="5819775" cy="3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9</xdr:row>
      <xdr:rowOff>0</xdr:rowOff>
    </xdr:from>
    <xdr:ext cx="2933700" cy="3857625"/>
    <xdr:pic>
      <xdr:nvPicPr>
        <xdr:cNvPr id="3" name="image1.png" descr="heun_formula.png" title="Image">
          <a:extLst>
            <a:ext uri="{FF2B5EF4-FFF2-40B4-BE49-F238E27FC236}">
              <a16:creationId xmlns:a16="http://schemas.microsoft.com/office/drawing/2014/main" id="{66EF8C60-B787-4E8E-B84E-AA6DCACA13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49325" y="1790700"/>
          <a:ext cx="2933700" cy="3857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22</xdr:row>
      <xdr:rowOff>28575</xdr:rowOff>
    </xdr:from>
    <xdr:ext cx="7820025" cy="5038725"/>
    <xdr:graphicFrame macro="">
      <xdr:nvGraphicFramePr>
        <xdr:cNvPr id="4" name="Chart 1" title="Chart">
          <a:extLst>
            <a:ext uri="{FF2B5EF4-FFF2-40B4-BE49-F238E27FC236}">
              <a16:creationId xmlns:a16="http://schemas.microsoft.com/office/drawing/2014/main" id="{4EE12D34-71C4-4159-9D6B-39A1802F6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11</xdr:col>
      <xdr:colOff>600075</xdr:colOff>
      <xdr:row>0</xdr:row>
      <xdr:rowOff>0</xdr:rowOff>
    </xdr:from>
    <xdr:to>
      <xdr:col>16</xdr:col>
      <xdr:colOff>219075</xdr:colOff>
      <xdr:row>7</xdr:row>
      <xdr:rowOff>102294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35FAF-3304-4357-82CD-F4792B1455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847" r="22247" b="11912"/>
        <a:stretch/>
      </xdr:blipFill>
      <xdr:spPr>
        <a:xfrm>
          <a:off x="10001250" y="0"/>
          <a:ext cx="3429000" cy="1492944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1428750</xdr:colOff>
      <xdr:row>30</xdr:row>
      <xdr:rowOff>66675</xdr:rowOff>
    </xdr:from>
    <xdr:to>
      <xdr:col>18</xdr:col>
      <xdr:colOff>323850</xdr:colOff>
      <xdr:row>46</xdr:row>
      <xdr:rowOff>75818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513C63-3871-4FC8-9880-A94BD89F47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4434"/>
        <a:stretch/>
      </xdr:blipFill>
      <xdr:spPr>
        <a:xfrm>
          <a:off x="9239250" y="5962650"/>
          <a:ext cx="5819775" cy="3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Ja9n0XLm3ww" TargetMode="External"/><Relationship Id="rId1" Type="http://schemas.openxmlformats.org/officeDocument/2006/relationships/hyperlink" Target="https://www.youtube.com/watch?v=lob94xNqq0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opLeftCell="D31" workbookViewId="0">
      <selection activeCell="J24" sqref="J24"/>
    </sheetView>
  </sheetViews>
  <sheetFormatPr defaultColWidth="11.21875" defaultRowHeight="15" customHeight="1" x14ac:dyDescent="0.2"/>
  <cols>
    <col min="1" max="1" width="10.5546875" customWidth="1"/>
    <col min="2" max="2" width="5.33203125" customWidth="1"/>
    <col min="3" max="3" width="23.6640625" customWidth="1"/>
    <col min="4" max="4" width="8.44140625" customWidth="1"/>
    <col min="5" max="5" width="17" customWidth="1"/>
    <col min="6" max="6" width="6.109375" customWidth="1"/>
    <col min="7" max="25" width="10.5546875" customWidth="1"/>
  </cols>
  <sheetData>
    <row r="1" spans="2:10" ht="15.75" x14ac:dyDescent="0.25">
      <c r="B1" s="1" t="s">
        <v>0</v>
      </c>
      <c r="C1" s="1"/>
      <c r="D1" s="1">
        <v>0</v>
      </c>
      <c r="F1" t="s">
        <v>23</v>
      </c>
    </row>
    <row r="2" spans="2:10" ht="15.75" x14ac:dyDescent="0.25">
      <c r="B2" s="1" t="s">
        <v>1</v>
      </c>
      <c r="C2" s="1"/>
      <c r="D2" s="1">
        <v>3</v>
      </c>
    </row>
    <row r="3" spans="2:10" ht="15.75" x14ac:dyDescent="0.25">
      <c r="B3" s="1" t="s">
        <v>2</v>
      </c>
      <c r="C3" s="1"/>
      <c r="D3" s="2">
        <v>160</v>
      </c>
    </row>
    <row r="5" spans="2:10" ht="15.75" x14ac:dyDescent="0.25">
      <c r="B5" s="3" t="s">
        <v>4</v>
      </c>
      <c r="D5" s="3">
        <f>(D2-D1)/D3</f>
        <v>1.8749999999999999E-2</v>
      </c>
    </row>
    <row r="6" spans="2:10" ht="15.75" x14ac:dyDescent="0.25">
      <c r="C6" s="4" t="s">
        <v>5</v>
      </c>
    </row>
    <row r="7" spans="2:10" ht="15.75" x14ac:dyDescent="0.25">
      <c r="B7" s="6" t="s">
        <v>6</v>
      </c>
      <c r="C7" s="6" t="s">
        <v>7</v>
      </c>
      <c r="D7" s="7" t="s">
        <v>16</v>
      </c>
      <c r="E7" s="6" t="s">
        <v>8</v>
      </c>
      <c r="F7" s="6" t="s">
        <v>9</v>
      </c>
      <c r="G7" s="6" t="s">
        <v>10</v>
      </c>
      <c r="H7" s="7" t="s">
        <v>11</v>
      </c>
      <c r="I7" s="6" t="s">
        <v>12</v>
      </c>
      <c r="J7" s="6" t="s">
        <v>13</v>
      </c>
    </row>
    <row r="8" spans="2:10" ht="15.75" x14ac:dyDescent="0.25">
      <c r="B8" s="6"/>
      <c r="C8" s="6"/>
      <c r="D8" s="6"/>
      <c r="E8" s="8"/>
      <c r="F8" s="8"/>
      <c r="G8" s="8"/>
      <c r="H8" s="8"/>
      <c r="I8" s="8"/>
      <c r="J8" s="8"/>
    </row>
    <row r="9" spans="2:10" ht="15.75" x14ac:dyDescent="0.25">
      <c r="B9" s="9">
        <v>0</v>
      </c>
      <c r="C9" s="9">
        <v>0</v>
      </c>
      <c r="D9" s="6">
        <f>2*C9-1</f>
        <v>-1</v>
      </c>
      <c r="E9" s="10">
        <f t="shared" ref="E9:E19" si="0">D9*$D$5</f>
        <v>-1.8749999999999999E-2</v>
      </c>
      <c r="F9" s="10">
        <f t="shared" ref="F9:F19" si="1">B9+$D$5</f>
        <v>1.8749999999999999E-2</v>
      </c>
      <c r="G9" s="10">
        <f t="shared" ref="G9:G21" si="2">C9+E9</f>
        <v>-1.8749999999999999E-2</v>
      </c>
      <c r="H9" s="10">
        <f t="shared" ref="H9:H19" si="3">3*F9^2</f>
        <v>1.0546875000000001E-3</v>
      </c>
      <c r="I9" s="10">
        <f t="shared" ref="I9:I19" si="4">(D9+H9)/2</f>
        <v>-0.49947265624999998</v>
      </c>
      <c r="J9" s="11">
        <f t="shared" ref="J9:J19" si="5">I9*$D$5</f>
        <v>-9.3651123046874993E-3</v>
      </c>
    </row>
    <row r="10" spans="2:10" ht="15.75" x14ac:dyDescent="0.25">
      <c r="B10" s="6">
        <f t="shared" ref="B10:B23" si="6">B9+$D$5</f>
        <v>1.8749999999999999E-2</v>
      </c>
      <c r="C10" s="6">
        <f t="shared" ref="C10:C19" si="7">C9+J9</f>
        <v>-9.3651123046874993E-3</v>
      </c>
      <c r="D10" s="6">
        <f t="shared" ref="D10:D23" si="8">2*C10-1</f>
        <v>-1.018730224609375</v>
      </c>
      <c r="E10" s="10">
        <f t="shared" si="0"/>
        <v>-1.9101191711425779E-2</v>
      </c>
      <c r="F10" s="10">
        <f t="shared" si="1"/>
        <v>3.7499999999999999E-2</v>
      </c>
      <c r="G10" s="10">
        <f t="shared" si="2"/>
        <v>-2.8466304016113279E-2</v>
      </c>
      <c r="H10" s="10">
        <f t="shared" si="3"/>
        <v>4.2187500000000003E-3</v>
      </c>
      <c r="I10" s="10">
        <f t="shared" si="4"/>
        <v>-0.50725573730468754</v>
      </c>
      <c r="J10" s="11">
        <f t="shared" si="5"/>
        <v>-9.5110450744628917E-3</v>
      </c>
    </row>
    <row r="11" spans="2:10" ht="15.75" x14ac:dyDescent="0.25">
      <c r="B11" s="6">
        <f t="shared" si="6"/>
        <v>3.7499999999999999E-2</v>
      </c>
      <c r="C11" s="6">
        <f t="shared" si="7"/>
        <v>-1.8876157379150389E-2</v>
      </c>
      <c r="D11" s="6">
        <f t="shared" si="8"/>
        <v>-1.0377523147583008</v>
      </c>
      <c r="E11" s="10">
        <f t="shared" si="0"/>
        <v>-1.9457855901718137E-2</v>
      </c>
      <c r="F11" s="10">
        <f t="shared" si="1"/>
        <v>5.6249999999999994E-2</v>
      </c>
      <c r="G11" s="10">
        <f t="shared" si="2"/>
        <v>-3.8334013280868523E-2</v>
      </c>
      <c r="H11" s="10">
        <f t="shared" si="3"/>
        <v>9.4921874999999989E-3</v>
      </c>
      <c r="I11" s="10">
        <f t="shared" si="4"/>
        <v>-0.51413006362915037</v>
      </c>
      <c r="J11" s="11">
        <f t="shared" si="5"/>
        <v>-9.6399386930465687E-3</v>
      </c>
    </row>
    <row r="12" spans="2:10" ht="15.75" x14ac:dyDescent="0.25">
      <c r="B12" s="6">
        <f t="shared" si="6"/>
        <v>5.6249999999999994E-2</v>
      </c>
      <c r="C12" s="6">
        <f t="shared" si="7"/>
        <v>-2.8516096072196958E-2</v>
      </c>
      <c r="D12" s="6">
        <f t="shared" si="8"/>
        <v>-1.0570321921443939</v>
      </c>
      <c r="E12" s="10">
        <f t="shared" si="0"/>
        <v>-1.9819353602707385E-2</v>
      </c>
      <c r="F12" s="10">
        <f t="shared" si="1"/>
        <v>7.4999999999999997E-2</v>
      </c>
      <c r="G12" s="10">
        <f t="shared" si="2"/>
        <v>-4.8335449674904343E-2</v>
      </c>
      <c r="H12" s="10">
        <f t="shared" si="3"/>
        <v>1.6875000000000001E-2</v>
      </c>
      <c r="I12" s="10">
        <f t="shared" si="4"/>
        <v>-0.52007859607219697</v>
      </c>
      <c r="J12" s="11">
        <f t="shared" si="5"/>
        <v>-9.7514736763536936E-3</v>
      </c>
    </row>
    <row r="13" spans="2:10" ht="15.75" x14ac:dyDescent="0.25">
      <c r="B13" s="6">
        <f t="shared" si="6"/>
        <v>7.4999999999999997E-2</v>
      </c>
      <c r="C13" s="6">
        <f t="shared" si="7"/>
        <v>-3.8267569748550653E-2</v>
      </c>
      <c r="D13" s="6">
        <f t="shared" si="8"/>
        <v>-1.0765351394971012</v>
      </c>
      <c r="E13" s="10">
        <f t="shared" si="0"/>
        <v>-2.0185033865570648E-2</v>
      </c>
      <c r="F13" s="10">
        <f t="shared" si="1"/>
        <v>9.375E-2</v>
      </c>
      <c r="G13" s="10">
        <f t="shared" si="2"/>
        <v>-5.8452603614121301E-2</v>
      </c>
      <c r="H13" s="10">
        <f t="shared" si="3"/>
        <v>2.63671875E-2</v>
      </c>
      <c r="I13" s="10">
        <f t="shared" si="4"/>
        <v>-0.52508397599855061</v>
      </c>
      <c r="J13" s="11">
        <f t="shared" si="5"/>
        <v>-9.8453245499728233E-3</v>
      </c>
    </row>
    <row r="14" spans="2:10" ht="15.75" x14ac:dyDescent="0.25">
      <c r="B14" s="6">
        <f t="shared" si="6"/>
        <v>9.375E-2</v>
      </c>
      <c r="C14" s="6">
        <f t="shared" si="7"/>
        <v>-4.8112894298523473E-2</v>
      </c>
      <c r="D14" s="6">
        <f t="shared" si="8"/>
        <v>-1.096225788597047</v>
      </c>
      <c r="E14" s="10">
        <f t="shared" si="0"/>
        <v>-2.0554233536194632E-2</v>
      </c>
      <c r="F14" s="10">
        <f t="shared" si="1"/>
        <v>0.1125</v>
      </c>
      <c r="G14" s="10">
        <f t="shared" si="2"/>
        <v>-6.8667127834718109E-2</v>
      </c>
      <c r="H14" s="10">
        <f t="shared" si="3"/>
        <v>3.7968750000000002E-2</v>
      </c>
      <c r="I14" s="10">
        <f t="shared" si="4"/>
        <v>-0.52912851929852345</v>
      </c>
      <c r="J14" s="11">
        <f t="shared" si="5"/>
        <v>-9.9211597368473146E-3</v>
      </c>
    </row>
    <row r="15" spans="2:10" ht="15.75" x14ac:dyDescent="0.25">
      <c r="B15" s="6">
        <f t="shared" si="6"/>
        <v>0.1125</v>
      </c>
      <c r="C15" s="6">
        <f t="shared" si="7"/>
        <v>-5.8034054035370791E-2</v>
      </c>
      <c r="D15" s="6">
        <f t="shared" si="8"/>
        <v>-1.1160681080707415</v>
      </c>
      <c r="E15" s="10">
        <f t="shared" si="0"/>
        <v>-2.0926277026326403E-2</v>
      </c>
      <c r="F15" s="10">
        <f t="shared" si="1"/>
        <v>0.13125000000000001</v>
      </c>
      <c r="G15" s="10">
        <f t="shared" si="2"/>
        <v>-7.8960331061697198E-2</v>
      </c>
      <c r="H15" s="10">
        <f t="shared" si="3"/>
        <v>5.1679687500000002E-2</v>
      </c>
      <c r="I15" s="10">
        <f t="shared" si="4"/>
        <v>-0.53219421028537073</v>
      </c>
      <c r="J15" s="11">
        <f t="shared" si="5"/>
        <v>-9.9786414428507005E-3</v>
      </c>
    </row>
    <row r="16" spans="2:10" ht="15.75" x14ac:dyDescent="0.25">
      <c r="B16" s="6">
        <f t="shared" si="6"/>
        <v>0.13125000000000001</v>
      </c>
      <c r="C16" s="6">
        <f t="shared" si="7"/>
        <v>-6.8012695478221488E-2</v>
      </c>
      <c r="D16" s="6">
        <f t="shared" si="8"/>
        <v>-1.1360253909564431</v>
      </c>
      <c r="E16" s="10">
        <f t="shared" si="0"/>
        <v>-2.1300476080433308E-2</v>
      </c>
      <c r="F16" s="10">
        <f t="shared" si="1"/>
        <v>0.15</v>
      </c>
      <c r="G16" s="10">
        <f t="shared" si="2"/>
        <v>-8.93131715586548E-2</v>
      </c>
      <c r="H16" s="10">
        <f t="shared" si="3"/>
        <v>6.7500000000000004E-2</v>
      </c>
      <c r="I16" s="10">
        <f t="shared" si="4"/>
        <v>-0.53426269547822147</v>
      </c>
      <c r="J16" s="11">
        <f t="shared" si="5"/>
        <v>-1.0017425540216653E-2</v>
      </c>
    </row>
    <row r="17" spans="2:10" ht="15.75" x14ac:dyDescent="0.25">
      <c r="B17" s="6">
        <f t="shared" si="6"/>
        <v>0.15</v>
      </c>
      <c r="C17" s="6">
        <f t="shared" si="7"/>
        <v>-7.8030121018438148E-2</v>
      </c>
      <c r="D17" s="6">
        <f t="shared" si="8"/>
        <v>-1.1560602420368764</v>
      </c>
      <c r="E17" s="10">
        <f t="shared" si="0"/>
        <v>-2.1676129538191431E-2</v>
      </c>
      <c r="F17" s="10">
        <f t="shared" si="1"/>
        <v>0.16874999999999998</v>
      </c>
      <c r="G17" s="10">
        <f t="shared" si="2"/>
        <v>-9.9706250556629572E-2</v>
      </c>
      <c r="H17" s="10">
        <f t="shared" si="3"/>
        <v>8.5429687499999976E-2</v>
      </c>
      <c r="I17" s="10">
        <f t="shared" si="4"/>
        <v>-0.53531527726843819</v>
      </c>
      <c r="J17" s="11">
        <f t="shared" si="5"/>
        <v>-1.0037161448783216E-2</v>
      </c>
    </row>
    <row r="18" spans="2:10" ht="15.75" x14ac:dyDescent="0.25">
      <c r="B18" s="6">
        <f t="shared" si="6"/>
        <v>0.16874999999999998</v>
      </c>
      <c r="C18" s="6">
        <f t="shared" si="7"/>
        <v>-8.8067282467221369E-2</v>
      </c>
      <c r="D18" s="6">
        <f t="shared" si="8"/>
        <v>-1.1761345649344428</v>
      </c>
      <c r="E18" s="10">
        <f t="shared" si="0"/>
        <v>-2.2052523092520801E-2</v>
      </c>
      <c r="F18" s="10">
        <f t="shared" si="1"/>
        <v>0.18749999999999997</v>
      </c>
      <c r="G18" s="10">
        <f t="shared" si="2"/>
        <v>-0.11011980555974217</v>
      </c>
      <c r="H18" s="10">
        <f t="shared" si="3"/>
        <v>0.10546874999999996</v>
      </c>
      <c r="I18" s="10">
        <f t="shared" si="4"/>
        <v>-0.5353329074672214</v>
      </c>
      <c r="J18" s="11">
        <f t="shared" si="5"/>
        <v>-1.0037492015010401E-2</v>
      </c>
    </row>
    <row r="19" spans="2:10" ht="15.75" x14ac:dyDescent="0.25">
      <c r="B19" s="6">
        <f t="shared" si="6"/>
        <v>0.18749999999999997</v>
      </c>
      <c r="C19" s="6">
        <f t="shared" si="7"/>
        <v>-9.8104774482231774E-2</v>
      </c>
      <c r="D19" s="6">
        <f t="shared" si="8"/>
        <v>-1.1962095489644635</v>
      </c>
      <c r="E19" s="10">
        <f t="shared" si="0"/>
        <v>-2.242892904308369E-2</v>
      </c>
      <c r="F19" s="10">
        <f t="shared" si="1"/>
        <v>0.20624999999999996</v>
      </c>
      <c r="G19" s="10">
        <f t="shared" si="2"/>
        <v>-0.12053370352531546</v>
      </c>
      <c r="H19" s="10">
        <f t="shared" si="3"/>
        <v>0.12761718749999995</v>
      </c>
      <c r="I19" s="10">
        <f t="shared" si="4"/>
        <v>-0.53429618073223173</v>
      </c>
      <c r="J19" s="11">
        <f t="shared" si="5"/>
        <v>-1.0018053388729345E-2</v>
      </c>
    </row>
    <row r="20" spans="2:10" ht="15.75" x14ac:dyDescent="0.25">
      <c r="B20" s="6">
        <f t="shared" si="6"/>
        <v>0.20624999999999996</v>
      </c>
      <c r="C20" s="6">
        <f t="shared" ref="C20:C23" si="9">C19+J19</f>
        <v>-0.10812282787096111</v>
      </c>
      <c r="D20" s="6">
        <f t="shared" si="8"/>
        <v>-1.2162456557419223</v>
      </c>
      <c r="E20" s="10">
        <f t="shared" ref="E20:E23" si="10">D20*$D$5</f>
        <v>-2.2804606045161043E-2</v>
      </c>
      <c r="F20" s="10">
        <f t="shared" ref="F20:F23" si="11">B20+$D$5</f>
        <v>0.22499999999999995</v>
      </c>
      <c r="G20" s="10">
        <f t="shared" ref="G20:G23" si="12">C20+E20</f>
        <v>-0.13092743391612216</v>
      </c>
      <c r="H20" s="10">
        <f t="shared" ref="H20:H23" si="13">3*F20^2</f>
        <v>0.15187499999999993</v>
      </c>
      <c r="I20" s="10">
        <f t="shared" ref="I20:I23" si="14">(D20+H20)/2</f>
        <v>-0.53218532787096118</v>
      </c>
      <c r="J20" s="11">
        <f t="shared" ref="J20:J23" si="15">I20*$D$5</f>
        <v>-9.9784748975805214E-3</v>
      </c>
    </row>
    <row r="21" spans="2:10" ht="15.75" customHeight="1" x14ac:dyDescent="0.25">
      <c r="B21" s="6">
        <f t="shared" si="6"/>
        <v>0.22499999999999995</v>
      </c>
      <c r="C21" s="6">
        <f t="shared" si="9"/>
        <v>-0.11810130276854164</v>
      </c>
      <c r="D21" s="6">
        <f t="shared" si="8"/>
        <v>-1.2362026055370832</v>
      </c>
      <c r="E21" s="10">
        <f t="shared" si="10"/>
        <v>-2.317879885382031E-2</v>
      </c>
      <c r="F21" s="10">
        <f t="shared" si="11"/>
        <v>0.24374999999999994</v>
      </c>
      <c r="G21" s="10">
        <f t="shared" si="12"/>
        <v>-0.14128010162236196</v>
      </c>
      <c r="H21" s="10">
        <f t="shared" si="13"/>
        <v>0.1782421874999999</v>
      </c>
      <c r="I21" s="10">
        <f t="shared" si="14"/>
        <v>-0.52898020901854159</v>
      </c>
      <c r="J21" s="11">
        <f t="shared" si="15"/>
        <v>-9.9183789190976542E-3</v>
      </c>
    </row>
    <row r="22" spans="2:10" ht="15.75" customHeight="1" x14ac:dyDescent="0.25">
      <c r="B22" s="6">
        <f t="shared" si="6"/>
        <v>0.24374999999999994</v>
      </c>
      <c r="C22" s="6">
        <f t="shared" si="9"/>
        <v>-0.1280196816876393</v>
      </c>
      <c r="D22" s="6">
        <f t="shared" si="8"/>
        <v>-1.2560393633752787</v>
      </c>
      <c r="E22" s="10">
        <f t="shared" si="10"/>
        <v>-2.3550738063286475E-2</v>
      </c>
      <c r="F22" s="10">
        <f t="shared" si="11"/>
        <v>0.26249999999999996</v>
      </c>
      <c r="G22" s="10">
        <f t="shared" si="12"/>
        <v>-0.15157041975092578</v>
      </c>
      <c r="H22" s="10">
        <f t="shared" si="13"/>
        <v>0.20671874999999992</v>
      </c>
      <c r="I22" s="10">
        <f t="shared" si="14"/>
        <v>-0.52466030668763941</v>
      </c>
      <c r="J22" s="11">
        <f t="shared" si="15"/>
        <v>-9.8373807503932386E-3</v>
      </c>
    </row>
    <row r="23" spans="2:10" ht="15.75" customHeight="1" x14ac:dyDescent="0.25">
      <c r="B23" s="6">
        <f t="shared" si="6"/>
        <v>0.26249999999999996</v>
      </c>
      <c r="C23" s="6">
        <f t="shared" si="9"/>
        <v>-0.13785706243803253</v>
      </c>
      <c r="D23" s="6">
        <f t="shared" si="8"/>
        <v>-1.2757141248760651</v>
      </c>
      <c r="E23" s="10">
        <f t="shared" si="10"/>
        <v>-2.391963984142622E-2</v>
      </c>
      <c r="F23" s="10">
        <f t="shared" si="11"/>
        <v>0.28124999999999994</v>
      </c>
      <c r="G23" s="10">
        <f t="shared" si="12"/>
        <v>-0.16177670227945876</v>
      </c>
      <c r="H23" s="10">
        <f t="shared" si="13"/>
        <v>0.23730468749999992</v>
      </c>
      <c r="I23" s="10">
        <f t="shared" si="14"/>
        <v>-0.51920471868803253</v>
      </c>
      <c r="J23" s="11">
        <f t="shared" si="15"/>
        <v>-9.7350884754006089E-3</v>
      </c>
    </row>
    <row r="24" spans="2:10" ht="15.75" customHeight="1" x14ac:dyDescent="0.25">
      <c r="E24" s="3" t="s">
        <v>14</v>
      </c>
    </row>
    <row r="25" spans="2:10" ht="15.75" customHeight="1" x14ac:dyDescent="0.2"/>
    <row r="26" spans="2:10" ht="15.75" customHeight="1" x14ac:dyDescent="0.2"/>
    <row r="27" spans="2:10" ht="15.75" customHeight="1" x14ac:dyDescent="0.2">
      <c r="D27" s="5" t="s">
        <v>14</v>
      </c>
    </row>
    <row r="28" spans="2:10" ht="15.75" customHeight="1" x14ac:dyDescent="0.2"/>
    <row r="29" spans="2:10" ht="15.75" customHeight="1" x14ac:dyDescent="0.2">
      <c r="D29" s="5" t="s">
        <v>15</v>
      </c>
    </row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27" r:id="rId1" xr:uid="{00000000-0004-0000-0000-000000000000}"/>
    <hyperlink ref="D29" r:id="rId2" xr:uid="{00000000-0004-0000-0000-000001000000}"/>
  </hyperlinks>
  <pageMargins left="0.75" right="0.75" top="1" bottom="1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5DB9-A2C6-44F2-8B8A-EE8E3166244B}">
  <dimension ref="B1:K20"/>
  <sheetViews>
    <sheetView workbookViewId="0">
      <selection activeCell="A11" sqref="A11"/>
    </sheetView>
  </sheetViews>
  <sheetFormatPr defaultRowHeight="15" x14ac:dyDescent="0.2"/>
  <cols>
    <col min="4" max="4" width="15" bestFit="1" customWidth="1"/>
    <col min="9" max="9" width="15.88671875" customWidth="1"/>
    <col min="10" max="10" width="12" customWidth="1"/>
    <col min="11" max="11" width="18.5546875" bestFit="1" customWidth="1"/>
  </cols>
  <sheetData>
    <row r="1" spans="2:11" ht="15.75" x14ac:dyDescent="0.25">
      <c r="B1" s="1" t="s">
        <v>0</v>
      </c>
      <c r="C1" s="1"/>
      <c r="D1" s="1">
        <v>0</v>
      </c>
      <c r="F1" t="s">
        <v>17</v>
      </c>
    </row>
    <row r="2" spans="2:11" ht="15.75" x14ac:dyDescent="0.25">
      <c r="B2" s="1" t="s">
        <v>1</v>
      </c>
      <c r="C2" s="1"/>
      <c r="D2" s="1">
        <v>3</v>
      </c>
    </row>
    <row r="3" spans="2:11" ht="15.75" x14ac:dyDescent="0.25">
      <c r="B3" s="1" t="s">
        <v>2</v>
      </c>
      <c r="C3" s="1"/>
      <c r="D3" s="2">
        <v>50</v>
      </c>
      <c r="K3" s="3" t="s">
        <v>3</v>
      </c>
    </row>
    <row r="5" spans="2:11" ht="15.75" x14ac:dyDescent="0.25">
      <c r="B5" s="3" t="s">
        <v>4</v>
      </c>
      <c r="D5" s="3">
        <f>(D2-D1)/D3</f>
        <v>0.06</v>
      </c>
    </row>
    <row r="6" spans="2:11" ht="15.75" x14ac:dyDescent="0.25">
      <c r="B6" s="8"/>
      <c r="C6" s="12" t="s">
        <v>5</v>
      </c>
      <c r="D6" s="8"/>
      <c r="E6" s="8"/>
      <c r="F6" s="8"/>
      <c r="G6" s="8"/>
      <c r="H6" s="8"/>
      <c r="I6" s="8"/>
      <c r="J6" s="8"/>
      <c r="K6" s="8"/>
    </row>
    <row r="7" spans="2:11" ht="15.75" x14ac:dyDescent="0.25">
      <c r="B7" s="6" t="s">
        <v>6</v>
      </c>
      <c r="C7" s="6" t="s">
        <v>7</v>
      </c>
      <c r="D7" s="15" t="s">
        <v>18</v>
      </c>
      <c r="E7" s="6" t="s">
        <v>8</v>
      </c>
      <c r="F7" s="6" t="s">
        <v>9</v>
      </c>
      <c r="G7" s="6" t="s">
        <v>10</v>
      </c>
      <c r="H7" s="7" t="s">
        <v>11</v>
      </c>
      <c r="I7" s="6" t="s">
        <v>12</v>
      </c>
      <c r="J7" s="6" t="s">
        <v>13</v>
      </c>
      <c r="K7" s="17" t="s">
        <v>19</v>
      </c>
    </row>
    <row r="8" spans="2:11" ht="15.75" x14ac:dyDescent="0.25">
      <c r="B8" s="6"/>
      <c r="C8" s="6"/>
      <c r="D8" s="6"/>
      <c r="E8" s="8"/>
      <c r="F8" s="8"/>
      <c r="G8" s="8"/>
      <c r="H8" s="8"/>
      <c r="I8" s="8"/>
      <c r="J8" s="8"/>
      <c r="K8" s="13"/>
    </row>
    <row r="9" spans="2:11" ht="15.75" x14ac:dyDescent="0.25">
      <c r="B9" s="9">
        <v>0</v>
      </c>
      <c r="C9" s="9">
        <v>0</v>
      </c>
      <c r="D9" s="6">
        <f>(0.1*B9)-3*SQRT(C9)</f>
        <v>0</v>
      </c>
      <c r="E9" s="10">
        <f t="shared" ref="E9:E19" si="0">D9*$D$5</f>
        <v>0</v>
      </c>
      <c r="F9" s="10">
        <f t="shared" ref="F9:F19" si="1">B9+$D$5</f>
        <v>0.06</v>
      </c>
      <c r="G9" s="10">
        <f t="shared" ref="G9:G19" si="2">C9+E9</f>
        <v>0</v>
      </c>
      <c r="H9" s="10">
        <f t="shared" ref="H9:H19" si="3">3*F9^2</f>
        <v>1.0800000000000001E-2</v>
      </c>
      <c r="I9" s="10">
        <f t="shared" ref="I9:I19" si="4">(D9+H9)/2</f>
        <v>5.4000000000000003E-3</v>
      </c>
      <c r="J9" s="18">
        <f t="shared" ref="J9:J19" si="5">I9*$D$5</f>
        <v>3.2400000000000001E-4</v>
      </c>
      <c r="K9" s="13">
        <f>(B9*(B9-60*SQRT(C9)))/20</f>
        <v>0</v>
      </c>
    </row>
    <row r="10" spans="2:11" ht="15.75" x14ac:dyDescent="0.25">
      <c r="B10" s="6">
        <f t="shared" ref="B10:B19" si="6">B9+$D$5</f>
        <v>0.06</v>
      </c>
      <c r="C10" s="6">
        <f t="shared" ref="C10:C19" si="7">C9+J9</f>
        <v>3.2400000000000001E-4</v>
      </c>
      <c r="D10" s="6">
        <f t="shared" ref="D10:D19" si="8">0.1*B10-3*SQRT(C10)</f>
        <v>-4.8000000000000008E-2</v>
      </c>
      <c r="E10" s="10">
        <f t="shared" si="0"/>
        <v>-2.8800000000000002E-3</v>
      </c>
      <c r="F10" s="10">
        <f t="shared" si="1"/>
        <v>0.12</v>
      </c>
      <c r="G10" s="10">
        <f t="shared" si="2"/>
        <v>-2.5560000000000001E-3</v>
      </c>
      <c r="H10" s="10">
        <f t="shared" si="3"/>
        <v>4.3200000000000002E-2</v>
      </c>
      <c r="I10" s="10">
        <f t="shared" si="4"/>
        <v>-2.4000000000000028E-3</v>
      </c>
      <c r="J10" s="18">
        <f t="shared" si="5"/>
        <v>-1.4400000000000017E-4</v>
      </c>
      <c r="K10" s="13">
        <f t="shared" ref="K10:K19" si="9">(B10*(B10-60*SQRT(C10)))/20</f>
        <v>-3.0599999999999998E-3</v>
      </c>
    </row>
    <row r="11" spans="2:11" ht="15.75" x14ac:dyDescent="0.25">
      <c r="B11" s="6">
        <f t="shared" si="6"/>
        <v>0.12</v>
      </c>
      <c r="C11" s="6">
        <f t="shared" si="7"/>
        <v>1.7999999999999985E-4</v>
      </c>
      <c r="D11" s="6">
        <f t="shared" si="8"/>
        <v>-2.8249223594996199E-2</v>
      </c>
      <c r="E11" s="10">
        <f t="shared" si="0"/>
        <v>-1.6949534156997718E-3</v>
      </c>
      <c r="F11" s="10">
        <f t="shared" si="1"/>
        <v>0.18</v>
      </c>
      <c r="G11" s="10">
        <f t="shared" si="2"/>
        <v>-1.514953415699772E-3</v>
      </c>
      <c r="H11" s="10">
        <f t="shared" si="3"/>
        <v>9.7199999999999995E-2</v>
      </c>
      <c r="I11" s="16">
        <f t="shared" si="4"/>
        <v>3.44753882025019E-2</v>
      </c>
      <c r="J11" s="18">
        <f t="shared" si="5"/>
        <v>2.0685232921501141E-3</v>
      </c>
      <c r="K11" s="13">
        <f t="shared" si="9"/>
        <v>-4.1099068313995438E-3</v>
      </c>
    </row>
    <row r="12" spans="2:11" ht="15.75" x14ac:dyDescent="0.25">
      <c r="B12" s="6">
        <f t="shared" si="6"/>
        <v>0.18</v>
      </c>
      <c r="C12" s="6">
        <f t="shared" si="7"/>
        <v>2.2485232921501141E-3</v>
      </c>
      <c r="D12" s="6">
        <f t="shared" si="8"/>
        <v>-0.12425578944053921</v>
      </c>
      <c r="E12" s="10">
        <f t="shared" si="0"/>
        <v>-7.4553473664323525E-3</v>
      </c>
      <c r="F12" s="10">
        <f t="shared" si="1"/>
        <v>0.24</v>
      </c>
      <c r="G12" s="10">
        <f t="shared" si="2"/>
        <v>-5.2068240742822389E-3</v>
      </c>
      <c r="H12" s="10">
        <f t="shared" si="3"/>
        <v>0.17280000000000001</v>
      </c>
      <c r="I12" s="10">
        <f t="shared" si="4"/>
        <v>2.4272105279730401E-2</v>
      </c>
      <c r="J12" s="18">
        <f t="shared" si="5"/>
        <v>1.456326316783824E-3</v>
      </c>
      <c r="K12" s="13">
        <f t="shared" si="9"/>
        <v>-2.3986042099297056E-2</v>
      </c>
    </row>
    <row r="13" spans="2:11" ht="15.75" x14ac:dyDescent="0.25">
      <c r="B13" s="6">
        <f t="shared" si="6"/>
        <v>0.24</v>
      </c>
      <c r="C13" s="6">
        <f t="shared" si="7"/>
        <v>3.7048496089339381E-3</v>
      </c>
      <c r="D13" s="6">
        <f>0.1*B13-3*SQRT(C13)</f>
        <v>-0.15860242736723257</v>
      </c>
      <c r="E13" s="10">
        <f t="shared" si="0"/>
        <v>-9.5161456420339539E-3</v>
      </c>
      <c r="F13" s="10">
        <f t="shared" si="1"/>
        <v>0.3</v>
      </c>
      <c r="G13" s="10">
        <f t="shared" si="2"/>
        <v>-5.8112960331000163E-3</v>
      </c>
      <c r="H13" s="10">
        <f t="shared" si="3"/>
        <v>0.27</v>
      </c>
      <c r="I13" s="10">
        <f t="shared" si="4"/>
        <v>5.5698786316383725E-2</v>
      </c>
      <c r="J13" s="18">
        <f t="shared" si="5"/>
        <v>3.3419271789830235E-3</v>
      </c>
      <c r="K13" s="13">
        <f t="shared" si="9"/>
        <v>-4.0944582568135816E-2</v>
      </c>
    </row>
    <row r="14" spans="2:11" ht="15.75" x14ac:dyDescent="0.25">
      <c r="B14" s="6">
        <f t="shared" si="6"/>
        <v>0.3</v>
      </c>
      <c r="C14" s="6">
        <f t="shared" si="7"/>
        <v>7.046776787916962E-3</v>
      </c>
      <c r="D14" s="6">
        <f t="shared" si="8"/>
        <v>-0.22183524592727813</v>
      </c>
      <c r="E14" s="10">
        <f t="shared" si="0"/>
        <v>-1.3310114755636687E-2</v>
      </c>
      <c r="F14" s="10">
        <f t="shared" si="1"/>
        <v>0.36</v>
      </c>
      <c r="G14" s="10">
        <f t="shared" si="2"/>
        <v>-6.2633379677197246E-3</v>
      </c>
      <c r="H14" s="10">
        <f t="shared" si="3"/>
        <v>0.38879999999999998</v>
      </c>
      <c r="I14" s="10">
        <f t="shared" si="4"/>
        <v>8.3482377036360925E-2</v>
      </c>
      <c r="J14" s="18">
        <f t="shared" si="5"/>
        <v>5.0089426221816549E-3</v>
      </c>
      <c r="K14" s="13">
        <f t="shared" si="9"/>
        <v>-7.105057377818344E-2</v>
      </c>
    </row>
    <row r="15" spans="2:11" ht="15.75" x14ac:dyDescent="0.25">
      <c r="B15" s="6">
        <f t="shared" si="6"/>
        <v>0.36</v>
      </c>
      <c r="C15" s="6">
        <f t="shared" si="7"/>
        <v>1.2055719410098618E-2</v>
      </c>
      <c r="D15" s="14">
        <f t="shared" si="8"/>
        <v>-0.29339562032742267</v>
      </c>
      <c r="E15" s="10">
        <f t="shared" si="0"/>
        <v>-1.7603737219645359E-2</v>
      </c>
      <c r="F15" s="10">
        <f t="shared" si="1"/>
        <v>0.42</v>
      </c>
      <c r="G15" s="10">
        <f t="shared" si="2"/>
        <v>-5.548017809546741E-3</v>
      </c>
      <c r="H15" s="10">
        <f t="shared" si="3"/>
        <v>0.52919999999999989</v>
      </c>
      <c r="I15" s="10">
        <f t="shared" si="4"/>
        <v>0.11790218983628861</v>
      </c>
      <c r="J15" s="18">
        <f t="shared" si="5"/>
        <v>7.0741313901773167E-3</v>
      </c>
      <c r="K15" s="13">
        <f t="shared" si="9"/>
        <v>-0.11210242331787215</v>
      </c>
    </row>
    <row r="16" spans="2:11" ht="15.75" x14ac:dyDescent="0.25">
      <c r="B16" s="6">
        <f t="shared" si="6"/>
        <v>0.42</v>
      </c>
      <c r="C16" s="6">
        <f t="shared" si="7"/>
        <v>1.9129850800275933E-2</v>
      </c>
      <c r="D16" s="6">
        <f t="shared" si="8"/>
        <v>-0.37293211155860595</v>
      </c>
      <c r="E16" s="10">
        <f t="shared" si="0"/>
        <v>-2.2375926693516356E-2</v>
      </c>
      <c r="F16" s="10">
        <f t="shared" si="1"/>
        <v>0.48</v>
      </c>
      <c r="G16" s="10">
        <f t="shared" si="2"/>
        <v>-3.2460758932404236E-3</v>
      </c>
      <c r="H16" s="10">
        <f t="shared" si="3"/>
        <v>0.69120000000000004</v>
      </c>
      <c r="I16" s="10">
        <f t="shared" si="4"/>
        <v>0.15913394422069704</v>
      </c>
      <c r="J16" s="18">
        <f t="shared" si="5"/>
        <v>9.5480366532418228E-3</v>
      </c>
      <c r="K16" s="13">
        <f t="shared" si="9"/>
        <v>-0.16545148685461447</v>
      </c>
    </row>
    <row r="17" spans="2:11" ht="15.75" x14ac:dyDescent="0.25">
      <c r="B17" s="6">
        <f t="shared" si="6"/>
        <v>0.48</v>
      </c>
      <c r="C17" s="6">
        <f t="shared" si="7"/>
        <v>2.8677887453517757E-2</v>
      </c>
      <c r="D17" s="6">
        <f t="shared" si="8"/>
        <v>-0.46003640330360168</v>
      </c>
      <c r="E17" s="10">
        <f t="shared" si="0"/>
        <v>-2.7602184198216102E-2</v>
      </c>
      <c r="F17" s="10">
        <f t="shared" si="1"/>
        <v>0.54</v>
      </c>
      <c r="G17" s="10">
        <f t="shared" si="2"/>
        <v>1.0757032553016556E-3</v>
      </c>
      <c r="H17" s="10">
        <f t="shared" si="3"/>
        <v>0.87480000000000002</v>
      </c>
      <c r="I17" s="10">
        <f t="shared" si="4"/>
        <v>0.20738179834819917</v>
      </c>
      <c r="J17" s="18">
        <f t="shared" si="5"/>
        <v>1.2442907900891949E-2</v>
      </c>
      <c r="K17" s="13">
        <f t="shared" si="9"/>
        <v>-0.23233747358572873</v>
      </c>
    </row>
    <row r="18" spans="2:11" ht="15.75" x14ac:dyDescent="0.25">
      <c r="B18" s="6">
        <f t="shared" si="6"/>
        <v>0.54</v>
      </c>
      <c r="C18" s="6">
        <f t="shared" si="7"/>
        <v>4.1120795354409705E-2</v>
      </c>
      <c r="D18" s="6">
        <f t="shared" si="8"/>
        <v>-0.55434789240177973</v>
      </c>
      <c r="E18" s="10">
        <f t="shared" si="0"/>
        <v>-3.3260873544106784E-2</v>
      </c>
      <c r="F18" s="10">
        <f t="shared" si="1"/>
        <v>0.60000000000000009</v>
      </c>
      <c r="G18" s="10">
        <f t="shared" si="2"/>
        <v>7.8599218103029209E-3</v>
      </c>
      <c r="H18" s="10">
        <f t="shared" si="3"/>
        <v>1.0800000000000003</v>
      </c>
      <c r="I18" s="10">
        <f t="shared" si="4"/>
        <v>0.26282605379911028</v>
      </c>
      <c r="J18" s="18">
        <f t="shared" si="5"/>
        <v>1.5769563227946617E-2</v>
      </c>
      <c r="K18" s="13">
        <f t="shared" si="9"/>
        <v>-0.31392786189696109</v>
      </c>
    </row>
    <row r="19" spans="2:11" ht="15.75" x14ac:dyDescent="0.25">
      <c r="B19" s="6">
        <f t="shared" si="6"/>
        <v>0.60000000000000009</v>
      </c>
      <c r="C19" s="6">
        <f t="shared" si="7"/>
        <v>5.6890358582356318E-2</v>
      </c>
      <c r="D19" s="6">
        <f t="shared" si="8"/>
        <v>-0.65555099555601681</v>
      </c>
      <c r="E19" s="10">
        <f t="shared" si="0"/>
        <v>-3.9333059733361007E-2</v>
      </c>
      <c r="F19" s="10">
        <f t="shared" si="1"/>
        <v>0.66000000000000014</v>
      </c>
      <c r="G19" s="10">
        <f t="shared" si="2"/>
        <v>1.7557298848995311E-2</v>
      </c>
      <c r="H19" s="10">
        <f t="shared" si="3"/>
        <v>1.3068000000000006</v>
      </c>
      <c r="I19" s="10">
        <f t="shared" si="4"/>
        <v>0.32562450222199191</v>
      </c>
      <c r="J19" s="18">
        <f t="shared" si="5"/>
        <v>1.9537470133319513E-2</v>
      </c>
      <c r="K19" s="13">
        <f t="shared" si="9"/>
        <v>-0.41133059733361022</v>
      </c>
    </row>
    <row r="20" spans="2:11" ht="15.75" x14ac:dyDescent="0.25">
      <c r="D20" s="3" t="s">
        <v>14</v>
      </c>
    </row>
  </sheetData>
  <pageMargins left="0.7" right="0.7" top="0.75" bottom="0.75" header="0.3" footer="0.3"/>
  <pageSetup orientation="portrait" r:id="rId1"/>
  <ignoredErrors>
    <ignoredError sqref="D11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8B-DB28-4D1D-A25C-1C54913D12AF}">
  <dimension ref="B1:K20"/>
  <sheetViews>
    <sheetView tabSelected="1" topLeftCell="G25" workbookViewId="0">
      <selection activeCell="M12" sqref="M12"/>
    </sheetView>
  </sheetViews>
  <sheetFormatPr defaultRowHeight="15" x14ac:dyDescent="0.2"/>
  <cols>
    <col min="4" max="4" width="11.109375" bestFit="1" customWidth="1"/>
    <col min="11" max="11" width="18.5546875" bestFit="1" customWidth="1"/>
  </cols>
  <sheetData>
    <row r="1" spans="2:11" ht="15.75" x14ac:dyDescent="0.25">
      <c r="B1" s="1" t="s">
        <v>0</v>
      </c>
      <c r="C1" s="1"/>
      <c r="D1" s="1">
        <v>0</v>
      </c>
      <c r="F1" s="19" t="s">
        <v>20</v>
      </c>
    </row>
    <row r="2" spans="2:11" ht="15.75" x14ac:dyDescent="0.25">
      <c r="B2" s="1" t="s">
        <v>1</v>
      </c>
      <c r="C2" s="1"/>
      <c r="D2" s="1">
        <v>1</v>
      </c>
    </row>
    <row r="3" spans="2:11" ht="15.75" x14ac:dyDescent="0.25">
      <c r="B3" s="1" t="s">
        <v>2</v>
      </c>
      <c r="C3" s="1"/>
      <c r="D3" s="2">
        <v>10</v>
      </c>
      <c r="K3" s="3" t="s">
        <v>3</v>
      </c>
    </row>
    <row r="5" spans="2:11" ht="15.75" x14ac:dyDescent="0.25">
      <c r="B5" s="3" t="s">
        <v>4</v>
      </c>
      <c r="D5" s="3">
        <f>(D2-D1)/D3</f>
        <v>0.1</v>
      </c>
    </row>
    <row r="6" spans="2:11" ht="15.75" x14ac:dyDescent="0.25">
      <c r="B6" s="8"/>
      <c r="C6" s="12" t="s">
        <v>5</v>
      </c>
      <c r="D6" s="8"/>
      <c r="E6" s="8"/>
      <c r="F6" s="8"/>
      <c r="G6" s="8"/>
      <c r="H6" s="8"/>
      <c r="I6" s="8"/>
      <c r="J6" s="8"/>
      <c r="K6" s="8"/>
    </row>
    <row r="7" spans="2:11" ht="15.75" x14ac:dyDescent="0.25">
      <c r="B7" s="6" t="s">
        <v>6</v>
      </c>
      <c r="C7" s="6" t="s">
        <v>7</v>
      </c>
      <c r="D7" s="15" t="s">
        <v>21</v>
      </c>
      <c r="E7" s="6" t="s">
        <v>8</v>
      </c>
      <c r="F7" s="6" t="s">
        <v>9</v>
      </c>
      <c r="G7" s="6" t="s">
        <v>10</v>
      </c>
      <c r="H7" s="7" t="s">
        <v>11</v>
      </c>
      <c r="I7" s="6" t="s">
        <v>12</v>
      </c>
      <c r="J7" s="6" t="s">
        <v>13</v>
      </c>
      <c r="K7" s="17" t="s">
        <v>22</v>
      </c>
    </row>
    <row r="8" spans="2:11" ht="15.75" x14ac:dyDescent="0.25">
      <c r="B8" s="6"/>
      <c r="C8" s="6"/>
      <c r="D8" s="6"/>
      <c r="E8" s="8"/>
      <c r="F8" s="8"/>
      <c r="G8" s="8"/>
      <c r="H8" s="8"/>
      <c r="I8" s="8"/>
      <c r="J8" s="8"/>
      <c r="K8" s="13"/>
    </row>
    <row r="9" spans="2:11" ht="15.75" x14ac:dyDescent="0.25">
      <c r="B9" s="9">
        <v>0</v>
      </c>
      <c r="C9" s="9">
        <v>0</v>
      </c>
      <c r="D9" s="6">
        <f>(B9*C9)+(B9*C9)*(C9)</f>
        <v>0</v>
      </c>
      <c r="E9" s="10">
        <f t="shared" ref="E9:E19" si="0">D9*$D$5</f>
        <v>0</v>
      </c>
      <c r="F9" s="10">
        <f t="shared" ref="F9:F19" si="1">B9+$D$5</f>
        <v>0.1</v>
      </c>
      <c r="G9" s="10">
        <f t="shared" ref="G9:G19" si="2">C9+E9</f>
        <v>0</v>
      </c>
      <c r="H9" s="10">
        <f t="shared" ref="H9:H19" si="3">3*F9^2</f>
        <v>3.0000000000000006E-2</v>
      </c>
      <c r="I9" s="10">
        <f t="shared" ref="I9:I19" si="4">(D9+H9)/2</f>
        <v>1.5000000000000003E-2</v>
      </c>
      <c r="J9" s="18">
        <f t="shared" ref="J9:J19" si="5">I9*$D$5</f>
        <v>1.5000000000000005E-3</v>
      </c>
      <c r="K9" s="13">
        <f>(((C9^2+C9)*(B9)^2)/2)</f>
        <v>0</v>
      </c>
    </row>
    <row r="10" spans="2:11" ht="15.75" x14ac:dyDescent="0.25">
      <c r="B10" s="6">
        <f t="shared" ref="B10:B19" si="6">B9+$D$5</f>
        <v>0.1</v>
      </c>
      <c r="C10" s="6">
        <f t="shared" ref="C10:C19" si="7">C9+J9</f>
        <v>1.5000000000000005E-3</v>
      </c>
      <c r="D10" s="6">
        <f t="shared" ref="D10:D19" si="8">(B10*C10)+(B10*C10)*(C10)</f>
        <v>1.5022500000000006E-4</v>
      </c>
      <c r="E10" s="10">
        <f t="shared" si="0"/>
        <v>1.5022500000000007E-5</v>
      </c>
      <c r="F10" s="10">
        <f t="shared" si="1"/>
        <v>0.2</v>
      </c>
      <c r="G10" s="10">
        <f t="shared" si="2"/>
        <v>1.5150225000000004E-3</v>
      </c>
      <c r="H10" s="10">
        <f t="shared" si="3"/>
        <v>0.12000000000000002</v>
      </c>
      <c r="I10" s="10">
        <f t="shared" si="4"/>
        <v>6.0075112500000014E-2</v>
      </c>
      <c r="J10" s="18">
        <f t="shared" si="5"/>
        <v>6.0075112500000017E-3</v>
      </c>
      <c r="K10" s="13">
        <f t="shared" ref="K10:K19" si="9">(((C10^2+C10)*(B10)^2)/2)</f>
        <v>7.5112500000000045E-6</v>
      </c>
    </row>
    <row r="11" spans="2:11" ht="15.75" x14ac:dyDescent="0.25">
      <c r="B11" s="6">
        <f t="shared" si="6"/>
        <v>0.2</v>
      </c>
      <c r="C11" s="6">
        <f t="shared" si="7"/>
        <v>7.5075112500000022E-3</v>
      </c>
      <c r="D11" s="6">
        <f t="shared" si="8"/>
        <v>1.5127747950337759E-3</v>
      </c>
      <c r="E11" s="10">
        <f t="shared" si="0"/>
        <v>1.5127747950337761E-4</v>
      </c>
      <c r="F11" s="10">
        <f t="shared" si="1"/>
        <v>0.30000000000000004</v>
      </c>
      <c r="G11" s="10">
        <f t="shared" si="2"/>
        <v>7.6587887295033802E-3</v>
      </c>
      <c r="H11" s="10">
        <f t="shared" si="3"/>
        <v>0.27000000000000007</v>
      </c>
      <c r="I11" s="16">
        <f t="shared" si="4"/>
        <v>0.13575638739751691</v>
      </c>
      <c r="J11" s="18">
        <f t="shared" si="5"/>
        <v>1.3575638739751691E-2</v>
      </c>
      <c r="K11" s="13">
        <f t="shared" si="9"/>
        <v>1.5127747950337761E-4</v>
      </c>
    </row>
    <row r="12" spans="2:11" ht="15.75" x14ac:dyDescent="0.25">
      <c r="B12" s="6">
        <f t="shared" si="6"/>
        <v>0.30000000000000004</v>
      </c>
      <c r="C12" s="6">
        <f t="shared" si="7"/>
        <v>2.1083149989751693E-2</v>
      </c>
      <c r="D12" s="6">
        <f t="shared" si="8"/>
        <v>6.458294760972619E-3</v>
      </c>
      <c r="E12" s="10">
        <f t="shared" si="0"/>
        <v>6.4582947609726198E-4</v>
      </c>
      <c r="F12" s="10">
        <f t="shared" si="1"/>
        <v>0.4</v>
      </c>
      <c r="G12" s="10">
        <f t="shared" si="2"/>
        <v>2.1728979465848956E-2</v>
      </c>
      <c r="H12" s="10">
        <f t="shared" si="3"/>
        <v>0.48000000000000009</v>
      </c>
      <c r="I12" s="10">
        <f t="shared" si="4"/>
        <v>0.24322914738048634</v>
      </c>
      <c r="J12" s="18">
        <f t="shared" si="5"/>
        <v>2.4322914738048637E-2</v>
      </c>
      <c r="K12" s="13">
        <f t="shared" si="9"/>
        <v>9.6874421414589287E-4</v>
      </c>
    </row>
    <row r="13" spans="2:11" ht="15.75" x14ac:dyDescent="0.25">
      <c r="B13" s="6">
        <f t="shared" si="6"/>
        <v>0.4</v>
      </c>
      <c r="C13" s="6">
        <f t="shared" si="7"/>
        <v>4.540606472780033E-2</v>
      </c>
      <c r="D13" s="6">
        <f t="shared" si="8"/>
        <v>1.8987110176746209E-2</v>
      </c>
      <c r="E13" s="10">
        <f t="shared" si="0"/>
        <v>1.8987110176746211E-3</v>
      </c>
      <c r="F13" s="10">
        <f t="shared" si="1"/>
        <v>0.5</v>
      </c>
      <c r="G13" s="10">
        <f t="shared" si="2"/>
        <v>4.7304775745474953E-2</v>
      </c>
      <c r="H13" s="10">
        <f t="shared" si="3"/>
        <v>0.75</v>
      </c>
      <c r="I13" s="10">
        <f t="shared" si="4"/>
        <v>0.38449355508837313</v>
      </c>
      <c r="J13" s="18">
        <f t="shared" si="5"/>
        <v>3.8449355508837317E-2</v>
      </c>
      <c r="K13" s="13">
        <f t="shared" si="9"/>
        <v>3.7974220353492421E-3</v>
      </c>
    </row>
    <row r="14" spans="2:11" ht="15.75" x14ac:dyDescent="0.25">
      <c r="B14" s="6">
        <f t="shared" si="6"/>
        <v>0.5</v>
      </c>
      <c r="C14" s="6">
        <f t="shared" si="7"/>
        <v>8.385542023663764E-2</v>
      </c>
      <c r="D14" s="6">
        <f t="shared" si="8"/>
        <v>4.5443575869850372E-2</v>
      </c>
      <c r="E14" s="10">
        <f t="shared" si="0"/>
        <v>4.5443575869850376E-3</v>
      </c>
      <c r="F14" s="10">
        <f t="shared" si="1"/>
        <v>0.6</v>
      </c>
      <c r="G14" s="10">
        <f t="shared" si="2"/>
        <v>8.8399777823622683E-2</v>
      </c>
      <c r="H14" s="10">
        <f t="shared" si="3"/>
        <v>1.08</v>
      </c>
      <c r="I14" s="10">
        <f t="shared" si="4"/>
        <v>0.56272178793492522</v>
      </c>
      <c r="J14" s="18">
        <f t="shared" si="5"/>
        <v>5.6272178793492528E-2</v>
      </c>
      <c r="K14" s="13">
        <f t="shared" si="9"/>
        <v>1.1360893967462593E-2</v>
      </c>
    </row>
    <row r="15" spans="2:11" ht="15.75" x14ac:dyDescent="0.25">
      <c r="B15" s="6">
        <f t="shared" si="6"/>
        <v>0.6</v>
      </c>
      <c r="C15" s="6">
        <f t="shared" si="7"/>
        <v>0.14012759903013017</v>
      </c>
      <c r="D15" s="6">
        <f t="shared" si="8"/>
        <v>9.5858005824047451E-2</v>
      </c>
      <c r="E15" s="10">
        <f t="shared" si="0"/>
        <v>9.5858005824047462E-3</v>
      </c>
      <c r="F15" s="10">
        <f t="shared" si="1"/>
        <v>0.7</v>
      </c>
      <c r="G15" s="10">
        <f t="shared" si="2"/>
        <v>0.14971339961253491</v>
      </c>
      <c r="H15" s="10">
        <f t="shared" si="3"/>
        <v>1.4699999999999998</v>
      </c>
      <c r="I15" s="10">
        <f t="shared" si="4"/>
        <v>0.78292900291202361</v>
      </c>
      <c r="J15" s="18">
        <f t="shared" si="5"/>
        <v>7.8292900291202366E-2</v>
      </c>
      <c r="K15" s="13">
        <f t="shared" si="9"/>
        <v>2.8757401747214237E-2</v>
      </c>
    </row>
    <row r="16" spans="2:11" ht="15.75" x14ac:dyDescent="0.25">
      <c r="B16" s="6">
        <f t="shared" si="6"/>
        <v>0.7</v>
      </c>
      <c r="C16" s="6">
        <f t="shared" si="7"/>
        <v>0.21842049932133253</v>
      </c>
      <c r="D16" s="6">
        <f t="shared" si="8"/>
        <v>0.18628960969157893</v>
      </c>
      <c r="E16" s="10">
        <f t="shared" si="0"/>
        <v>1.8628960969157893E-2</v>
      </c>
      <c r="F16" s="10">
        <f t="shared" si="1"/>
        <v>0.79999999999999993</v>
      </c>
      <c r="G16" s="10">
        <f t="shared" si="2"/>
        <v>0.23704946029049043</v>
      </c>
      <c r="H16" s="10">
        <f t="shared" si="3"/>
        <v>1.9199999999999997</v>
      </c>
      <c r="I16" s="10">
        <f t="shared" si="4"/>
        <v>1.0531448048457892</v>
      </c>
      <c r="J16" s="18">
        <f t="shared" si="5"/>
        <v>0.10531448048457892</v>
      </c>
      <c r="K16" s="13">
        <f t="shared" si="9"/>
        <v>6.5201363392052611E-2</v>
      </c>
    </row>
    <row r="17" spans="2:11" ht="15.75" x14ac:dyDescent="0.25">
      <c r="B17" s="6">
        <f t="shared" si="6"/>
        <v>0.79999999999999993</v>
      </c>
      <c r="C17" s="6">
        <f t="shared" si="7"/>
        <v>0.32373497980591148</v>
      </c>
      <c r="D17" s="6">
        <f t="shared" si="8"/>
        <v>0.34283145356467626</v>
      </c>
      <c r="E17" s="10">
        <f t="shared" si="0"/>
        <v>3.4283145356467627E-2</v>
      </c>
      <c r="F17" s="10">
        <f t="shared" si="1"/>
        <v>0.89999999999999991</v>
      </c>
      <c r="G17" s="10">
        <f t="shared" si="2"/>
        <v>0.35801812516237913</v>
      </c>
      <c r="H17" s="10">
        <f t="shared" si="3"/>
        <v>2.4299999999999997</v>
      </c>
      <c r="I17" s="10">
        <f t="shared" si="4"/>
        <v>1.386415726782338</v>
      </c>
      <c r="J17" s="18">
        <f t="shared" si="5"/>
        <v>0.13864157267823382</v>
      </c>
      <c r="K17" s="13">
        <f t="shared" si="9"/>
        <v>0.13713258142587051</v>
      </c>
    </row>
    <row r="18" spans="2:11" ht="15.75" x14ac:dyDescent="0.25">
      <c r="B18" s="6">
        <f t="shared" si="6"/>
        <v>0.89999999999999991</v>
      </c>
      <c r="C18" s="6">
        <f t="shared" si="7"/>
        <v>0.46237655248414533</v>
      </c>
      <c r="D18" s="6">
        <f t="shared" si="8"/>
        <v>0.60855176589414195</v>
      </c>
      <c r="E18" s="10">
        <f t="shared" si="0"/>
        <v>6.0855176589414195E-2</v>
      </c>
      <c r="F18" s="10">
        <f t="shared" si="1"/>
        <v>0.99999999999999989</v>
      </c>
      <c r="G18" s="10">
        <f t="shared" si="2"/>
        <v>0.52323172907355953</v>
      </c>
      <c r="H18" s="10">
        <f t="shared" si="3"/>
        <v>2.9999999999999991</v>
      </c>
      <c r="I18" s="10">
        <f t="shared" si="4"/>
        <v>1.8042758829470706</v>
      </c>
      <c r="J18" s="18">
        <f t="shared" si="5"/>
        <v>0.18042758829470706</v>
      </c>
      <c r="K18" s="13">
        <f t="shared" si="9"/>
        <v>0.27384829465236388</v>
      </c>
    </row>
    <row r="19" spans="2:11" ht="15.75" x14ac:dyDescent="0.25">
      <c r="B19" s="6">
        <f t="shared" si="6"/>
        <v>0.99999999999999989</v>
      </c>
      <c r="C19" s="6">
        <f t="shared" si="7"/>
        <v>0.6428041407788524</v>
      </c>
      <c r="D19" s="6">
        <f t="shared" si="8"/>
        <v>1.056001304181291</v>
      </c>
      <c r="E19" s="10">
        <f t="shared" si="0"/>
        <v>0.1056001304181291</v>
      </c>
      <c r="F19" s="10">
        <f t="shared" si="1"/>
        <v>1.0999999999999999</v>
      </c>
      <c r="G19" s="10">
        <f t="shared" si="2"/>
        <v>0.7484042711969815</v>
      </c>
      <c r="H19" s="10">
        <f t="shared" si="3"/>
        <v>3.629999999999999</v>
      </c>
      <c r="I19" s="10">
        <f t="shared" si="4"/>
        <v>2.343000652090645</v>
      </c>
      <c r="J19" s="18">
        <f t="shared" si="5"/>
        <v>0.23430006520906452</v>
      </c>
      <c r="K19" s="13">
        <f t="shared" si="9"/>
        <v>0.52800065209064539</v>
      </c>
    </row>
    <row r="20" spans="2:11" ht="15.75" x14ac:dyDescent="0.25">
      <c r="D20" s="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heun_2y-1</vt:lpstr>
      <vt:lpstr>Heun01x -3(raiz de y)</vt:lpstr>
      <vt:lpstr>Heun_xy+xy(y)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Dorado Woo, Wan-Yat</cp:lastModifiedBy>
  <dcterms:created xsi:type="dcterms:W3CDTF">2020-05-16T23:21:23Z</dcterms:created>
  <dcterms:modified xsi:type="dcterms:W3CDTF">2021-11-26T03:06:23Z</dcterms:modified>
</cp:coreProperties>
</file>