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4" sheetId="2" r:id="rId5"/>
    <sheet state="visible" name="Página2" sheetId="3" r:id="rId6"/>
    <sheet state="visible" name="Página3" sheetId="4" r:id="rId7"/>
    <sheet state="visible" name="Página5" sheetId="5" r:id="rId8"/>
    <sheet state="visible" name="Página6" sheetId="6" r:id="rId9"/>
  </sheets>
  <definedNames/>
  <calcPr/>
</workbook>
</file>

<file path=xl/sharedStrings.xml><?xml version="1.0" encoding="utf-8"?>
<sst xmlns="http://schemas.openxmlformats.org/spreadsheetml/2006/main" count="108" uniqueCount="76">
  <si>
    <t>Release - Jackrabbit</t>
  </si>
  <si>
    <t>ConstraintError</t>
  </si>
  <si>
    <t>IncompleteOperationError</t>
  </si>
  <si>
    <t>RequiredPredicateError</t>
  </si>
  <si>
    <t>ForbiddenMethodError</t>
  </si>
  <si>
    <t>TypestateError</t>
  </si>
  <si>
    <t>HardCodedError</t>
  </si>
  <si>
    <t>NeverTypeOfError</t>
  </si>
  <si>
    <t xml:space="preserve">
jackrabbit-2.12.0</t>
  </si>
  <si>
    <t>2.13.6</t>
  </si>
  <si>
    <t>2.15.7</t>
  </si>
  <si>
    <t>2.16.0</t>
  </si>
  <si>
    <t>2.17.3</t>
  </si>
  <si>
    <t>2.18.0</t>
  </si>
  <si>
    <t>2.19.1</t>
  </si>
  <si>
    <t>2.19.5</t>
  </si>
  <si>
    <t>2.20.0</t>
  </si>
  <si>
    <t>2.21.0</t>
  </si>
  <si>
    <t>2.21.2</t>
  </si>
  <si>
    <t>2.21.4</t>
  </si>
  <si>
    <t>2.21.5</t>
  </si>
  <si>
    <t>média</t>
  </si>
  <si>
    <t>variância</t>
  </si>
  <si>
    <t>DP</t>
  </si>
  <si>
    <t>Release Cayenne-crypto</t>
  </si>
  <si>
    <t>4.2.M2 - 06/10/2020</t>
  </si>
  <si>
    <t>4.1 - 14/07/2020</t>
  </si>
  <si>
    <t>4.0.2 - 09/10/2019</t>
  </si>
  <si>
    <t>4.1.B1 - 07/05/2019</t>
  </si>
  <si>
    <t>4.0 - 06/08/2018</t>
  </si>
  <si>
    <t xml:space="preserve">4.0.RC1 - 18/04/2018
</t>
  </si>
  <si>
    <t>4.0.B2 - 26/09/2017</t>
  </si>
  <si>
    <t>4.0.M5 - 24/02/2017</t>
  </si>
  <si>
    <t>4.0.M4 - 06/10/2016</t>
  </si>
  <si>
    <t xml:space="preserve">4.0.M3 - 08/02/2016
</t>
  </si>
  <si>
    <t>release 1</t>
  </si>
  <si>
    <t>release 2</t>
  </si>
  <si>
    <t>release 3</t>
  </si>
  <si>
    <t>release 4</t>
  </si>
  <si>
    <t>release 5</t>
  </si>
  <si>
    <t>release 6</t>
  </si>
  <si>
    <t>release 7</t>
  </si>
  <si>
    <t>release 8</t>
  </si>
  <si>
    <t>release 9</t>
  </si>
  <si>
    <t>release 10</t>
  </si>
  <si>
    <t>Média</t>
  </si>
  <si>
    <t>Variância</t>
  </si>
  <si>
    <t>Release wss4j security common</t>
  </si>
  <si>
    <t>2.3.0 - 10/06/2020</t>
  </si>
  <si>
    <t>2.2.5 - 13/03/2020</t>
  </si>
  <si>
    <t>2.2.4 - 20/07/2019</t>
  </si>
  <si>
    <t>2.2.3 - 29/03/2019</t>
  </si>
  <si>
    <t>2.2.2 - 12/06/2018</t>
  </si>
  <si>
    <t>2.2.1 - 26/01/2018</t>
  </si>
  <si>
    <t>2.2.0 - 29/08/2017</t>
  </si>
  <si>
    <t>2.1.9 - 29/03/2017</t>
  </si>
  <si>
    <t>2.0.10 - 05/12/2016</t>
  </si>
  <si>
    <t>2.1.5 - 16/05/2016</t>
  </si>
  <si>
    <t>Release</t>
  </si>
  <si>
    <t>santuario-2.0.5</t>
  </si>
  <si>
    <t>santuario-2.0.6</t>
  </si>
  <si>
    <t>santuario-2.0.7</t>
  </si>
  <si>
    <t>santuario-2.0.8</t>
  </si>
  <si>
    <t>santuario-2.0.9</t>
  </si>
  <si>
    <t>santuario-2.1.0</t>
  </si>
  <si>
    <t>santuario-2.1.1</t>
  </si>
  <si>
    <t>santuario-2.1.2</t>
  </si>
  <si>
    <t>santuario-2.1.3</t>
  </si>
  <si>
    <t>santuario-2.1.4</t>
  </si>
  <si>
    <t>mina-0.14.0</t>
  </si>
  <si>
    <t>mina-1.0.0</t>
  </si>
  <si>
    <t>mina-1.1.0</t>
  </si>
  <si>
    <t>mina-1.3.0</t>
  </si>
  <si>
    <t>mina-1.4.0</t>
  </si>
  <si>
    <t>mina-1.6.0</t>
  </si>
  <si>
    <t>mina-1.7.0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</si>
</sst>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'Página2'!$C$5:$C$17</c:f>
            </c:strRef>
          </c:cat>
          <c:val>
            <c:numRef>
              <c:f>'Página2'!$D$5:$D$17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'Página2'!$C$5:$C$17</c:f>
            </c:strRef>
          </c:cat>
          <c:val>
            <c:numRef>
              <c:f>'Página2'!$E$5:$E$14</c:f>
              <c:numCache/>
            </c:numRef>
          </c:val>
          <c:smooth val="0"/>
        </c:ser>
        <c:axId val="400437156"/>
        <c:axId val="1584354397"/>
      </c:lineChart>
      <c:catAx>
        <c:axId val="40043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354397"/>
      </c:catAx>
      <c:valAx>
        <c:axId val="1584354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43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'Página2'!$C$5:$C$17</c:f>
            </c:strRef>
          </c:cat>
          <c:val>
            <c:numRef>
              <c:f>'Página2'!$D$5:$D$17</c:f>
              <c:numCache/>
            </c:numRef>
          </c:val>
          <c:smooth val="0"/>
        </c:ser>
        <c:axId val="2095117702"/>
        <c:axId val="1625628396"/>
      </c:lineChart>
      <c:catAx>
        <c:axId val="2095117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628396"/>
      </c:catAx>
      <c:valAx>
        <c:axId val="1625628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17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371475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39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9.43"/>
    <col customWidth="1" min="3" max="3" width="30.43"/>
    <col customWidth="1" min="4" max="4" width="28.57"/>
    <col customWidth="1" min="5" max="5" width="20.71"/>
    <col customWidth="1" min="6" max="6" width="19.29"/>
    <col customWidth="1" min="7" max="7" width="15.71"/>
    <col customWidth="1" min="8" max="8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1" t="s">
        <v>8</v>
      </c>
      <c r="B2" s="1">
        <v>6.0</v>
      </c>
      <c r="C2" s="2">
        <f t="shared" ref="C2:C4" si="1">6+1</f>
        <v>7</v>
      </c>
      <c r="D2" s="2">
        <f t="shared" ref="D2:D5" si="2">3+4</f>
        <v>7</v>
      </c>
      <c r="E2" s="2">
        <f t="shared" ref="E2:E5" si="3">1+1</f>
        <v>2</v>
      </c>
      <c r="F2" s="2">
        <v>4.0</v>
      </c>
      <c r="G2" s="2">
        <v>2.0</v>
      </c>
      <c r="H2" s="2">
        <v>2.0</v>
      </c>
    </row>
    <row r="3">
      <c r="A3" s="1" t="s">
        <v>9</v>
      </c>
      <c r="B3" s="1">
        <v>6.0</v>
      </c>
      <c r="C3" s="2">
        <f t="shared" si="1"/>
        <v>7</v>
      </c>
      <c r="D3" s="2">
        <f t="shared" si="2"/>
        <v>7</v>
      </c>
      <c r="E3" s="2">
        <f t="shared" si="3"/>
        <v>2</v>
      </c>
      <c r="F3" s="2">
        <v>4.0</v>
      </c>
      <c r="G3" s="2">
        <v>2.0</v>
      </c>
      <c r="H3" s="2">
        <v>2.0</v>
      </c>
    </row>
    <row r="4">
      <c r="A4" s="1" t="s">
        <v>10</v>
      </c>
      <c r="B4" s="1">
        <v>6.0</v>
      </c>
      <c r="C4" s="2">
        <f t="shared" si="1"/>
        <v>7</v>
      </c>
      <c r="D4" s="2">
        <f t="shared" si="2"/>
        <v>7</v>
      </c>
      <c r="E4" s="2">
        <f t="shared" si="3"/>
        <v>2</v>
      </c>
      <c r="F4" s="2">
        <v>4.0</v>
      </c>
      <c r="G4" s="2">
        <v>2.0</v>
      </c>
      <c r="H4" s="2">
        <v>2.0</v>
      </c>
    </row>
    <row r="5">
      <c r="A5" s="1" t="s">
        <v>11</v>
      </c>
      <c r="B5" s="2">
        <f>1+1+3+1</f>
        <v>6</v>
      </c>
      <c r="C5" s="2">
        <f>6+5</f>
        <v>11</v>
      </c>
      <c r="D5" s="2">
        <f t="shared" si="2"/>
        <v>7</v>
      </c>
      <c r="E5" s="2">
        <f t="shared" si="3"/>
        <v>2</v>
      </c>
      <c r="F5" s="2">
        <v>3.0</v>
      </c>
      <c r="G5" s="2">
        <v>2.0</v>
      </c>
      <c r="H5" s="2">
        <v>2.0</v>
      </c>
    </row>
    <row r="6">
      <c r="A6" s="1" t="s">
        <v>12</v>
      </c>
      <c r="B6" s="2">
        <f>1+1+1+3+3+6+4+1+6+1</f>
        <v>27</v>
      </c>
      <c r="C6" s="2">
        <f>2+6+3+1+4+2+1</f>
        <v>19</v>
      </c>
      <c r="D6" s="2">
        <f>3+3+2+12+4+1+2+6+2</f>
        <v>35</v>
      </c>
      <c r="E6" s="2">
        <f t="shared" ref="E6:E7" si="5">1+1+1</f>
        <v>3</v>
      </c>
      <c r="F6" s="2">
        <f t="shared" ref="F6:F7" si="6">2+9+3</f>
        <v>14</v>
      </c>
      <c r="G6" s="2">
        <f t="shared" ref="G6:H6" si="4">2+2+5</f>
        <v>9</v>
      </c>
      <c r="H6" s="2">
        <f t="shared" si="4"/>
        <v>9</v>
      </c>
    </row>
    <row r="7">
      <c r="A7" s="1" t="s">
        <v>13</v>
      </c>
      <c r="B7" s="2">
        <f>1+1+1+3+3+6+4+1</f>
        <v>20</v>
      </c>
      <c r="C7" s="2">
        <f>2+6+14+4+2+3</f>
        <v>31</v>
      </c>
      <c r="D7" s="2">
        <f>3+3+2+12+4+1</f>
        <v>25</v>
      </c>
      <c r="E7" s="2">
        <f t="shared" si="5"/>
        <v>3</v>
      </c>
      <c r="F7" s="2">
        <f t="shared" si="6"/>
        <v>14</v>
      </c>
      <c r="G7" s="2">
        <f t="shared" ref="G7:H7" si="7">2+2+5</f>
        <v>9</v>
      </c>
      <c r="H7" s="2">
        <f t="shared" si="7"/>
        <v>9</v>
      </c>
    </row>
    <row r="8">
      <c r="A8" s="1" t="s">
        <v>14</v>
      </c>
      <c r="B8" s="2">
        <f>1+1+1+3+3+6+4+1+4+1+1+3</f>
        <v>29</v>
      </c>
      <c r="C8" s="2">
        <f>2+6+3+14+4+2+1+2+6+3</f>
        <v>43</v>
      </c>
      <c r="D8" s="2">
        <f>3+3+2+12+4+1+2+3+3+3+4</f>
        <v>40</v>
      </c>
      <c r="E8" s="2">
        <f>1+1+1+1+1+1</f>
        <v>6</v>
      </c>
      <c r="F8" s="2">
        <f>2+9+3+1+2</f>
        <v>17</v>
      </c>
      <c r="G8" s="2">
        <f t="shared" ref="G8:H8" si="8">2+2+5+2</f>
        <v>11</v>
      </c>
      <c r="H8" s="2">
        <f t="shared" si="8"/>
        <v>11</v>
      </c>
    </row>
    <row r="9">
      <c r="A9" s="1" t="s">
        <v>15</v>
      </c>
      <c r="B9" s="2">
        <f>1+1+1+3+1+7+6+4+12+1+1+6+1+4+1</f>
        <v>50</v>
      </c>
      <c r="C9" s="2">
        <f>2+6+5+14+4+14+2+2+4+2+1</f>
        <v>56</v>
      </c>
      <c r="D9" s="2">
        <f>3+3+2+2+12+4+1+43+20+2+3</f>
        <v>95</v>
      </c>
      <c r="E9" s="2">
        <f t="shared" ref="E9:E11" si="10">1+1+1</f>
        <v>3</v>
      </c>
      <c r="F9" s="2">
        <f>2+9+3+1+5</f>
        <v>20</v>
      </c>
      <c r="G9" s="2">
        <f t="shared" ref="G9:H9" si="9">2+2+5</f>
        <v>9</v>
      </c>
      <c r="H9" s="2">
        <f t="shared" si="9"/>
        <v>9</v>
      </c>
    </row>
    <row r="10">
      <c r="A10" s="1" t="s">
        <v>16</v>
      </c>
      <c r="B10" s="2">
        <f>1+1+1+1+3+1+7+6+4+12+1+1+6+1+4+1</f>
        <v>51</v>
      </c>
      <c r="C10" s="2">
        <f>2+6+5+14+4+14+2+4+2+1</f>
        <v>54</v>
      </c>
      <c r="D10" s="2">
        <f>3+3+2+2+12+4+1+44+2+20+2+3</f>
        <v>98</v>
      </c>
      <c r="E10" s="2">
        <f t="shared" si="10"/>
        <v>3</v>
      </c>
      <c r="F10" s="2">
        <f t="shared" ref="F10:F11" si="11">1+2+9+3+1+5</f>
        <v>21</v>
      </c>
      <c r="G10" s="2">
        <f t="shared" ref="G10:G13" si="12">2+2+5</f>
        <v>9</v>
      </c>
      <c r="H10" s="2">
        <f>5+2+2</f>
        <v>9</v>
      </c>
    </row>
    <row r="11">
      <c r="A11" s="1" t="s">
        <v>17</v>
      </c>
      <c r="B11" s="2">
        <f>1+1+1+1+1+3+1+7+6+4+12+1+1+6+1+4+1</f>
        <v>52</v>
      </c>
      <c r="C11" s="2">
        <f>2+6+5+14+4+14+2+2+4+2+1</f>
        <v>56</v>
      </c>
      <c r="D11" s="2">
        <f>3+3+2+2+12+4+1+44+20+2+3</f>
        <v>96</v>
      </c>
      <c r="E11" s="2">
        <f t="shared" si="10"/>
        <v>3</v>
      </c>
      <c r="F11" s="2">
        <f t="shared" si="11"/>
        <v>21</v>
      </c>
      <c r="G11" s="2">
        <f t="shared" si="12"/>
        <v>9</v>
      </c>
      <c r="H11" s="2">
        <f t="shared" ref="H11:H13" si="13">2+2+5</f>
        <v>9</v>
      </c>
    </row>
    <row r="12">
      <c r="A12" s="1" t="s">
        <v>18</v>
      </c>
      <c r="B12" s="2">
        <f>1+1+1+1+3+7+6+4+12+1+1+1+1+6+1+4+1+1</f>
        <v>53</v>
      </c>
      <c r="C12" s="2">
        <f>2+6+14+4+6+14+2+2+5+2+4+2+1</f>
        <v>64</v>
      </c>
      <c r="D12" s="2">
        <f>3+3+2+12+4+3+1+45+2+20+2+3</f>
        <v>100</v>
      </c>
      <c r="E12" s="2">
        <f t="shared" ref="E12:E13" si="14">1+1+1+1</f>
        <v>4</v>
      </c>
      <c r="F12" s="2">
        <f t="shared" ref="F12:F13" si="15">1+2+9+2+3+1+5</f>
        <v>23</v>
      </c>
      <c r="G12" s="2">
        <f t="shared" si="12"/>
        <v>9</v>
      </c>
      <c r="H12" s="2">
        <f t="shared" si="13"/>
        <v>9</v>
      </c>
    </row>
    <row r="13">
      <c r="A13" s="1" t="s">
        <v>19</v>
      </c>
      <c r="B13" s="2">
        <f>1+1+1+3+1+7+6+4+1+1+1+1+6+1+4+1+1</f>
        <v>41</v>
      </c>
      <c r="C13" s="2">
        <f>2+6+14+4+6+2+2+5+2+4+2+1</f>
        <v>50</v>
      </c>
      <c r="D13" s="2">
        <f>3+3+12+4+3+1+2+20+2+3</f>
        <v>53</v>
      </c>
      <c r="E13" s="2">
        <f t="shared" si="14"/>
        <v>4</v>
      </c>
      <c r="F13" s="2">
        <f t="shared" si="15"/>
        <v>23</v>
      </c>
      <c r="G13" s="2">
        <f t="shared" si="12"/>
        <v>9</v>
      </c>
      <c r="H13" s="2">
        <f t="shared" si="13"/>
        <v>9</v>
      </c>
    </row>
    <row r="14">
      <c r="A14" s="2" t="s">
        <v>20</v>
      </c>
      <c r="B14" s="2">
        <f>6+4+1+1+3+1+1+9+6+1+1+5+1+3+5+1</f>
        <v>49</v>
      </c>
      <c r="C14" s="2">
        <f>4+6+2+5+14+4+6+2+1+2</f>
        <v>46</v>
      </c>
      <c r="D14" s="2">
        <f>20+1+3+3+2+2+12+3+2+6+3+4</f>
        <v>61</v>
      </c>
      <c r="E14" s="2">
        <f>1+1+1+1+1</f>
        <v>5</v>
      </c>
      <c r="F14" s="2">
        <f>5+3+1+2+9+2+1+5</f>
        <v>28</v>
      </c>
      <c r="G14" s="2">
        <f t="shared" ref="G14:H14" si="16">5+2+2</f>
        <v>9</v>
      </c>
      <c r="H14" s="2">
        <f t="shared" si="16"/>
        <v>9</v>
      </c>
    </row>
    <row r="15">
      <c r="A15" s="2" t="s">
        <v>21</v>
      </c>
      <c r="B15" s="3">
        <f t="shared" ref="B15:H15" si="17">MEDIAN(B2:B14)</f>
        <v>29</v>
      </c>
      <c r="C15" s="3">
        <f t="shared" si="17"/>
        <v>43</v>
      </c>
      <c r="D15" s="3">
        <f t="shared" si="17"/>
        <v>40</v>
      </c>
      <c r="E15" s="3">
        <f t="shared" si="17"/>
        <v>3</v>
      </c>
      <c r="F15" s="3">
        <f t="shared" si="17"/>
        <v>17</v>
      </c>
      <c r="G15" s="3">
        <f t="shared" si="17"/>
        <v>9</v>
      </c>
      <c r="H15" s="3">
        <f t="shared" si="17"/>
        <v>9</v>
      </c>
    </row>
    <row r="16">
      <c r="A16" s="2" t="s">
        <v>22</v>
      </c>
      <c r="B16" s="3">
        <f t="shared" ref="B16:H16" si="18">VAR(B2:B14)</f>
        <v>395.6025641</v>
      </c>
      <c r="C16" s="3">
        <f t="shared" si="18"/>
        <v>474.3974359</v>
      </c>
      <c r="D16" s="3">
        <f t="shared" si="18"/>
        <v>1449.435897</v>
      </c>
      <c r="E16" s="3">
        <f t="shared" si="18"/>
        <v>1.525641026</v>
      </c>
      <c r="F16" s="3">
        <f t="shared" si="18"/>
        <v>75.57692308</v>
      </c>
      <c r="G16" s="3">
        <f t="shared" si="18"/>
        <v>12.33333333</v>
      </c>
      <c r="H16" s="3">
        <f t="shared" si="18"/>
        <v>12.33333333</v>
      </c>
    </row>
    <row r="17">
      <c r="A17" s="2" t="s">
        <v>23</v>
      </c>
      <c r="B17" s="3">
        <f t="shared" ref="B17:H17" si="19">SQRT(VAR(B2:B14))</f>
        <v>19.88976028</v>
      </c>
      <c r="C17" s="3">
        <f t="shared" si="19"/>
        <v>21.78066656</v>
      </c>
      <c r="D17" s="3">
        <f t="shared" si="19"/>
        <v>38.07145778</v>
      </c>
      <c r="E17" s="3">
        <f t="shared" si="19"/>
        <v>1.23516842</v>
      </c>
      <c r="F17" s="3">
        <f t="shared" si="19"/>
        <v>8.693498897</v>
      </c>
      <c r="G17" s="3">
        <f t="shared" si="19"/>
        <v>3.511884584</v>
      </c>
      <c r="H17" s="3">
        <f t="shared" si="19"/>
        <v>3.511884584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23.71"/>
    <col customWidth="1" min="3" max="3" width="23.57"/>
    <col customWidth="1" min="4" max="4" width="17.0"/>
  </cols>
  <sheetData>
    <row r="1">
      <c r="A1" s="1" t="s">
        <v>24</v>
      </c>
      <c r="B1" s="2" t="s">
        <v>2</v>
      </c>
      <c r="C1" s="2" t="s">
        <v>3</v>
      </c>
      <c r="D1" s="2" t="s">
        <v>5</v>
      </c>
    </row>
    <row r="2">
      <c r="A2" s="1" t="s">
        <v>25</v>
      </c>
      <c r="B2" s="2">
        <v>6.0</v>
      </c>
      <c r="C2" s="2">
        <v>3.0</v>
      </c>
      <c r="D2" s="2">
        <v>1.0</v>
      </c>
    </row>
    <row r="3">
      <c r="A3" s="1" t="s">
        <v>26</v>
      </c>
      <c r="B3" s="2">
        <v>6.0</v>
      </c>
      <c r="C3" s="2">
        <v>3.0</v>
      </c>
      <c r="D3" s="2">
        <v>1.0</v>
      </c>
    </row>
    <row r="4">
      <c r="A4" s="1" t="s">
        <v>27</v>
      </c>
      <c r="B4" s="2">
        <v>6.0</v>
      </c>
      <c r="C4" s="2">
        <v>3.0</v>
      </c>
      <c r="D4" s="2">
        <v>1.0</v>
      </c>
    </row>
    <row r="5">
      <c r="A5" s="1" t="s">
        <v>28</v>
      </c>
      <c r="B5" s="2">
        <v>3.0</v>
      </c>
      <c r="C5" s="2">
        <v>3.0</v>
      </c>
      <c r="D5" s="2">
        <v>1.0</v>
      </c>
    </row>
    <row r="6">
      <c r="A6" s="1" t="s">
        <v>29</v>
      </c>
      <c r="B6" s="2">
        <v>3.0</v>
      </c>
      <c r="C6" s="2">
        <v>3.0</v>
      </c>
      <c r="D6" s="2">
        <v>1.0</v>
      </c>
    </row>
    <row r="7">
      <c r="A7" s="1" t="s">
        <v>30</v>
      </c>
      <c r="B7" s="2">
        <v>3.0</v>
      </c>
      <c r="C7" s="2">
        <v>3.0</v>
      </c>
      <c r="D7" s="2">
        <v>1.0</v>
      </c>
    </row>
    <row r="8">
      <c r="A8" s="1" t="s">
        <v>31</v>
      </c>
      <c r="B8" s="2">
        <v>3.0</v>
      </c>
      <c r="C8" s="2">
        <v>3.0</v>
      </c>
      <c r="D8" s="2">
        <v>1.0</v>
      </c>
    </row>
    <row r="9">
      <c r="A9" s="1" t="s">
        <v>32</v>
      </c>
      <c r="B9" s="2">
        <v>2.0</v>
      </c>
      <c r="C9" s="2">
        <v>2.0</v>
      </c>
      <c r="D9" s="2">
        <v>0.0</v>
      </c>
    </row>
    <row r="10">
      <c r="A10" s="1" t="s">
        <v>33</v>
      </c>
      <c r="B10" s="2">
        <v>2.0</v>
      </c>
      <c r="C10" s="2">
        <v>2.0</v>
      </c>
      <c r="D10" s="2">
        <v>0.0</v>
      </c>
    </row>
    <row r="11">
      <c r="A11" s="1" t="s">
        <v>34</v>
      </c>
      <c r="B11" s="2">
        <v>2.0</v>
      </c>
      <c r="C11" s="2">
        <v>2.0</v>
      </c>
      <c r="D11" s="2">
        <v>0.0</v>
      </c>
    </row>
    <row r="12">
      <c r="A12" s="2" t="s">
        <v>21</v>
      </c>
      <c r="B12" s="3">
        <f t="shared" ref="B12:D12" si="1">MEDIAN(B2:B11)</f>
        <v>3</v>
      </c>
      <c r="C12" s="3">
        <f t="shared" si="1"/>
        <v>3</v>
      </c>
      <c r="D12" s="3">
        <f t="shared" si="1"/>
        <v>1</v>
      </c>
    </row>
    <row r="13">
      <c r="A13" s="2" t="s">
        <v>22</v>
      </c>
      <c r="B13" s="3">
        <f t="shared" ref="B13:D13" si="2">VAR(B2:B11)</f>
        <v>2.933333333</v>
      </c>
      <c r="C13" s="3">
        <f t="shared" si="2"/>
        <v>0.2333333333</v>
      </c>
      <c r="D13" s="3">
        <f t="shared" si="2"/>
        <v>0.2333333333</v>
      </c>
    </row>
    <row r="14">
      <c r="A14" s="2" t="s">
        <v>23</v>
      </c>
      <c r="B14" s="3">
        <f t="shared" ref="B14:D14" si="3">SQRT(VAR(B2:B11))</f>
        <v>1.712697677</v>
      </c>
      <c r="C14" s="3">
        <f t="shared" si="3"/>
        <v>0.4830458915</v>
      </c>
      <c r="D14" s="3">
        <f t="shared" si="3"/>
        <v>0.4830458915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C5" s="2" t="s">
        <v>35</v>
      </c>
      <c r="D5" s="4">
        <v>1.0</v>
      </c>
      <c r="E5" s="4">
        <v>1.0</v>
      </c>
    </row>
    <row r="6">
      <c r="C6" s="2" t="s">
        <v>36</v>
      </c>
      <c r="D6" s="4">
        <v>2.0</v>
      </c>
      <c r="E6" s="4">
        <v>1.0</v>
      </c>
    </row>
    <row r="7">
      <c r="C7" s="2" t="s">
        <v>37</v>
      </c>
      <c r="D7" s="4">
        <v>1.0</v>
      </c>
      <c r="E7" s="4">
        <v>1.0</v>
      </c>
    </row>
    <row r="8">
      <c r="C8" s="2" t="s">
        <v>38</v>
      </c>
      <c r="D8" s="4">
        <v>1.0</v>
      </c>
      <c r="E8" s="4">
        <v>1.0</v>
      </c>
    </row>
    <row r="9">
      <c r="C9" s="2" t="s">
        <v>39</v>
      </c>
      <c r="D9" s="4">
        <v>11.0</v>
      </c>
      <c r="E9" s="4">
        <v>1.0</v>
      </c>
    </row>
    <row r="10">
      <c r="C10" s="2" t="s">
        <v>40</v>
      </c>
      <c r="D10" s="4">
        <v>7.0</v>
      </c>
      <c r="E10" s="4">
        <v>1.0</v>
      </c>
    </row>
    <row r="11">
      <c r="C11" s="2" t="s">
        <v>41</v>
      </c>
      <c r="D11" s="4">
        <v>1.0</v>
      </c>
      <c r="E11" s="4">
        <v>1.0</v>
      </c>
    </row>
    <row r="12">
      <c r="C12" s="2" t="s">
        <v>42</v>
      </c>
      <c r="D12" s="4">
        <v>4.0</v>
      </c>
      <c r="E12" s="4">
        <v>1.0</v>
      </c>
    </row>
    <row r="13">
      <c r="C13" s="2" t="s">
        <v>43</v>
      </c>
      <c r="D13" s="4">
        <v>0.0</v>
      </c>
      <c r="E13" s="4">
        <v>1.0</v>
      </c>
    </row>
    <row r="14">
      <c r="C14" s="2" t="s">
        <v>44</v>
      </c>
      <c r="D14" s="4">
        <v>6.0</v>
      </c>
      <c r="E14" s="4">
        <v>1.0</v>
      </c>
    </row>
    <row r="15">
      <c r="C15" s="2" t="s">
        <v>45</v>
      </c>
      <c r="D15" s="5">
        <f>MEDIAN(D5:D14)</f>
        <v>1.5</v>
      </c>
    </row>
    <row r="16">
      <c r="C16" s="2" t="s">
        <v>46</v>
      </c>
      <c r="D16" s="3">
        <f>VAR(D5:D14)</f>
        <v>12.71111111</v>
      </c>
    </row>
    <row r="17">
      <c r="C17" s="2" t="s">
        <v>23</v>
      </c>
      <c r="D17" s="3">
        <f>SQRT(VAR(D5:D14))</f>
        <v>3.565264522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4" max="4" width="17.43"/>
    <col customWidth="1" min="5" max="5" width="23.57"/>
    <col customWidth="1" min="6" max="6" width="22.0"/>
  </cols>
  <sheetData>
    <row r="1">
      <c r="A1" s="1" t="s">
        <v>47</v>
      </c>
      <c r="B1" s="2" t="s">
        <v>1</v>
      </c>
      <c r="C1" s="2" t="s">
        <v>5</v>
      </c>
      <c r="D1" s="2" t="s">
        <v>7</v>
      </c>
      <c r="E1" s="2" t="s">
        <v>2</v>
      </c>
      <c r="F1" s="2" t="s">
        <v>3</v>
      </c>
      <c r="G1" s="2" t="s">
        <v>6</v>
      </c>
    </row>
    <row r="2">
      <c r="A2" s="1" t="s">
        <v>48</v>
      </c>
      <c r="B2" s="2">
        <v>8.0</v>
      </c>
      <c r="C2" s="2">
        <v>1.0</v>
      </c>
      <c r="D2" s="2">
        <v>3.0</v>
      </c>
      <c r="E2" s="2">
        <v>13.0</v>
      </c>
      <c r="F2" s="2">
        <v>4.0</v>
      </c>
      <c r="G2" s="2">
        <v>3.0</v>
      </c>
    </row>
    <row r="3">
      <c r="A3" s="1" t="s">
        <v>49</v>
      </c>
      <c r="B3" s="2">
        <v>8.0</v>
      </c>
      <c r="C3" s="2">
        <v>1.0</v>
      </c>
      <c r="D3" s="2">
        <v>3.0</v>
      </c>
      <c r="E3" s="2">
        <v>13.0</v>
      </c>
      <c r="F3" s="2">
        <v>4.0</v>
      </c>
      <c r="G3" s="2">
        <v>3.0</v>
      </c>
    </row>
    <row r="4">
      <c r="A4" s="1" t="s">
        <v>50</v>
      </c>
      <c r="B4" s="2">
        <v>8.0</v>
      </c>
      <c r="C4" s="2">
        <v>1.0</v>
      </c>
      <c r="D4" s="2">
        <v>3.0</v>
      </c>
      <c r="E4" s="2">
        <v>13.0</v>
      </c>
      <c r="F4" s="2">
        <v>4.0</v>
      </c>
      <c r="G4" s="2">
        <v>3.0</v>
      </c>
    </row>
    <row r="5">
      <c r="A5" s="1" t="s">
        <v>51</v>
      </c>
      <c r="B5" s="2">
        <v>8.0</v>
      </c>
      <c r="C5" s="2">
        <v>1.0</v>
      </c>
      <c r="D5" s="2">
        <v>3.0</v>
      </c>
      <c r="E5" s="2">
        <v>13.0</v>
      </c>
      <c r="F5" s="2">
        <v>4.0</v>
      </c>
      <c r="G5" s="2">
        <v>3.0</v>
      </c>
    </row>
    <row r="6">
      <c r="A6" s="1" t="s">
        <v>52</v>
      </c>
      <c r="B6" s="2">
        <v>8.0</v>
      </c>
      <c r="C6" s="2">
        <v>1.0</v>
      </c>
      <c r="D6" s="2">
        <v>3.0</v>
      </c>
      <c r="E6" s="2">
        <v>13.0</v>
      </c>
      <c r="F6" s="2">
        <v>4.0</v>
      </c>
      <c r="G6" s="2">
        <v>3.0</v>
      </c>
    </row>
    <row r="7">
      <c r="A7" s="1" t="s">
        <v>53</v>
      </c>
      <c r="B7" s="2">
        <v>8.0</v>
      </c>
      <c r="C7" s="2">
        <v>1.0</v>
      </c>
      <c r="D7" s="2">
        <v>3.0</v>
      </c>
      <c r="E7" s="2">
        <v>13.0</v>
      </c>
      <c r="F7" s="2">
        <v>4.0</v>
      </c>
      <c r="G7" s="2">
        <v>3.0</v>
      </c>
    </row>
    <row r="8">
      <c r="A8" s="1" t="s">
        <v>54</v>
      </c>
      <c r="B8" s="2">
        <v>8.0</v>
      </c>
      <c r="C8" s="2">
        <v>1.0</v>
      </c>
      <c r="D8" s="2">
        <v>3.0</v>
      </c>
      <c r="E8" s="2">
        <v>13.0</v>
      </c>
      <c r="F8" s="2">
        <v>4.0</v>
      </c>
      <c r="G8" s="2">
        <v>3.0</v>
      </c>
    </row>
    <row r="9">
      <c r="A9" s="1" t="s">
        <v>55</v>
      </c>
      <c r="B9" s="2">
        <v>8.0</v>
      </c>
      <c r="C9" s="2">
        <v>1.0</v>
      </c>
      <c r="D9" s="2">
        <v>3.0</v>
      </c>
      <c r="E9" s="2">
        <v>13.0</v>
      </c>
      <c r="F9" s="2">
        <v>4.0</v>
      </c>
      <c r="G9" s="2">
        <v>3.0</v>
      </c>
    </row>
    <row r="10">
      <c r="A10" s="1" t="s">
        <v>56</v>
      </c>
      <c r="B10" s="2">
        <v>5.0</v>
      </c>
      <c r="C10" s="2">
        <v>1.0</v>
      </c>
      <c r="D10" s="2">
        <v>3.0</v>
      </c>
      <c r="E10" s="2">
        <v>8.0</v>
      </c>
      <c r="F10" s="2">
        <v>4.0</v>
      </c>
      <c r="G10" s="2">
        <v>1.0</v>
      </c>
    </row>
    <row r="11">
      <c r="A11" s="1" t="s">
        <v>57</v>
      </c>
      <c r="B11" s="2">
        <v>8.0</v>
      </c>
      <c r="C11" s="2">
        <v>1.0</v>
      </c>
      <c r="D11" s="2">
        <v>3.0</v>
      </c>
      <c r="E11" s="2">
        <v>13.0</v>
      </c>
      <c r="F11" s="2">
        <v>4.0</v>
      </c>
      <c r="G11" s="2">
        <v>3.0</v>
      </c>
    </row>
    <row r="12">
      <c r="A12" s="2" t="s">
        <v>21</v>
      </c>
      <c r="B12" s="3">
        <f t="shared" ref="B12:G12" si="1">MEDIAN(B2:B11)</f>
        <v>8</v>
      </c>
      <c r="C12" s="3">
        <f t="shared" si="1"/>
        <v>1</v>
      </c>
      <c r="D12" s="3">
        <f t="shared" si="1"/>
        <v>3</v>
      </c>
      <c r="E12" s="3">
        <f t="shared" si="1"/>
        <v>13</v>
      </c>
      <c r="F12" s="3">
        <f t="shared" si="1"/>
        <v>4</v>
      </c>
      <c r="G12" s="3">
        <f t="shared" si="1"/>
        <v>3</v>
      </c>
    </row>
    <row r="13">
      <c r="A13" s="2" t="s">
        <v>22</v>
      </c>
      <c r="B13" s="3">
        <f t="shared" ref="B13:G13" si="2">VAR(B2:B11)</f>
        <v>0.9</v>
      </c>
      <c r="C13" s="3">
        <f t="shared" si="2"/>
        <v>0</v>
      </c>
      <c r="D13" s="3">
        <f t="shared" si="2"/>
        <v>0</v>
      </c>
      <c r="E13" s="3">
        <f t="shared" si="2"/>
        <v>2.5</v>
      </c>
      <c r="F13" s="3">
        <f t="shared" si="2"/>
        <v>0</v>
      </c>
      <c r="G13" s="3">
        <f t="shared" si="2"/>
        <v>0.4</v>
      </c>
    </row>
    <row r="14">
      <c r="A14" s="2" t="s">
        <v>23</v>
      </c>
      <c r="B14" s="3">
        <f t="shared" ref="B14:C14" si="3">SQRT(VAR(B2:B11))</f>
        <v>0.9486832981</v>
      </c>
      <c r="C14" s="3">
        <f t="shared" si="3"/>
        <v>0</v>
      </c>
      <c r="D14" s="3">
        <f>SQRT(VAR(B2:D11))</f>
        <v>2.904811704</v>
      </c>
      <c r="E14" s="3">
        <f t="shared" ref="E14:G14" si="4">SQRT(VAR(E2:E11))</f>
        <v>1.58113883</v>
      </c>
      <c r="F14" s="3">
        <f t="shared" si="4"/>
        <v>0</v>
      </c>
      <c r="G14" s="3">
        <f t="shared" si="4"/>
        <v>0.632455532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21.43"/>
    <col customWidth="1" min="4" max="4" width="24.0"/>
  </cols>
  <sheetData>
    <row r="1">
      <c r="A1" s="2" t="s">
        <v>58</v>
      </c>
      <c r="B1" s="2" t="s">
        <v>3</v>
      </c>
      <c r="C1" s="2" t="s">
        <v>4</v>
      </c>
      <c r="D1" s="2" t="s">
        <v>2</v>
      </c>
      <c r="E1" s="2" t="s">
        <v>5</v>
      </c>
      <c r="F1" s="2" t="s">
        <v>1</v>
      </c>
    </row>
    <row r="2">
      <c r="A2" s="2" t="s">
        <v>59</v>
      </c>
      <c r="B2" s="2">
        <v>12.0</v>
      </c>
      <c r="C2" s="2">
        <v>2.0</v>
      </c>
      <c r="D2" s="2">
        <v>354.0</v>
      </c>
      <c r="E2" s="2">
        <v>14.0</v>
      </c>
      <c r="F2" s="2">
        <v>13.0</v>
      </c>
    </row>
    <row r="3">
      <c r="A3" s="2" t="s">
        <v>60</v>
      </c>
      <c r="B3" s="2">
        <v>11.0</v>
      </c>
      <c r="C3" s="2">
        <v>2.0</v>
      </c>
      <c r="D3" s="2">
        <v>559.0</v>
      </c>
      <c r="E3" s="2">
        <v>5.0</v>
      </c>
      <c r="F3" s="2">
        <v>12.0</v>
      </c>
    </row>
    <row r="4">
      <c r="A4" s="2" t="s">
        <v>61</v>
      </c>
      <c r="B4" s="2">
        <v>13.0</v>
      </c>
      <c r="C4" s="2">
        <v>2.0</v>
      </c>
      <c r="D4" s="2">
        <v>257.0</v>
      </c>
      <c r="E4" s="2">
        <v>15.0</v>
      </c>
      <c r="F4" s="2">
        <v>10.0</v>
      </c>
    </row>
    <row r="5">
      <c r="A5" s="2" t="s">
        <v>62</v>
      </c>
      <c r="B5" s="2">
        <v>11.0</v>
      </c>
      <c r="C5" s="2">
        <v>2.0</v>
      </c>
      <c r="D5" s="2">
        <v>321.0</v>
      </c>
      <c r="E5" s="2">
        <v>15.0</v>
      </c>
      <c r="F5" s="2">
        <v>10.0</v>
      </c>
    </row>
    <row r="6">
      <c r="A6" s="2" t="s">
        <v>63</v>
      </c>
      <c r="B6" s="2">
        <v>9.0</v>
      </c>
      <c r="C6" s="2">
        <v>2.0</v>
      </c>
      <c r="D6" s="2">
        <v>521.0</v>
      </c>
      <c r="E6" s="2">
        <v>3.0</v>
      </c>
      <c r="F6" s="2">
        <v>10.0</v>
      </c>
    </row>
    <row r="7">
      <c r="A7" s="2" t="s">
        <v>64</v>
      </c>
      <c r="B7" s="2">
        <v>9.0</v>
      </c>
      <c r="C7" s="2">
        <v>2.0</v>
      </c>
      <c r="D7" s="2">
        <v>377.0</v>
      </c>
      <c r="E7" s="2">
        <v>5.0</v>
      </c>
      <c r="F7" s="2">
        <v>10.0</v>
      </c>
    </row>
    <row r="8">
      <c r="A8" s="2" t="s">
        <v>65</v>
      </c>
      <c r="B8" s="2">
        <v>9.0</v>
      </c>
      <c r="C8" s="2">
        <v>2.0</v>
      </c>
      <c r="D8" s="2">
        <v>167.0</v>
      </c>
      <c r="E8" s="2">
        <v>5.0</v>
      </c>
      <c r="F8" s="2">
        <v>10.0</v>
      </c>
    </row>
    <row r="9">
      <c r="A9" s="2" t="s">
        <v>66</v>
      </c>
      <c r="B9" s="2">
        <v>12.0</v>
      </c>
      <c r="C9" s="2">
        <v>3.0</v>
      </c>
      <c r="D9" s="2">
        <v>344.0</v>
      </c>
      <c r="E9" s="2">
        <v>8.0</v>
      </c>
      <c r="F9" s="2">
        <v>10.0</v>
      </c>
    </row>
    <row r="10">
      <c r="A10" s="2" t="s">
        <v>67</v>
      </c>
      <c r="B10" s="2">
        <v>9.0</v>
      </c>
      <c r="C10" s="2">
        <v>2.0</v>
      </c>
      <c r="D10" s="2">
        <v>119.0</v>
      </c>
      <c r="E10" s="2">
        <v>5.0</v>
      </c>
      <c r="F10" s="2">
        <v>10.0</v>
      </c>
    </row>
    <row r="11">
      <c r="A11" s="2" t="s">
        <v>68</v>
      </c>
      <c r="B11" s="2">
        <v>9.0</v>
      </c>
      <c r="C11" s="2">
        <v>2.0</v>
      </c>
      <c r="D11" s="2">
        <v>219.0</v>
      </c>
      <c r="E11" s="2">
        <v>5.0</v>
      </c>
      <c r="F11" s="2">
        <v>10.0</v>
      </c>
    </row>
    <row r="12">
      <c r="A12" s="2" t="s">
        <v>21</v>
      </c>
      <c r="B12" s="3">
        <f t="shared" ref="B12:F12" si="1">MEDIAN(B2:B11)</f>
        <v>10</v>
      </c>
      <c r="C12" s="3">
        <f t="shared" si="1"/>
        <v>2</v>
      </c>
      <c r="D12" s="3">
        <f t="shared" si="1"/>
        <v>332.5</v>
      </c>
      <c r="E12" s="3">
        <f t="shared" si="1"/>
        <v>5</v>
      </c>
      <c r="F12" s="3">
        <f t="shared" si="1"/>
        <v>10</v>
      </c>
    </row>
    <row r="13">
      <c r="A13" s="2" t="s">
        <v>22</v>
      </c>
      <c r="B13" s="3">
        <f t="shared" ref="B13:F13" si="2">VAR(B2:B11)</f>
        <v>2.488888889</v>
      </c>
      <c r="C13" s="3">
        <f t="shared" si="2"/>
        <v>0.1</v>
      </c>
      <c r="D13" s="3">
        <f t="shared" si="2"/>
        <v>20037.73333</v>
      </c>
      <c r="E13" s="3">
        <f t="shared" si="2"/>
        <v>22.66666667</v>
      </c>
      <c r="F13" s="3">
        <f t="shared" si="2"/>
        <v>1.166666667</v>
      </c>
    </row>
    <row r="14">
      <c r="A14" s="2" t="s">
        <v>23</v>
      </c>
      <c r="B14" s="3">
        <f t="shared" ref="B14:F14" si="3">SQRT(VAR(B2:B11))</f>
        <v>1.577621275</v>
      </c>
      <c r="C14" s="3">
        <f t="shared" si="3"/>
        <v>0.316227766</v>
      </c>
      <c r="D14" s="2">
        <f t="shared" si="3"/>
        <v>141.5547009</v>
      </c>
      <c r="E14" s="3">
        <f t="shared" si="3"/>
        <v>4.760952286</v>
      </c>
      <c r="F14" s="3">
        <f t="shared" si="3"/>
        <v>1.08012345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21.29"/>
  </cols>
  <sheetData>
    <row r="1">
      <c r="A1" s="2" t="s">
        <v>58</v>
      </c>
      <c r="B1" s="2" t="s">
        <v>2</v>
      </c>
      <c r="C1" s="2" t="s">
        <v>3</v>
      </c>
      <c r="D1" s="2" t="s">
        <v>5</v>
      </c>
      <c r="E1" s="2" t="s">
        <v>1</v>
      </c>
    </row>
    <row r="2">
      <c r="A2" s="2" t="s">
        <v>69</v>
      </c>
      <c r="B2" s="2">
        <v>22.0</v>
      </c>
      <c r="C2" s="2">
        <v>8.0</v>
      </c>
      <c r="D2" s="2">
        <v>12.0</v>
      </c>
      <c r="E2" s="2">
        <v>8.0</v>
      </c>
    </row>
    <row r="3">
      <c r="A3" s="2" t="s">
        <v>70</v>
      </c>
      <c r="B3" s="2">
        <v>40.0</v>
      </c>
      <c r="C3" s="2">
        <v>6.0</v>
      </c>
      <c r="D3" s="2">
        <v>2.0</v>
      </c>
      <c r="E3" s="2">
        <v>0.0</v>
      </c>
    </row>
    <row r="4">
      <c r="A4" s="2" t="s">
        <v>71</v>
      </c>
      <c r="B4" s="2">
        <v>54.0</v>
      </c>
      <c r="C4" s="2">
        <v>4.0</v>
      </c>
      <c r="D4" s="2">
        <v>2.0</v>
      </c>
      <c r="E4" s="2">
        <v>0.0</v>
      </c>
    </row>
    <row r="5">
      <c r="A5" s="2" t="s">
        <v>72</v>
      </c>
      <c r="B5" s="2">
        <v>54.0</v>
      </c>
      <c r="C5" s="2">
        <v>4.0</v>
      </c>
      <c r="D5" s="2">
        <v>2.0</v>
      </c>
      <c r="E5" s="2">
        <v>0.0</v>
      </c>
    </row>
    <row r="6">
      <c r="A6" s="2" t="s">
        <v>73</v>
      </c>
      <c r="B6" s="2">
        <v>0.0</v>
      </c>
      <c r="C6" s="2">
        <v>7.0</v>
      </c>
      <c r="D6" s="2">
        <v>0.0</v>
      </c>
      <c r="E6" s="2">
        <v>0.0</v>
      </c>
    </row>
    <row r="7">
      <c r="A7" s="2" t="s">
        <v>74</v>
      </c>
      <c r="B7" s="2">
        <v>0.0</v>
      </c>
      <c r="C7" s="2">
        <v>7.0</v>
      </c>
      <c r="D7" s="2">
        <v>0.0</v>
      </c>
      <c r="E7" s="2">
        <v>0.0</v>
      </c>
    </row>
    <row r="8">
      <c r="A8" s="2" t="s">
        <v>75</v>
      </c>
      <c r="B8" s="2">
        <v>0.0</v>
      </c>
      <c r="C8" s="2">
        <v>7.0</v>
      </c>
      <c r="D8" s="2">
        <v>0.0</v>
      </c>
      <c r="E8" s="2">
        <v>0.0</v>
      </c>
    </row>
    <row r="9">
      <c r="A9" s="2" t="s">
        <v>21</v>
      </c>
      <c r="B9" s="3">
        <f t="shared" ref="B9:E9" si="1">MEDIAN(B2:B8)</f>
        <v>22</v>
      </c>
      <c r="C9" s="3">
        <f t="shared" si="1"/>
        <v>7</v>
      </c>
      <c r="D9" s="3">
        <f t="shared" si="1"/>
        <v>2</v>
      </c>
      <c r="E9" s="3">
        <f t="shared" si="1"/>
        <v>0</v>
      </c>
    </row>
    <row r="10">
      <c r="A10" s="2" t="s">
        <v>22</v>
      </c>
      <c r="B10" s="3">
        <f t="shared" ref="B10:E10" si="2">VAR(B2:B8)</f>
        <v>631.2380952</v>
      </c>
      <c r="C10" s="3">
        <f t="shared" si="2"/>
        <v>2.476190476</v>
      </c>
      <c r="D10" s="3">
        <f t="shared" si="2"/>
        <v>18.28571429</v>
      </c>
      <c r="E10" s="3">
        <f t="shared" si="2"/>
        <v>9.142857143</v>
      </c>
    </row>
    <row r="11">
      <c r="A11" s="2" t="s">
        <v>23</v>
      </c>
      <c r="B11" s="3">
        <f t="shared" ref="B11:E11" si="3">SQRT(VAR(B2:B8))</f>
        <v>25.12445214</v>
      </c>
      <c r="C11" s="3">
        <f t="shared" si="3"/>
        <v>1.573591585</v>
      </c>
      <c r="D11" s="3">
        <f t="shared" si="3"/>
        <v>4.276179871</v>
      </c>
      <c r="E11" s="3">
        <f t="shared" si="3"/>
        <v>3.023715784</v>
      </c>
    </row>
  </sheetData>
  <drawing r:id="rId1"/>
</worksheet>
</file>