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nalmed\Desktop\statistics-for-analytics-master\computations\"/>
    </mc:Choice>
  </mc:AlternateContent>
  <bookViews>
    <workbookView xWindow="0" yWindow="0" windowWidth="7470" windowHeight="27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5" i="1" l="1"/>
  <c r="F91" i="1"/>
  <c r="F89" i="1"/>
  <c r="C85" i="1"/>
  <c r="E66" i="1"/>
  <c r="F98" i="1" l="1"/>
  <c r="F97" i="1"/>
  <c r="F96" i="1"/>
  <c r="F92" i="1"/>
  <c r="F57" i="1"/>
  <c r="F90" i="1"/>
  <c r="F49" i="1"/>
  <c r="C66" i="1"/>
  <c r="G66" i="1"/>
  <c r="F66" i="1"/>
  <c r="D66" i="1"/>
  <c r="H65" i="1"/>
  <c r="H66" i="1" s="1"/>
  <c r="F55" i="1"/>
  <c r="D45" i="1"/>
  <c r="E45" i="1"/>
  <c r="F45" i="1"/>
  <c r="G45" i="1"/>
  <c r="C45" i="1"/>
  <c r="D44" i="1"/>
  <c r="E44" i="1"/>
  <c r="F44" i="1"/>
  <c r="G44" i="1"/>
  <c r="C44" i="1"/>
  <c r="D26" i="1"/>
  <c r="E26" i="1"/>
  <c r="F26" i="1"/>
  <c r="G26" i="1"/>
  <c r="H26" i="1"/>
  <c r="C26" i="1"/>
  <c r="C17" i="1"/>
  <c r="F56" i="1"/>
  <c r="F51" i="1"/>
  <c r="F50" i="1"/>
  <c r="D32" i="1"/>
  <c r="H33" i="1"/>
  <c r="H25" i="1"/>
  <c r="C11" i="1"/>
  <c r="G73" i="1" l="1"/>
  <c r="G39" i="1" l="1"/>
  <c r="E38" i="1"/>
  <c r="D38" i="1"/>
  <c r="E12" i="1"/>
  <c r="J18" i="1" s="1"/>
  <c r="C12" i="1"/>
  <c r="F52" i="1" l="1"/>
  <c r="F58" i="1"/>
  <c r="D12" i="1"/>
  <c r="D10" i="1" s="1"/>
  <c r="H18" i="1"/>
  <c r="C18" i="1"/>
  <c r="G85" i="1"/>
  <c r="F85" i="1"/>
  <c r="E85" i="1"/>
  <c r="D85" i="1"/>
  <c r="G84" i="1"/>
  <c r="F84" i="1"/>
  <c r="E84" i="1"/>
  <c r="D84" i="1"/>
  <c r="F73" i="1"/>
  <c r="E73" i="1"/>
  <c r="D73" i="1"/>
  <c r="D18" i="1" l="1"/>
  <c r="I18" i="1"/>
  <c r="H71" i="1"/>
  <c r="C73" i="1"/>
  <c r="C84" i="1"/>
  <c r="F10" i="1"/>
  <c r="H72" i="1"/>
  <c r="H73" i="1" l="1"/>
  <c r="J17" i="1"/>
  <c r="E17" i="1"/>
  <c r="H17" i="1"/>
  <c r="D17" i="1"/>
</calcChain>
</file>

<file path=xl/sharedStrings.xml><?xml version="1.0" encoding="utf-8"?>
<sst xmlns="http://schemas.openxmlformats.org/spreadsheetml/2006/main" count="120" uniqueCount="46">
  <si>
    <t>Spam</t>
  </si>
  <si>
    <t>Ham</t>
  </si>
  <si>
    <t>W1</t>
  </si>
  <si>
    <t>W2</t>
  </si>
  <si>
    <t>W3</t>
  </si>
  <si>
    <t>W4</t>
  </si>
  <si>
    <t>W5</t>
  </si>
  <si>
    <t>Pr(total)</t>
  </si>
  <si>
    <t>BAYES</t>
  </si>
  <si>
    <t xml:space="preserve">NAIVE BAYES </t>
  </si>
  <si>
    <t>F1</t>
  </si>
  <si>
    <t>F2</t>
  </si>
  <si>
    <t>F3</t>
  </si>
  <si>
    <t>V1</t>
  </si>
  <si>
    <t>V2</t>
  </si>
  <si>
    <t>Prob (F)</t>
  </si>
  <si>
    <t>Prob (V)</t>
  </si>
  <si>
    <t>Prob (F|V)</t>
  </si>
  <si>
    <t>Prob (V|F)</t>
  </si>
  <si>
    <t>0/14</t>
  </si>
  <si>
    <t xml:space="preserve">   0/14</t>
  </si>
  <si>
    <t>Ejercicio 1.</t>
  </si>
  <si>
    <t>Ejercicio 2.</t>
  </si>
  <si>
    <t>Prob (W)</t>
  </si>
  <si>
    <t>Prob (Tipo)</t>
  </si>
  <si>
    <t>~W1</t>
  </si>
  <si>
    <t>~W2</t>
  </si>
  <si>
    <t>~W3</t>
  </si>
  <si>
    <t>~W4</t>
  </si>
  <si>
    <t>~W5</t>
  </si>
  <si>
    <t>Ejercicio 3. (Estimador Laplace)</t>
  </si>
  <si>
    <t>Probabilidad conjunta</t>
  </si>
  <si>
    <t>Probabilidad condicional</t>
  </si>
  <si>
    <t>Probabilidad condicional Pr (Wi | Tipo)</t>
  </si>
  <si>
    <t>Probabilidad condicional Pr ( not Wi | Tipo)</t>
  </si>
  <si>
    <t>Probabilidad de que el mensaje W1W4 sea Spam</t>
  </si>
  <si>
    <t>Probabilidad condicional Pr(Wi|Tipo)</t>
  </si>
  <si>
    <t xml:space="preserve">Pr(w1 and ~w2 and ~ w3 and w4 and ~ w5| spam) = </t>
  </si>
  <si>
    <t>Pr (spam) =</t>
  </si>
  <si>
    <t>Pr (w1 nd ~w2 and ~ w3 and w4 and~ w5) =</t>
  </si>
  <si>
    <t xml:space="preserve">Pr(w1 and ~w2 and ~ w3 and w4 and ~ w5| ham) = </t>
  </si>
  <si>
    <t>Pr (ham) =</t>
  </si>
  <si>
    <t>Probabilidad de que el mensaje W1W4 sea Ham</t>
  </si>
  <si>
    <t>Probabilidad individual</t>
  </si>
  <si>
    <t>Ocurre</t>
  </si>
  <si>
    <t>No ocurre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</si>
</sst>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0.0000"/>
    <numFmt numFmtId="165" formatCode="#\ ???/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0" xfId="0" applyNumberFormat="1"/>
    <xf numFmtId="0" fontId="0" fillId="0" borderId="0" xfId="0" applyFont="1" applyAlignment="1">
      <alignment horizontal="center"/>
    </xf>
    <xf numFmtId="0" fontId="1" fillId="0" borderId="0" xfId="0" applyFont="1" applyAlignment="1"/>
    <xf numFmtId="2" fontId="0" fillId="0" borderId="0" xfId="0" applyNumberFormat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13" fontId="0" fillId="0" borderId="1" xfId="0" applyNumberFormat="1" applyBorder="1" applyAlignment="1">
      <alignment vertical="center"/>
    </xf>
    <xf numFmtId="0" fontId="1" fillId="4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3" fontId="0" fillId="0" borderId="1" xfId="0" applyNumberFormat="1" applyBorder="1" applyAlignment="1"/>
    <xf numFmtId="0" fontId="1" fillId="0" borderId="3" xfId="0" applyFont="1" applyBorder="1" applyAlignment="1">
      <alignment horizontal="center"/>
    </xf>
    <xf numFmtId="13" fontId="0" fillId="0" borderId="0" xfId="0" applyNumberFormat="1" applyAlignment="1"/>
    <xf numFmtId="0" fontId="1" fillId="0" borderId="0" xfId="0" applyFont="1" applyBorder="1" applyAlignment="1"/>
    <xf numFmtId="0" fontId="0" fillId="0" borderId="0" xfId="0" applyAlignment="1">
      <alignment horizontal="left"/>
    </xf>
    <xf numFmtId="0" fontId="0" fillId="0" borderId="0" xfId="0" applyFont="1" applyAlignment="1"/>
    <xf numFmtId="10" fontId="1" fillId="0" borderId="3" xfId="1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0" xfId="0" applyFont="1" applyBorder="1"/>
    <xf numFmtId="10" fontId="0" fillId="0" borderId="0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/>
    <xf numFmtId="17" fontId="0" fillId="0" borderId="0" xfId="0" applyNumberFormat="1" applyAlignment="1">
      <alignment horizontal="center"/>
    </xf>
    <xf numFmtId="13" fontId="0" fillId="0" borderId="0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25979</xdr:colOff>
      <xdr:row>47</xdr:row>
      <xdr:rowOff>155864</xdr:rowOff>
    </xdr:from>
    <xdr:to>
      <xdr:col>12</xdr:col>
      <xdr:colOff>658090</xdr:colOff>
      <xdr:row>50</xdr:row>
      <xdr:rowOff>112570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0434" y="8918864"/>
          <a:ext cx="5204111" cy="528206"/>
        </a:xfrm>
        <a:prstGeom prst="rect">
          <a:avLst/>
        </a:prstGeom>
      </xdr:spPr>
    </xdr:pic>
    <xdr:clientData/>
  </xdr:twoCellAnchor>
  <xdr:twoCellAnchor editAs="oneCell">
    <xdr:from>
      <xdr:col>6</xdr:col>
      <xdr:colOff>77932</xdr:colOff>
      <xdr:row>53</xdr:row>
      <xdr:rowOff>173180</xdr:rowOff>
    </xdr:from>
    <xdr:to>
      <xdr:col>12</xdr:col>
      <xdr:colOff>718705</xdr:colOff>
      <xdr:row>56</xdr:row>
      <xdr:rowOff>95249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2387" y="9317180"/>
          <a:ext cx="5212773" cy="493569"/>
        </a:xfrm>
        <a:prstGeom prst="rect">
          <a:avLst/>
        </a:prstGeom>
      </xdr:spPr>
    </xdr:pic>
    <xdr:clientData/>
  </xdr:twoCellAnchor>
  <xdr:twoCellAnchor editAs="oneCell">
    <xdr:from>
      <xdr:col>6</xdr:col>
      <xdr:colOff>155864</xdr:colOff>
      <xdr:row>87</xdr:row>
      <xdr:rowOff>121227</xdr:rowOff>
    </xdr:from>
    <xdr:to>
      <xdr:col>13</xdr:col>
      <xdr:colOff>25975</xdr:colOff>
      <xdr:row>90</xdr:row>
      <xdr:rowOff>77933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0319" y="14789727"/>
          <a:ext cx="5204111" cy="528206"/>
        </a:xfrm>
        <a:prstGeom prst="rect">
          <a:avLst/>
        </a:prstGeom>
      </xdr:spPr>
    </xdr:pic>
    <xdr:clientData/>
  </xdr:twoCellAnchor>
  <xdr:twoCellAnchor editAs="oneCell">
    <xdr:from>
      <xdr:col>6</xdr:col>
      <xdr:colOff>173183</xdr:colOff>
      <xdr:row>93</xdr:row>
      <xdr:rowOff>190499</xdr:rowOff>
    </xdr:from>
    <xdr:to>
      <xdr:col>13</xdr:col>
      <xdr:colOff>51956</xdr:colOff>
      <xdr:row>96</xdr:row>
      <xdr:rowOff>112568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7638" y="16001999"/>
          <a:ext cx="5212773" cy="493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showGridLines="0" tabSelected="1" topLeftCell="B67" zoomScale="110" zoomScaleNormal="110" workbookViewId="0">
      <selection activeCell="F96" sqref="F96"/>
    </sheetView>
  </sheetViews>
  <sheetFormatPr baseColWidth="10" defaultRowHeight="15" x14ac:dyDescent="0.25"/>
  <cols>
    <col min="2" max="2" width="15" bestFit="1" customWidth="1"/>
  </cols>
  <sheetData>
    <row r="1" spans="1:10" x14ac:dyDescent="0.25">
      <c r="A1" s="39" t="s">
        <v>9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x14ac:dyDescent="0.25">
      <c r="A2" s="42"/>
      <c r="B2" s="43"/>
      <c r="C2" s="43"/>
      <c r="D2" s="43"/>
      <c r="E2" s="43"/>
      <c r="F2" s="43"/>
      <c r="G2" s="43"/>
      <c r="H2" s="43"/>
      <c r="I2" s="43"/>
      <c r="J2" s="44"/>
    </row>
    <row r="4" spans="1:10" x14ac:dyDescent="0.25">
      <c r="A4" s="4"/>
      <c r="B4" s="4"/>
      <c r="C4" s="4"/>
    </row>
    <row r="5" spans="1:10" x14ac:dyDescent="0.25">
      <c r="A5" s="4"/>
      <c r="B5" s="45" t="s">
        <v>21</v>
      </c>
      <c r="C5" s="46"/>
      <c r="D5" s="46"/>
      <c r="E5" s="46"/>
      <c r="F5" s="46"/>
      <c r="G5" s="46"/>
      <c r="H5" s="46"/>
      <c r="I5" s="46"/>
      <c r="J5" s="47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</row>
    <row r="8" spans="1:10" x14ac:dyDescent="0.25">
      <c r="A8" s="4"/>
      <c r="B8" s="49" t="s">
        <v>31</v>
      </c>
      <c r="C8" s="49"/>
      <c r="D8" s="49"/>
      <c r="E8" s="49"/>
      <c r="F8" s="49"/>
    </row>
    <row r="9" spans="1:10" x14ac:dyDescent="0.25">
      <c r="A9" s="4"/>
      <c r="B9" s="11"/>
      <c r="C9" s="12" t="s">
        <v>10</v>
      </c>
      <c r="D9" s="12" t="s">
        <v>11</v>
      </c>
      <c r="E9" s="12" t="s">
        <v>12</v>
      </c>
      <c r="F9" s="12" t="s">
        <v>16</v>
      </c>
    </row>
    <row r="10" spans="1:10" x14ac:dyDescent="0.25">
      <c r="A10" s="4"/>
      <c r="B10" s="13" t="s">
        <v>13</v>
      </c>
      <c r="C10" s="11">
        <v>0.1</v>
      </c>
      <c r="D10" s="11">
        <f>D12-D11</f>
        <v>0.25</v>
      </c>
      <c r="E10" s="11">
        <v>0.03</v>
      </c>
      <c r="F10" s="11">
        <f>SUM(C10:E10)</f>
        <v>0.38</v>
      </c>
    </row>
    <row r="11" spans="1:10" x14ac:dyDescent="0.25">
      <c r="A11" s="4"/>
      <c r="B11" s="13" t="s">
        <v>14</v>
      </c>
      <c r="C11" s="11">
        <f>F11-D11-E11</f>
        <v>0.21999999999999997</v>
      </c>
      <c r="D11" s="11">
        <v>0.26</v>
      </c>
      <c r="E11" s="11">
        <v>0.14000000000000001</v>
      </c>
      <c r="F11" s="11">
        <v>0.62</v>
      </c>
    </row>
    <row r="12" spans="1:10" x14ac:dyDescent="0.25">
      <c r="A12" s="4"/>
      <c r="B12" s="13" t="s">
        <v>15</v>
      </c>
      <c r="C12" s="11">
        <f>C11+C10</f>
        <v>0.31999999999999995</v>
      </c>
      <c r="D12" s="11">
        <f>F12-C12-E12</f>
        <v>0.51</v>
      </c>
      <c r="E12" s="11">
        <f>E11+E10</f>
        <v>0.17</v>
      </c>
      <c r="F12" s="11">
        <v>1</v>
      </c>
    </row>
    <row r="13" spans="1:10" x14ac:dyDescent="0.25">
      <c r="A13" s="4"/>
      <c r="B13" s="5"/>
      <c r="C13" s="5"/>
      <c r="D13" s="8"/>
      <c r="E13" s="8"/>
      <c r="F13" s="8"/>
    </row>
    <row r="14" spans="1:10" x14ac:dyDescent="0.25">
      <c r="A14" s="4"/>
      <c r="B14" s="4"/>
      <c r="C14" s="4"/>
      <c r="D14" s="1"/>
      <c r="E14" s="1"/>
      <c r="F14" s="1"/>
    </row>
    <row r="15" spans="1:10" x14ac:dyDescent="0.25">
      <c r="A15" s="4"/>
      <c r="B15" s="45" t="s">
        <v>32</v>
      </c>
      <c r="C15" s="46"/>
      <c r="D15" s="46"/>
      <c r="E15" s="47"/>
      <c r="G15" s="45" t="s">
        <v>32</v>
      </c>
      <c r="H15" s="46"/>
      <c r="I15" s="46"/>
      <c r="J15" s="47"/>
    </row>
    <row r="16" spans="1:10" x14ac:dyDescent="0.25">
      <c r="B16" s="19" t="s">
        <v>17</v>
      </c>
      <c r="C16" s="20" t="s">
        <v>10</v>
      </c>
      <c r="D16" s="20" t="s">
        <v>11</v>
      </c>
      <c r="E16" s="20" t="s">
        <v>12</v>
      </c>
      <c r="F16" s="1"/>
      <c r="G16" s="21" t="s">
        <v>18</v>
      </c>
      <c r="H16" s="20" t="s">
        <v>10</v>
      </c>
      <c r="I16" s="20" t="s">
        <v>11</v>
      </c>
      <c r="J16" s="20" t="s">
        <v>12</v>
      </c>
    </row>
    <row r="17" spans="2:10" x14ac:dyDescent="0.25">
      <c r="B17" s="16" t="s">
        <v>13</v>
      </c>
      <c r="C17" s="34">
        <f>10/38</f>
        <v>0.26315789473684209</v>
      </c>
      <c r="D17" s="34">
        <f>((D10/D12)*D12)/F10</f>
        <v>0.65789473684210531</v>
      </c>
      <c r="E17" s="34">
        <f>((E10/E12)*E12)/F10</f>
        <v>7.8947368421052627E-2</v>
      </c>
      <c r="F17" s="1"/>
      <c r="G17" s="16" t="s">
        <v>13</v>
      </c>
      <c r="H17" s="15">
        <f>((C10/F10)*F10)/C12</f>
        <v>0.3125</v>
      </c>
      <c r="I17" s="15">
        <v>0.49019607843137253</v>
      </c>
      <c r="J17" s="15">
        <f>((E10/F10)*F10)/E12</f>
        <v>0.1764705882352941</v>
      </c>
    </row>
    <row r="18" spans="2:10" x14ac:dyDescent="0.25">
      <c r="B18" s="16" t="s">
        <v>14</v>
      </c>
      <c r="C18" s="34">
        <f>((C11/C12)*C12)/F11</f>
        <v>0.35483870967741932</v>
      </c>
      <c r="D18" s="34">
        <f>((D11/D12)*D12)/F11</f>
        <v>0.41935483870967744</v>
      </c>
      <c r="E18" s="34">
        <v>0.22580645161290322</v>
      </c>
      <c r="F18" s="1"/>
      <c r="G18" s="16" t="s">
        <v>14</v>
      </c>
      <c r="H18" s="15">
        <f>((C11/F11)*F11)/C12</f>
        <v>0.6875</v>
      </c>
      <c r="I18" s="15">
        <f>((D11/F11)*F11)/D12</f>
        <v>0.50980392156862742</v>
      </c>
      <c r="J18" s="15">
        <f>((E11/F11)*F11)/E12</f>
        <v>0.82352941176470595</v>
      </c>
    </row>
    <row r="21" spans="2:10" x14ac:dyDescent="0.25">
      <c r="B21" s="48" t="s">
        <v>22</v>
      </c>
      <c r="C21" s="48"/>
      <c r="D21" s="48"/>
      <c r="E21" s="48"/>
      <c r="F21" s="48"/>
      <c r="G21" s="48"/>
      <c r="H21" s="48"/>
      <c r="I21" s="48"/>
      <c r="J21" s="48"/>
    </row>
    <row r="23" spans="2:10" x14ac:dyDescent="0.25">
      <c r="B23" s="49" t="s">
        <v>43</v>
      </c>
      <c r="C23" s="50"/>
      <c r="D23" s="50"/>
      <c r="E23" s="50"/>
      <c r="F23" s="50"/>
      <c r="G23" s="50"/>
      <c r="H23" s="50"/>
    </row>
    <row r="24" spans="2:10" x14ac:dyDescent="0.25">
      <c r="B24" s="17"/>
      <c r="C24" s="16" t="s">
        <v>2</v>
      </c>
      <c r="D24" s="16" t="s">
        <v>3</v>
      </c>
      <c r="E24" s="16" t="s">
        <v>4</v>
      </c>
      <c r="F24" s="16" t="s">
        <v>5</v>
      </c>
      <c r="G24" s="16" t="s">
        <v>6</v>
      </c>
      <c r="H24" s="16" t="s">
        <v>23</v>
      </c>
    </row>
    <row r="25" spans="2:10" x14ac:dyDescent="0.25">
      <c r="B25" s="16" t="s">
        <v>44</v>
      </c>
      <c r="C25" s="15">
        <v>0.21428571428571427</v>
      </c>
      <c r="D25" s="15">
        <v>0.35714285714285715</v>
      </c>
      <c r="E25" s="15">
        <v>0.14285714285714285</v>
      </c>
      <c r="F25" s="15">
        <v>0.21428571428571427</v>
      </c>
      <c r="G25" s="15">
        <v>7.1428571428571397E-2</v>
      </c>
      <c r="H25" s="23">
        <f>SUM(C25:G25)</f>
        <v>0.99999999999999989</v>
      </c>
    </row>
    <row r="26" spans="2:10" x14ac:dyDescent="0.25">
      <c r="B26" s="16" t="s">
        <v>45</v>
      </c>
      <c r="C26" s="15">
        <f>1-C25</f>
        <v>0.7857142857142857</v>
      </c>
      <c r="D26" s="15">
        <f t="shared" ref="D26:H26" si="0">1-D25</f>
        <v>0.64285714285714279</v>
      </c>
      <c r="E26" s="15">
        <f t="shared" si="0"/>
        <v>0.85714285714285721</v>
      </c>
      <c r="F26" s="15">
        <f t="shared" si="0"/>
        <v>0.7857142857142857</v>
      </c>
      <c r="G26" s="15">
        <f t="shared" si="0"/>
        <v>0.9285714285714286</v>
      </c>
      <c r="H26" s="15">
        <f t="shared" si="0"/>
        <v>0</v>
      </c>
    </row>
    <row r="27" spans="2:10" x14ac:dyDescent="0.25">
      <c r="C27" s="37"/>
      <c r="D27" s="37"/>
      <c r="E27" s="37"/>
      <c r="F27" s="37"/>
      <c r="G27" s="37"/>
      <c r="H27" s="37"/>
    </row>
    <row r="29" spans="2:10" x14ac:dyDescent="0.25">
      <c r="B29" s="49" t="s">
        <v>31</v>
      </c>
      <c r="C29" s="50"/>
      <c r="D29" s="50"/>
      <c r="E29" s="50"/>
      <c r="F29" s="50"/>
      <c r="G29" s="50"/>
      <c r="H29" s="50"/>
    </row>
    <row r="30" spans="2:10" x14ac:dyDescent="0.25">
      <c r="B30" s="17"/>
      <c r="C30" s="16" t="s">
        <v>2</v>
      </c>
      <c r="D30" s="16" t="s">
        <v>3</v>
      </c>
      <c r="E30" s="16" t="s">
        <v>4</v>
      </c>
      <c r="F30" s="16" t="s">
        <v>5</v>
      </c>
      <c r="G30" s="16" t="s">
        <v>6</v>
      </c>
      <c r="H30" s="16" t="s">
        <v>23</v>
      </c>
    </row>
    <row r="31" spans="2:10" x14ac:dyDescent="0.25">
      <c r="B31" s="16" t="s">
        <v>0</v>
      </c>
      <c r="C31" s="34">
        <v>0.21428571428571427</v>
      </c>
      <c r="D31" s="34">
        <v>7.1428571428571425E-2</v>
      </c>
      <c r="E31" s="34">
        <v>0.14285714285714285</v>
      </c>
      <c r="F31" s="34" t="s">
        <v>19</v>
      </c>
      <c r="G31" s="34" t="s">
        <v>19</v>
      </c>
      <c r="H31" s="34">
        <v>0.42857142857142855</v>
      </c>
    </row>
    <row r="32" spans="2:10" x14ac:dyDescent="0.25">
      <c r="B32" s="16" t="s">
        <v>1</v>
      </c>
      <c r="C32" s="34" t="s">
        <v>20</v>
      </c>
      <c r="D32" s="34">
        <f>4/14</f>
        <v>0.2857142857142857</v>
      </c>
      <c r="E32" s="34" t="s">
        <v>19</v>
      </c>
      <c r="F32" s="34">
        <v>0.21428571428571427</v>
      </c>
      <c r="G32" s="34">
        <v>7.1428571428571425E-2</v>
      </c>
      <c r="H32" s="34">
        <v>0.5714285714285714</v>
      </c>
    </row>
    <row r="33" spans="2:8" x14ac:dyDescent="0.25">
      <c r="B33" s="16" t="s">
        <v>24</v>
      </c>
      <c r="C33" s="34">
        <v>0.21428571428571427</v>
      </c>
      <c r="D33" s="34">
        <v>0.35714285714285715</v>
      </c>
      <c r="E33" s="34">
        <v>0.14285714285714285</v>
      </c>
      <c r="F33" s="34">
        <v>0.21428571428571427</v>
      </c>
      <c r="G33" s="34">
        <v>7.1428571428571425E-2</v>
      </c>
      <c r="H33" s="34">
        <f>SUM(C33:G33)</f>
        <v>0.99999999999999989</v>
      </c>
    </row>
    <row r="36" spans="2:8" x14ac:dyDescent="0.25">
      <c r="B36" s="49" t="s">
        <v>33</v>
      </c>
      <c r="C36" s="50"/>
      <c r="D36" s="50"/>
      <c r="E36" s="50"/>
      <c r="F36" s="50"/>
      <c r="G36" s="50"/>
    </row>
    <row r="37" spans="2:8" x14ac:dyDescent="0.25">
      <c r="B37" s="14"/>
      <c r="C37" s="16" t="s">
        <v>2</v>
      </c>
      <c r="D37" s="16" t="s">
        <v>3</v>
      </c>
      <c r="E37" s="16" t="s">
        <v>4</v>
      </c>
      <c r="F37" s="16" t="s">
        <v>5</v>
      </c>
      <c r="G37" s="16" t="s">
        <v>6</v>
      </c>
    </row>
    <row r="38" spans="2:8" x14ac:dyDescent="0.25">
      <c r="B38" s="16" t="s">
        <v>0</v>
      </c>
      <c r="C38" s="15">
        <v>0.5</v>
      </c>
      <c r="D38" s="15">
        <f>((D31/D33)*D33)/H31</f>
        <v>0.16666666666666666</v>
      </c>
      <c r="E38" s="15">
        <f>((E31/E33)*E33)/H31</f>
        <v>0.33333333333333331</v>
      </c>
      <c r="F38" s="22">
        <v>0</v>
      </c>
      <c r="G38" s="23">
        <v>0</v>
      </c>
    </row>
    <row r="39" spans="2:8" x14ac:dyDescent="0.25">
      <c r="B39" s="16" t="s">
        <v>1</v>
      </c>
      <c r="C39" s="23">
        <v>0</v>
      </c>
      <c r="D39" s="15">
        <v>0.5</v>
      </c>
      <c r="E39" s="23">
        <v>0</v>
      </c>
      <c r="F39" s="15">
        <v>0.375</v>
      </c>
      <c r="G39" s="15">
        <f>((G32/G33)*G33/H32)</f>
        <v>0.125</v>
      </c>
    </row>
    <row r="41" spans="2:8" x14ac:dyDescent="0.25">
      <c r="H41" s="7"/>
    </row>
    <row r="42" spans="2:8" x14ac:dyDescent="0.25">
      <c r="B42" s="49" t="s">
        <v>34</v>
      </c>
      <c r="C42" s="50"/>
      <c r="D42" s="50"/>
      <c r="E42" s="50"/>
      <c r="F42" s="50"/>
      <c r="G42" s="50"/>
    </row>
    <row r="43" spans="2:8" x14ac:dyDescent="0.25">
      <c r="B43" s="14"/>
      <c r="C43" s="16" t="s">
        <v>25</v>
      </c>
      <c r="D43" s="16" t="s">
        <v>26</v>
      </c>
      <c r="E43" s="16" t="s">
        <v>27</v>
      </c>
      <c r="F43" s="16" t="s">
        <v>28</v>
      </c>
      <c r="G43" s="16" t="s">
        <v>29</v>
      </c>
    </row>
    <row r="44" spans="2:8" x14ac:dyDescent="0.25">
      <c r="B44" s="16" t="s">
        <v>0</v>
      </c>
      <c r="C44" s="15">
        <f>1-C38</f>
        <v>0.5</v>
      </c>
      <c r="D44" s="15">
        <f t="shared" ref="D44:G44" si="1">1-D38</f>
        <v>0.83333333333333337</v>
      </c>
      <c r="E44" s="15">
        <f t="shared" si="1"/>
        <v>0.66666666666666674</v>
      </c>
      <c r="F44" s="22">
        <f t="shared" si="1"/>
        <v>1</v>
      </c>
      <c r="G44" s="23">
        <f t="shared" si="1"/>
        <v>1</v>
      </c>
    </row>
    <row r="45" spans="2:8" x14ac:dyDescent="0.25">
      <c r="B45" s="16" t="s">
        <v>1</v>
      </c>
      <c r="C45" s="23">
        <f>1-C39</f>
        <v>1</v>
      </c>
      <c r="D45" s="15">
        <f t="shared" ref="D45:G45" si="2">1-D39</f>
        <v>0.5</v>
      </c>
      <c r="E45" s="23">
        <f t="shared" si="2"/>
        <v>1</v>
      </c>
      <c r="F45" s="15">
        <f t="shared" si="2"/>
        <v>0.625</v>
      </c>
      <c r="G45" s="15">
        <f t="shared" si="2"/>
        <v>0.875</v>
      </c>
    </row>
    <row r="46" spans="2:8" x14ac:dyDescent="0.25">
      <c r="B46" s="1"/>
      <c r="C46" s="6"/>
      <c r="D46" s="6"/>
      <c r="E46" s="6"/>
      <c r="F46" s="6"/>
      <c r="G46" s="6"/>
    </row>
    <row r="47" spans="2:8" x14ac:dyDescent="0.25">
      <c r="B47" s="36"/>
      <c r="C47" s="6"/>
      <c r="D47" s="6"/>
      <c r="E47" s="6"/>
      <c r="F47" s="6"/>
      <c r="G47" s="6"/>
    </row>
    <row r="48" spans="2:8" x14ac:dyDescent="0.25">
      <c r="B48" s="49" t="s">
        <v>35</v>
      </c>
      <c r="C48" s="49"/>
      <c r="D48" s="49"/>
      <c r="E48" s="49"/>
      <c r="F48" s="49"/>
      <c r="G48" s="26"/>
    </row>
    <row r="49" spans="2:10" x14ac:dyDescent="0.25">
      <c r="B49" s="27" t="s">
        <v>37</v>
      </c>
      <c r="D49" s="7"/>
      <c r="F49" s="25">
        <f>C38*D44*E44*F38*G44</f>
        <v>0</v>
      </c>
    </row>
    <row r="50" spans="2:10" x14ac:dyDescent="0.25">
      <c r="B50" s="27" t="s">
        <v>38</v>
      </c>
      <c r="F50" s="6">
        <f>H31</f>
        <v>0.42857142857142855</v>
      </c>
    </row>
    <row r="51" spans="2:10" x14ac:dyDescent="0.25">
      <c r="B51" s="27" t="s">
        <v>39</v>
      </c>
      <c r="F51" s="2">
        <f>C33*(1-(D33))*(1-(E33))*F33*(1-(G33))</f>
        <v>2.3494674837865177E-2</v>
      </c>
    </row>
    <row r="52" spans="2:10" x14ac:dyDescent="0.25">
      <c r="B52" s="45" t="s">
        <v>8</v>
      </c>
      <c r="C52" s="46"/>
      <c r="D52" s="46"/>
      <c r="E52" s="46"/>
      <c r="F52" s="24">
        <f>(F49*F50)/F51</f>
        <v>0</v>
      </c>
    </row>
    <row r="54" spans="2:10" x14ac:dyDescent="0.25">
      <c r="B54" s="49" t="s">
        <v>42</v>
      </c>
      <c r="C54" s="49"/>
      <c r="D54" s="49"/>
      <c r="E54" s="49"/>
      <c r="F54" s="49"/>
      <c r="G54" s="28"/>
    </row>
    <row r="55" spans="2:10" x14ac:dyDescent="0.25">
      <c r="B55" s="27" t="s">
        <v>40</v>
      </c>
      <c r="D55" s="7"/>
      <c r="F55" s="25">
        <f>C45*D39*E39*F45*G39</f>
        <v>0</v>
      </c>
    </row>
    <row r="56" spans="2:10" x14ac:dyDescent="0.25">
      <c r="B56" s="27" t="s">
        <v>41</v>
      </c>
      <c r="F56" s="6">
        <f>H32</f>
        <v>0.5714285714285714</v>
      </c>
    </row>
    <row r="57" spans="2:10" x14ac:dyDescent="0.25">
      <c r="B57" s="27" t="s">
        <v>39</v>
      </c>
      <c r="F57" s="2">
        <f>C33*(1-D33)*(1-E33)*F33*(1-G33)</f>
        <v>2.3494674837865177E-2</v>
      </c>
    </row>
    <row r="58" spans="2:10" x14ac:dyDescent="0.25">
      <c r="B58" s="45" t="s">
        <v>8</v>
      </c>
      <c r="C58" s="46"/>
      <c r="D58" s="46"/>
      <c r="E58" s="46"/>
      <c r="F58" s="24">
        <f>(F55*F56)/F57</f>
        <v>0</v>
      </c>
    </row>
    <row r="61" spans="2:10" x14ac:dyDescent="0.25">
      <c r="B61" s="51" t="s">
        <v>30</v>
      </c>
      <c r="C61" s="52"/>
      <c r="D61" s="52"/>
      <c r="E61" s="52"/>
      <c r="F61" s="52"/>
      <c r="G61" s="52"/>
      <c r="H61" s="52"/>
      <c r="I61" s="52"/>
      <c r="J61" s="53"/>
    </row>
    <row r="63" spans="2:10" x14ac:dyDescent="0.25">
      <c r="B63" s="49" t="s">
        <v>43</v>
      </c>
      <c r="C63" s="50"/>
      <c r="D63" s="50"/>
      <c r="E63" s="50"/>
      <c r="F63" s="50"/>
      <c r="G63" s="50"/>
      <c r="H63" s="50"/>
    </row>
    <row r="64" spans="2:10" x14ac:dyDescent="0.25">
      <c r="B64" s="17"/>
      <c r="C64" s="16" t="s">
        <v>2</v>
      </c>
      <c r="D64" s="16" t="s">
        <v>3</v>
      </c>
      <c r="E64" s="16" t="s">
        <v>4</v>
      </c>
      <c r="F64" s="16" t="s">
        <v>5</v>
      </c>
      <c r="G64" s="16" t="s">
        <v>6</v>
      </c>
      <c r="H64" s="16" t="s">
        <v>23</v>
      </c>
    </row>
    <row r="65" spans="2:8" x14ac:dyDescent="0.25">
      <c r="B65" s="16" t="s">
        <v>44</v>
      </c>
      <c r="C65" s="15">
        <v>0.20833333333333334</v>
      </c>
      <c r="D65" s="15">
        <v>0.29166666666666669</v>
      </c>
      <c r="E65" s="15">
        <v>0.16666666666666666</v>
      </c>
      <c r="F65" s="15">
        <v>0.20833333333333334</v>
      </c>
      <c r="G65" s="15">
        <v>0.125</v>
      </c>
      <c r="H65" s="23">
        <f>SUM(C65:G65)</f>
        <v>1</v>
      </c>
    </row>
    <row r="66" spans="2:8" x14ac:dyDescent="0.25">
      <c r="B66" s="16" t="s">
        <v>45</v>
      </c>
      <c r="C66" s="15">
        <f>1-C65</f>
        <v>0.79166666666666663</v>
      </c>
      <c r="D66" s="15">
        <f t="shared" ref="D66" si="3">1-D65</f>
        <v>0.70833333333333326</v>
      </c>
      <c r="E66" s="15">
        <f>1-E65</f>
        <v>0.83333333333333337</v>
      </c>
      <c r="F66" s="15">
        <f t="shared" ref="F66" si="4">1-F65</f>
        <v>0.79166666666666663</v>
      </c>
      <c r="G66" s="15">
        <f t="shared" ref="G66" si="5">1-G65</f>
        <v>0.875</v>
      </c>
      <c r="H66" s="18">
        <f t="shared" ref="H66" si="6">1-H65</f>
        <v>0</v>
      </c>
    </row>
    <row r="67" spans="2:8" x14ac:dyDescent="0.25">
      <c r="B67" s="1"/>
      <c r="C67" s="37"/>
      <c r="D67" s="37"/>
      <c r="E67" s="37"/>
      <c r="F67" s="37"/>
      <c r="G67" s="37"/>
      <c r="H67" s="37"/>
    </row>
    <row r="69" spans="2:8" x14ac:dyDescent="0.25">
      <c r="B69" s="49" t="s">
        <v>31</v>
      </c>
      <c r="C69" s="49"/>
      <c r="D69" s="49"/>
      <c r="E69" s="49"/>
      <c r="F69" s="49"/>
      <c r="G69" s="49"/>
      <c r="H69" s="49"/>
    </row>
    <row r="70" spans="2:8" x14ac:dyDescent="0.25">
      <c r="B70" s="14"/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 t="s">
        <v>7</v>
      </c>
    </row>
    <row r="71" spans="2:8" x14ac:dyDescent="0.25">
      <c r="B71" s="16" t="s">
        <v>0</v>
      </c>
      <c r="C71" s="38">
        <v>0.16666666666666666</v>
      </c>
      <c r="D71" s="34">
        <v>8.3333333333333329E-2</v>
      </c>
      <c r="E71" s="34">
        <v>0.125</v>
      </c>
      <c r="F71" s="34">
        <v>4.1666666666666664E-2</v>
      </c>
      <c r="G71" s="34">
        <v>4.1666666666666664E-2</v>
      </c>
      <c r="H71" s="34">
        <f>SUM(C71:G71)</f>
        <v>0.45833333333333337</v>
      </c>
    </row>
    <row r="72" spans="2:8" x14ac:dyDescent="0.25">
      <c r="B72" s="16" t="s">
        <v>1</v>
      </c>
      <c r="C72" s="34">
        <v>4.1666666666666664E-2</v>
      </c>
      <c r="D72" s="34">
        <v>0.20833333333333334</v>
      </c>
      <c r="E72" s="34">
        <v>4.1666666666666664E-2</v>
      </c>
      <c r="F72" s="34">
        <v>0.16666666666666666</v>
      </c>
      <c r="G72" s="34">
        <v>8.3333333333333329E-2</v>
      </c>
      <c r="H72" s="34">
        <f>SUM(C72:G72)</f>
        <v>0.54166666666666674</v>
      </c>
    </row>
    <row r="73" spans="2:8" x14ac:dyDescent="0.25">
      <c r="B73" s="16" t="s">
        <v>7</v>
      </c>
      <c r="C73" s="34">
        <f>SUM(C71:C72)</f>
        <v>0.20833333333333331</v>
      </c>
      <c r="D73" s="34">
        <f t="shared" ref="D73:G73" si="7">SUM(D71:D72)</f>
        <v>0.29166666666666669</v>
      </c>
      <c r="E73" s="34">
        <f t="shared" si="7"/>
        <v>0.16666666666666666</v>
      </c>
      <c r="F73" s="34">
        <f t="shared" si="7"/>
        <v>0.20833333333333331</v>
      </c>
      <c r="G73" s="34">
        <f t="shared" si="7"/>
        <v>0.125</v>
      </c>
      <c r="H73" s="35">
        <f>SUM(H71:H72)</f>
        <v>1</v>
      </c>
    </row>
    <row r="74" spans="2:8" x14ac:dyDescent="0.25">
      <c r="B74" s="1"/>
      <c r="C74" s="1"/>
      <c r="D74" s="1"/>
      <c r="E74" s="1"/>
      <c r="F74" s="1"/>
      <c r="G74" s="1"/>
      <c r="H74" s="1"/>
    </row>
    <row r="76" spans="2:8" x14ac:dyDescent="0.25">
      <c r="B76" s="49" t="s">
        <v>36</v>
      </c>
      <c r="C76" s="49"/>
      <c r="D76" s="49"/>
      <c r="E76" s="49"/>
      <c r="F76" s="49"/>
      <c r="G76" s="49"/>
      <c r="H76" s="9"/>
    </row>
    <row r="77" spans="2:8" x14ac:dyDescent="0.25">
      <c r="B77" s="14"/>
      <c r="C77" s="16" t="s">
        <v>2</v>
      </c>
      <c r="D77" s="16" t="s">
        <v>3</v>
      </c>
      <c r="E77" s="16" t="s">
        <v>4</v>
      </c>
      <c r="F77" s="16" t="s">
        <v>5</v>
      </c>
      <c r="G77" s="16" t="s">
        <v>6</v>
      </c>
    </row>
    <row r="78" spans="2:8" x14ac:dyDescent="0.25">
      <c r="B78" s="16" t="s">
        <v>0</v>
      </c>
      <c r="C78" s="34">
        <v>0.36363636363636365</v>
      </c>
      <c r="D78" s="34">
        <v>0.18181818181818182</v>
      </c>
      <c r="E78" s="34">
        <v>0.27272727272727271</v>
      </c>
      <c r="F78" s="34">
        <v>9.0909090909090912E-2</v>
      </c>
      <c r="G78" s="34">
        <v>9.0909090909090912E-2</v>
      </c>
      <c r="H78" s="10"/>
    </row>
    <row r="79" spans="2:8" x14ac:dyDescent="0.25">
      <c r="B79" s="16" t="s">
        <v>1</v>
      </c>
      <c r="C79" s="34">
        <v>7.6923076923076927E-2</v>
      </c>
      <c r="D79" s="34">
        <v>0.38461538461538464</v>
      </c>
      <c r="E79" s="34">
        <v>7.6923076923076927E-2</v>
      </c>
      <c r="F79" s="34">
        <v>0.30769230769230771</v>
      </c>
      <c r="G79" s="34">
        <v>0.15384615384615385</v>
      </c>
    </row>
    <row r="81" spans="2:13" x14ac:dyDescent="0.25">
      <c r="B81" s="1"/>
      <c r="C81" s="3"/>
      <c r="D81" s="3"/>
      <c r="E81" s="3"/>
      <c r="F81" s="3"/>
      <c r="G81" s="3"/>
      <c r="H81" s="3"/>
    </row>
    <row r="82" spans="2:13" x14ac:dyDescent="0.25">
      <c r="B82" s="49" t="s">
        <v>34</v>
      </c>
      <c r="C82" s="50"/>
      <c r="D82" s="50"/>
      <c r="E82" s="50"/>
      <c r="F82" s="50"/>
      <c r="G82" s="50"/>
      <c r="H82" s="3"/>
    </row>
    <row r="83" spans="2:13" x14ac:dyDescent="0.25">
      <c r="B83" s="14"/>
      <c r="C83" s="16" t="s">
        <v>25</v>
      </c>
      <c r="D83" s="16" t="s">
        <v>26</v>
      </c>
      <c r="E83" s="16" t="s">
        <v>27</v>
      </c>
      <c r="F83" s="16" t="s">
        <v>28</v>
      </c>
      <c r="G83" s="16" t="s">
        <v>29</v>
      </c>
      <c r="H83" s="3"/>
    </row>
    <row r="84" spans="2:13" x14ac:dyDescent="0.25">
      <c r="B84" s="16" t="s">
        <v>0</v>
      </c>
      <c r="C84" s="34">
        <f>1-C78</f>
        <v>0.63636363636363635</v>
      </c>
      <c r="D84" s="34">
        <f t="shared" ref="D84:G84" si="8">1-D78</f>
        <v>0.81818181818181812</v>
      </c>
      <c r="E84" s="34">
        <f t="shared" si="8"/>
        <v>0.72727272727272729</v>
      </c>
      <c r="F84" s="34">
        <f t="shared" si="8"/>
        <v>0.90909090909090906</v>
      </c>
      <c r="G84" s="34">
        <f t="shared" si="8"/>
        <v>0.90909090909090906</v>
      </c>
      <c r="H84" s="3"/>
    </row>
    <row r="85" spans="2:13" x14ac:dyDescent="0.25">
      <c r="B85" s="16" t="s">
        <v>1</v>
      </c>
      <c r="C85" s="34">
        <f>1-C79</f>
        <v>0.92307692307692313</v>
      </c>
      <c r="D85" s="34">
        <f t="shared" ref="D85:G85" si="9">1-D79</f>
        <v>0.61538461538461542</v>
      </c>
      <c r="E85" s="34">
        <f t="shared" si="9"/>
        <v>0.92307692307692313</v>
      </c>
      <c r="F85" s="34">
        <f t="shared" si="9"/>
        <v>0.69230769230769229</v>
      </c>
      <c r="G85" s="34">
        <f t="shared" si="9"/>
        <v>0.84615384615384615</v>
      </c>
      <c r="H85" s="3"/>
    </row>
    <row r="86" spans="2:13" x14ac:dyDescent="0.25">
      <c r="B86" s="1"/>
      <c r="C86" s="1"/>
      <c r="D86" s="1"/>
      <c r="E86" s="1"/>
      <c r="F86" s="1"/>
      <c r="G86" s="1"/>
      <c r="H86" s="1"/>
    </row>
    <row r="87" spans="2:13" x14ac:dyDescent="0.25">
      <c r="C87" s="1"/>
      <c r="D87" s="1"/>
      <c r="E87" s="1"/>
      <c r="F87" s="1"/>
      <c r="G87" s="1"/>
      <c r="H87" s="1"/>
    </row>
    <row r="88" spans="2:13" x14ac:dyDescent="0.25">
      <c r="B88" s="49" t="s">
        <v>35</v>
      </c>
      <c r="C88" s="49"/>
      <c r="D88" s="49"/>
      <c r="E88" s="49"/>
      <c r="F88" s="49"/>
      <c r="H88" s="54"/>
      <c r="I88" s="54"/>
      <c r="J88" s="54"/>
      <c r="K88" s="54"/>
      <c r="L88" s="54"/>
      <c r="M88" s="54"/>
    </row>
    <row r="89" spans="2:13" x14ac:dyDescent="0.25">
      <c r="B89" s="27" t="s">
        <v>37</v>
      </c>
      <c r="D89" s="7"/>
      <c r="F89" s="2">
        <f>(C78*D84*E84*F78*G84)</f>
        <v>1.7882534104103669E-2</v>
      </c>
      <c r="H89" s="30"/>
      <c r="I89" s="30"/>
      <c r="J89" s="30"/>
      <c r="K89" s="30"/>
      <c r="L89" s="30"/>
      <c r="M89" s="30"/>
    </row>
    <row r="90" spans="2:13" x14ac:dyDescent="0.25">
      <c r="B90" s="27" t="s">
        <v>38</v>
      </c>
      <c r="F90" s="6">
        <f>H71</f>
        <v>0.45833333333333337</v>
      </c>
      <c r="H90" s="30"/>
      <c r="I90" s="31"/>
      <c r="J90" s="30"/>
      <c r="K90" s="30"/>
      <c r="L90" s="30"/>
      <c r="M90" s="30"/>
    </row>
    <row r="91" spans="2:13" x14ac:dyDescent="0.25">
      <c r="B91" s="27" t="s">
        <v>39</v>
      </c>
      <c r="F91" s="2">
        <f>C73*(1-D73)*(1-E73)*F73*(1-G73)</f>
        <v>2.2417233314043206E-2</v>
      </c>
      <c r="H91" s="32"/>
      <c r="I91" s="33"/>
      <c r="J91" s="30"/>
      <c r="K91" s="30"/>
      <c r="L91" s="30"/>
      <c r="M91" s="30"/>
    </row>
    <row r="92" spans="2:13" x14ac:dyDescent="0.25">
      <c r="B92" s="45" t="s">
        <v>8</v>
      </c>
      <c r="C92" s="46"/>
      <c r="D92" s="46"/>
      <c r="E92" s="46"/>
      <c r="F92" s="29">
        <f>(F89*F90)/F91</f>
        <v>0.36561877862271203</v>
      </c>
      <c r="H92" s="30"/>
      <c r="I92" s="30"/>
      <c r="J92" s="30"/>
      <c r="K92" s="30"/>
      <c r="L92" s="30"/>
      <c r="M92" s="30"/>
    </row>
    <row r="94" spans="2:13" x14ac:dyDescent="0.25">
      <c r="B94" s="49" t="s">
        <v>42</v>
      </c>
      <c r="C94" s="49"/>
      <c r="D94" s="49"/>
      <c r="E94" s="49"/>
      <c r="F94" s="49"/>
      <c r="H94" s="54"/>
      <c r="I94" s="54"/>
      <c r="J94" s="54"/>
      <c r="K94" s="54"/>
      <c r="L94" s="54"/>
      <c r="M94" s="54"/>
    </row>
    <row r="95" spans="2:13" x14ac:dyDescent="0.25">
      <c r="B95" s="27" t="s">
        <v>40</v>
      </c>
      <c r="D95" s="7"/>
      <c r="F95" s="2">
        <f>(C79*D85*E85*F79*G85)</f>
        <v>1.1376460100244283E-2</v>
      </c>
      <c r="H95" s="30"/>
      <c r="I95" s="30"/>
      <c r="J95" s="30"/>
      <c r="K95" s="30"/>
      <c r="L95" s="30"/>
      <c r="M95" s="30"/>
    </row>
    <row r="96" spans="2:13" x14ac:dyDescent="0.25">
      <c r="B96" s="27" t="s">
        <v>41</v>
      </c>
      <c r="F96" s="6">
        <f>H72</f>
        <v>0.54166666666666674</v>
      </c>
      <c r="H96" s="30"/>
      <c r="I96" s="31"/>
      <c r="J96" s="30"/>
      <c r="K96" s="30"/>
      <c r="L96" s="30"/>
      <c r="M96" s="30"/>
    </row>
    <row r="97" spans="2:13" x14ac:dyDescent="0.25">
      <c r="B97" s="27" t="s">
        <v>39</v>
      </c>
      <c r="F97" s="2">
        <f>C73*(1-D73)*(1-E73)*F73*(1-G73)</f>
        <v>2.2417233314043206E-2</v>
      </c>
      <c r="H97" s="32"/>
      <c r="I97" s="33"/>
      <c r="J97" s="30"/>
      <c r="K97" s="30"/>
      <c r="L97" s="30"/>
      <c r="M97" s="30"/>
    </row>
    <row r="98" spans="2:13" x14ac:dyDescent="0.25">
      <c r="B98" s="45" t="s">
        <v>8</v>
      </c>
      <c r="C98" s="46"/>
      <c r="D98" s="46"/>
      <c r="E98" s="46"/>
      <c r="F98" s="29">
        <f>(F95*F96)/F97</f>
        <v>0.27488892739967746</v>
      </c>
      <c r="H98" s="30"/>
      <c r="I98" s="30"/>
      <c r="J98" s="30"/>
      <c r="K98" s="30"/>
      <c r="L98" s="30"/>
      <c r="M98" s="30"/>
    </row>
    <row r="99" spans="2:13" x14ac:dyDescent="0.25">
      <c r="H99" s="30"/>
      <c r="I99" s="30"/>
      <c r="J99" s="30"/>
      <c r="K99" s="30"/>
      <c r="L99" s="30"/>
      <c r="M99" s="30"/>
    </row>
  </sheetData>
  <mergeCells count="25">
    <mergeCell ref="B88:F88"/>
    <mergeCell ref="B92:E92"/>
    <mergeCell ref="B98:E98"/>
    <mergeCell ref="H88:M88"/>
    <mergeCell ref="H94:M94"/>
    <mergeCell ref="B94:F94"/>
    <mergeCell ref="B29:H29"/>
    <mergeCell ref="B36:G36"/>
    <mergeCell ref="B42:G42"/>
    <mergeCell ref="B82:G82"/>
    <mergeCell ref="G15:J15"/>
    <mergeCell ref="B61:J61"/>
    <mergeCell ref="B76:G76"/>
    <mergeCell ref="B48:F48"/>
    <mergeCell ref="B54:F54"/>
    <mergeCell ref="B58:E58"/>
    <mergeCell ref="B69:H69"/>
    <mergeCell ref="B52:E52"/>
    <mergeCell ref="B23:H23"/>
    <mergeCell ref="B63:H63"/>
    <mergeCell ref="A1:J2"/>
    <mergeCell ref="B5:J5"/>
    <mergeCell ref="B21:J21"/>
    <mergeCell ref="B15:E15"/>
    <mergeCell ref="B8:F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Unalmed</dc:creator>
  <cp:lastModifiedBy>Unalmed</cp:lastModifiedBy>
  <dcterms:created xsi:type="dcterms:W3CDTF">2018-03-26T18:17:56Z</dcterms:created>
  <dcterms:modified xsi:type="dcterms:W3CDTF">2018-05-15T14:11:59Z</dcterms:modified>
</cp:coreProperties>
</file>