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dwardL\Downloads\"/>
    </mc:Choice>
  </mc:AlternateContent>
  <bookViews>
    <workbookView xWindow="0" yWindow="0" windowWidth="28800" windowHeight="12135" activeTab="1"/>
  </bookViews>
  <sheets>
    <sheet name="README" sheetId="1" r:id="rId1"/>
    <sheet name="Coverage_Stat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2" l="1"/>
  <c r="D21" i="2"/>
  <c r="D23" i="2" l="1"/>
  <c r="D25" i="2" s="1"/>
  <c r="D27" i="2" s="1"/>
  <c r="D28" i="2" s="1"/>
  <c r="L26" i="2" l="1"/>
  <c r="L25" i="2" l="1"/>
  <c r="O25" i="2" s="1"/>
  <c r="L23" i="2"/>
  <c r="M23" i="2" l="1"/>
  <c r="O23" i="2"/>
  <c r="M25" i="2"/>
  <c r="L27" i="2"/>
  <c r="L22" i="2"/>
  <c r="M27" i="2" l="1"/>
  <c r="O27" i="2"/>
  <c r="M22" i="2"/>
  <c r="O22" i="2"/>
  <c r="M26" i="2"/>
  <c r="O26" i="2"/>
  <c r="L24" i="2"/>
  <c r="M24" i="2" l="1"/>
  <c r="O24" i="2"/>
</calcChain>
</file>

<file path=xl/sharedStrings.xml><?xml version="1.0" encoding="utf-8"?>
<sst xmlns="http://schemas.openxmlformats.org/spreadsheetml/2006/main" count="87" uniqueCount="81">
  <si>
    <t>Date: 25/07/2017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</si>
  <si>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Ed Lewis (edward.lewis@unep-wcmc.org)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</si>
  <si>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 Track monthly PA coverage statistics for the world</t>
    </r>
  </si>
  <si>
    <t>Further Information:</t>
  </si>
  <si>
    <t>Protected Planet</t>
  </si>
  <si>
    <t>Key</t>
  </si>
  <si>
    <t>Update these cells</t>
  </si>
  <si>
    <t>OBJECTID *</t>
  </si>
  <si>
    <t>type</t>
  </si>
  <si>
    <t>Count_type</t>
  </si>
  <si>
    <t>Sum_AREA_KM2</t>
  </si>
  <si>
    <t>ABNJ</t>
  </si>
  <si>
    <t>EEZ</t>
  </si>
  <si>
    <t>Land</t>
  </si>
  <si>
    <t>Working out Final EEZ Area stats</t>
  </si>
  <si>
    <t>Type</t>
  </si>
  <si>
    <t>Area (Km2)</t>
  </si>
  <si>
    <t>PAs (km2)</t>
  </si>
  <si>
    <t>PAs %</t>
  </si>
  <si>
    <t>Flat Total Area</t>
  </si>
  <si>
    <t>Economic Exclusion Zones (EEZ) (0-200 nm)</t>
  </si>
  <si>
    <t>ABNJ Area</t>
  </si>
  <si>
    <t xml:space="preserve">Total for the sea </t>
  </si>
  <si>
    <t>Land Area</t>
  </si>
  <si>
    <t>Total for the land (excl. Antarctica)</t>
  </si>
  <si>
    <t>Sum</t>
  </si>
  <si>
    <t>Land + sea (excl. Antarctica)</t>
  </si>
  <si>
    <t>Land + sea (incl. Antarctica)</t>
  </si>
  <si>
    <t>EEZ Area</t>
  </si>
  <si>
    <t>Sea Area</t>
  </si>
  <si>
    <t>FAQs</t>
  </si>
  <si>
    <t>OBJECTID_12 *</t>
  </si>
  <si>
    <t>FREQUENCY</t>
  </si>
  <si>
    <t>SUM_POLY_AREA</t>
  </si>
  <si>
    <t>Release Version: October 2019</t>
  </si>
  <si>
    <t>Copy global summary stats from model/script here:</t>
  </si>
  <si>
    <t>Paste latest results into these cells</t>
  </si>
  <si>
    <t>Step 1</t>
  </si>
  <si>
    <t>Step 2</t>
  </si>
  <si>
    <t>Step 3</t>
  </si>
  <si>
    <t>Step 4</t>
  </si>
  <si>
    <t>Copy area values from Step 2 into box into the Step 3 box, replacing the old data</t>
  </si>
  <si>
    <t>Current coverage</t>
  </si>
  <si>
    <t>Last months coverage</t>
  </si>
  <si>
    <t>Diff (km2)</t>
  </si>
  <si>
    <t>Paste last months results into these cells</t>
  </si>
  <si>
    <t>Copy PA km2 values from this months coverage into last months box (red cells)</t>
  </si>
  <si>
    <t>Substantial updates and changes were made to this template in October 2019 in line with moving towards git hub, python and the long since removal of topologies.</t>
  </si>
  <si>
    <t>Github Repo:</t>
  </si>
  <si>
    <t>[UPDATE THIS WITH THE UNEP-WCMC ACCOUNT WHEN IT'S BEEN TRANSFERRED THERE FROM YOUR OWN PERSONAL ACCOUNT]</t>
  </si>
  <si>
    <t>https://github.com/EdwardMLewis/wdpa-statistics</t>
  </si>
  <si>
    <t>Copy total ABNJ area value into this cell from the ABNJ summary produced by the model/script</t>
  </si>
  <si>
    <t>Why is ABNJ Area different?</t>
  </si>
  <si>
    <t>Global coverage statistics are not based solely off geographical delineation. Instead it's a combination of this and the WDPA ISO3 field.</t>
  </si>
  <si>
    <t>This is because the innaccuracy of country maritime borders means there is more PA area in the geographic ABNJ that is technially designated/managed as such.</t>
  </si>
  <si>
    <t>To report on the true ABNJ area we select out all PAs with an ISO3 of 'ABNJ' , flatten it and report on that.</t>
  </si>
  <si>
    <t>What impact does this have on global statistics then?</t>
  </si>
  <si>
    <t>We then calculate land area - as per the geographical area of land (L)</t>
  </si>
  <si>
    <t>The way we calculate global stats is to work out total flat global coverage (G) which becomes the baseline value that everything should add up to.</t>
  </si>
  <si>
    <t>We then calculate ABNJ area - as per the ISO3 field above (A)</t>
  </si>
  <si>
    <t>The remaining area marine area is the remainder of the area.</t>
  </si>
  <si>
    <r>
      <t xml:space="preserve">EEZ Area = Total Flat Area - [Total Flat Land Area + Total Flat ABNJ Area]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E = G - (L + A)</t>
    </r>
  </si>
  <si>
    <t>This then changes the EEZ and ABNJ areas slightly from their geographical values - but it enables more accurate reporting on them both.</t>
  </si>
  <si>
    <t>Why don't you include ATA in the land area?</t>
  </si>
  <si>
    <t>What is the Ross Sea Area about?</t>
  </si>
  <si>
    <t>Old versions of this template we used to move this area around in the template, but it was confusing things</t>
  </si>
  <si>
    <t>Instead, Ed changed the basemap so that all ATA land was 'ABNJ' so that the area is reported as marine.</t>
  </si>
  <si>
    <t xml:space="preserve">The Ross sea site covers ATA land on the basemap we've used for pa statistics. It has an ISO3 of ABNJ however so gets incorported into the ABNJ area. </t>
  </si>
  <si>
    <t>Because of the way we calculate ABNJ it could have been double counted so we used to remove that area from the land intersect.</t>
  </si>
  <si>
    <t>Step 5</t>
  </si>
  <si>
    <t>(= D18)</t>
  </si>
  <si>
    <t>(= F15)</t>
  </si>
  <si>
    <t>(SUM = D23:D24)</t>
  </si>
  <si>
    <t>(SUM = F13:F15)</t>
  </si>
  <si>
    <t>(D21 - D25)</t>
  </si>
  <si>
    <t>(D23 + D27)</t>
  </si>
  <si>
    <t>Step 6</t>
  </si>
  <si>
    <t>Sense-check stats</t>
  </si>
  <si>
    <t>Step 7</t>
  </si>
  <si>
    <t>If stats look vastly different a good quick check is to overlay the old data and the new data - look at the outlines - does it make sense?</t>
  </si>
  <si>
    <t xml:space="preserve">The reason I was told because its already arguably a PA in many ways - 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</si>
</sst>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4" xfId="0" applyFill="1" applyBorder="1"/>
    <xf numFmtId="0" fontId="3" fillId="2" borderId="0" xfId="0" applyFont="1" applyFill="1"/>
    <xf numFmtId="0" fontId="4" fillId="2" borderId="0" xfId="2" applyFill="1"/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4" fontId="0" fillId="2" borderId="4" xfId="3" applyNumberFormat="1" applyFont="1" applyFill="1" applyBorder="1"/>
    <xf numFmtId="164" fontId="0" fillId="2" borderId="4" xfId="0" applyNumberFormat="1" applyFill="1" applyBorder="1"/>
    <xf numFmtId="2" fontId="0" fillId="2" borderId="0" xfId="0" applyNumberFormat="1" applyFill="1"/>
    <xf numFmtId="164" fontId="0" fillId="2" borderId="0" xfId="0" applyNumberFormat="1" applyFill="1"/>
    <xf numFmtId="0" fontId="5" fillId="2" borderId="0" xfId="0" applyFont="1" applyFill="1"/>
    <xf numFmtId="0" fontId="6" fillId="3" borderId="1" xfId="0" applyFont="1" applyFill="1" applyBorder="1"/>
    <xf numFmtId="0" fontId="6" fillId="3" borderId="6" xfId="0" applyFont="1" applyFill="1" applyBorder="1" applyAlignment="1">
      <alignment horizontal="center"/>
    </xf>
    <xf numFmtId="0" fontId="7" fillId="7" borderId="2" xfId="0" applyFont="1" applyFill="1" applyBorder="1"/>
    <xf numFmtId="3" fontId="7" fillId="7" borderId="4" xfId="0" applyNumberFormat="1" applyFont="1" applyFill="1" applyBorder="1"/>
    <xf numFmtId="164" fontId="7" fillId="7" borderId="4" xfId="3" applyNumberFormat="1" applyFont="1" applyFill="1" applyBorder="1"/>
    <xf numFmtId="0" fontId="7" fillId="4" borderId="2" xfId="0" applyFont="1" applyFill="1" applyBorder="1"/>
    <xf numFmtId="3" fontId="7" fillId="4" borderId="4" xfId="0" applyNumberFormat="1" applyFont="1" applyFill="1" applyBorder="1"/>
    <xf numFmtId="164" fontId="7" fillId="4" borderId="4" xfId="3" applyNumberFormat="1" applyFont="1" applyFill="1" applyBorder="1"/>
    <xf numFmtId="0" fontId="7" fillId="6" borderId="2" xfId="0" applyFont="1" applyFill="1" applyBorder="1"/>
    <xf numFmtId="3" fontId="7" fillId="6" borderId="4" xfId="0" applyNumberFormat="1" applyFont="1" applyFill="1" applyBorder="1"/>
    <xf numFmtId="164" fontId="7" fillId="6" borderId="4" xfId="3" applyNumberFormat="1" applyFont="1" applyFill="1" applyBorder="1"/>
    <xf numFmtId="0" fontId="7" fillId="5" borderId="2" xfId="0" applyFont="1" applyFill="1" applyBorder="1"/>
    <xf numFmtId="3" fontId="7" fillId="5" borderId="4" xfId="0" applyNumberFormat="1" applyFont="1" applyFill="1" applyBorder="1"/>
    <xf numFmtId="164" fontId="7" fillId="5" borderId="4" xfId="3" applyNumberFormat="1" applyFont="1" applyFill="1" applyBorder="1"/>
    <xf numFmtId="0" fontId="7" fillId="2" borderId="2" xfId="0" applyFont="1" applyFill="1" applyBorder="1"/>
    <xf numFmtId="3" fontId="7" fillId="2" borderId="4" xfId="0" applyNumberFormat="1" applyFont="1" applyFill="1" applyBorder="1"/>
    <xf numFmtId="164" fontId="7" fillId="2" borderId="4" xfId="3" applyNumberFormat="1" applyFont="1" applyFill="1" applyBorder="1"/>
    <xf numFmtId="0" fontId="7" fillId="2" borderId="3" xfId="0" applyFont="1" applyFill="1" applyBorder="1"/>
    <xf numFmtId="3" fontId="7" fillId="2" borderId="5" xfId="0" applyNumberFormat="1" applyFont="1" applyFill="1" applyBorder="1"/>
    <xf numFmtId="164" fontId="7" fillId="2" borderId="5" xfId="3" applyNumberFormat="1" applyFont="1" applyFill="1" applyBorder="1"/>
    <xf numFmtId="164" fontId="0" fillId="8" borderId="4" xfId="3" applyNumberFormat="1" applyFont="1" applyFill="1" applyBorder="1"/>
    <xf numFmtId="0" fontId="0" fillId="9" borderId="4" xfId="0" applyFill="1" applyBorder="1"/>
    <xf numFmtId="164" fontId="0" fillId="9" borderId="4" xfId="3" applyNumberFormat="1" applyFont="1" applyFill="1" applyBorder="1"/>
    <xf numFmtId="0" fontId="0" fillId="9" borderId="0" xfId="0" applyFill="1"/>
    <xf numFmtId="0" fontId="6" fillId="3" borderId="7" xfId="0" applyFont="1" applyFill="1" applyBorder="1" applyAlignment="1">
      <alignment horizontal="center"/>
    </xf>
    <xf numFmtId="2" fontId="7" fillId="7" borderId="8" xfId="0" applyNumberFormat="1" applyFont="1" applyFill="1" applyBorder="1"/>
    <xf numFmtId="2" fontId="7" fillId="4" borderId="8" xfId="0" applyNumberFormat="1" applyFont="1" applyFill="1" applyBorder="1"/>
    <xf numFmtId="2" fontId="7" fillId="6" borderId="8" xfId="0" applyNumberFormat="1" applyFont="1" applyFill="1" applyBorder="1"/>
    <xf numFmtId="2" fontId="7" fillId="5" borderId="8" xfId="0" applyNumberFormat="1" applyFont="1" applyFill="1" applyBorder="1"/>
    <xf numFmtId="2" fontId="7" fillId="2" borderId="8" xfId="0" applyNumberFormat="1" applyFont="1" applyFill="1" applyBorder="1"/>
    <xf numFmtId="2" fontId="7" fillId="2" borderId="9" xfId="0" applyNumberFormat="1" applyFont="1" applyFill="1" applyBorder="1"/>
    <xf numFmtId="164" fontId="8" fillId="10" borderId="11" xfId="0" applyNumberFormat="1" applyFont="1" applyFill="1" applyBorder="1"/>
    <xf numFmtId="164" fontId="8" fillId="10" borderId="13" xfId="0" applyNumberFormat="1" applyFont="1" applyFill="1" applyBorder="1"/>
    <xf numFmtId="0" fontId="0" fillId="8" borderId="0" xfId="0" applyFill="1"/>
    <xf numFmtId="0" fontId="0" fillId="10" borderId="0" xfId="0" applyFill="1"/>
    <xf numFmtId="17" fontId="2" fillId="10" borderId="14" xfId="0" applyNumberFormat="1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164" fontId="0" fillId="10" borderId="10" xfId="3" applyNumberFormat="1" applyFont="1" applyFill="1" applyBorder="1" applyAlignment="1">
      <alignment horizontal="left" vertical="top"/>
    </xf>
    <xf numFmtId="164" fontId="0" fillId="10" borderId="12" xfId="3" applyNumberFormat="1" applyFont="1" applyFill="1" applyBorder="1" applyAlignment="1">
      <alignment horizontal="left" vertical="top"/>
    </xf>
    <xf numFmtId="0" fontId="0" fillId="2" borderId="0" xfId="0" applyFont="1" applyFill="1"/>
    <xf numFmtId="0" fontId="9" fillId="2" borderId="0" xfId="0" applyFont="1" applyFill="1"/>
    <xf numFmtId="0" fontId="4" fillId="0" borderId="0" xfId="2"/>
    <xf numFmtId="0" fontId="10" fillId="2" borderId="0" xfId="0" applyFont="1" applyFill="1"/>
    <xf numFmtId="0" fontId="12" fillId="2" borderId="0" xfId="0" applyFont="1" applyFill="1" applyAlignment="1">
      <alignment horizontal="left"/>
    </xf>
    <xf numFmtId="0" fontId="0" fillId="2" borderId="0" xfId="0" applyFill="1" applyAlignment="1">
      <alignment vertical="top" wrapText="1"/>
    </xf>
  </cellXfs>
  <cellStyles count="5">
    <cellStyle name="Comma" xfId="3" builtinId="3"/>
    <cellStyle name="Comma 2" xfId="1"/>
    <cellStyle name="Comma 3" xf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dwardMLewis/wdpa-statistics" TargetMode="External"/><Relationship Id="rId1" Type="http://schemas.openxmlformats.org/officeDocument/2006/relationships/hyperlink" Target="https://www.protectedplanet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 tint="0.59999389629810485"/>
  </sheetPr>
  <dimension ref="A1:F13"/>
  <sheetViews>
    <sheetView workbookViewId="0">
      <selection activeCell="A20" sqref="A20"/>
    </sheetView>
  </sheetViews>
  <sheetFormatPr defaultColWidth="9.140625" defaultRowHeight="15" x14ac:dyDescent="0.25"/>
  <cols>
    <col min="1" max="16384" width="9.140625" style="1"/>
  </cols>
  <sheetData>
    <row r="1" spans="1:6" x14ac:dyDescent="0.25">
      <c r="A1" s="2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6" spans="1:6" x14ac:dyDescent="0.25">
      <c r="A6" s="2" t="s">
        <v>34</v>
      </c>
    </row>
    <row r="7" spans="1:6" x14ac:dyDescent="0.25">
      <c r="A7" s="52" t="s">
        <v>47</v>
      </c>
    </row>
    <row r="8" spans="1:6" x14ac:dyDescent="0.25">
      <c r="A8" s="2"/>
    </row>
    <row r="9" spans="1:6" x14ac:dyDescent="0.25">
      <c r="A9" s="2" t="s">
        <v>48</v>
      </c>
      <c r="C9" s="53" t="s">
        <v>49</v>
      </c>
    </row>
    <row r="10" spans="1:6" x14ac:dyDescent="0.25">
      <c r="A10" s="54" t="s">
        <v>50</v>
      </c>
    </row>
    <row r="11" spans="1:6" x14ac:dyDescent="0.25">
      <c r="F11" s="12"/>
    </row>
    <row r="12" spans="1:6" x14ac:dyDescent="0.25">
      <c r="A12" s="2" t="s">
        <v>3</v>
      </c>
    </row>
    <row r="13" spans="1:6" x14ac:dyDescent="0.25">
      <c r="A13" s="5" t="s">
        <v>4</v>
      </c>
    </row>
  </sheetData>
  <hyperlinks>
    <hyperlink ref="A13" r:id="rId1"/>
    <hyperlink ref="A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59999389629810485"/>
  </sheetPr>
  <dimension ref="A2:Q52"/>
  <sheetViews>
    <sheetView tabSelected="1" zoomScale="70" zoomScaleNormal="70" workbookViewId="0">
      <selection activeCell="L15" sqref="L15"/>
    </sheetView>
  </sheetViews>
  <sheetFormatPr defaultColWidth="9.140625" defaultRowHeight="15" x14ac:dyDescent="0.25"/>
  <cols>
    <col min="1" max="2" width="9.140625" style="1"/>
    <col min="3" max="3" width="17.7109375" style="1" customWidth="1"/>
    <col min="4" max="4" width="18.5703125" style="1" customWidth="1"/>
    <col min="5" max="5" width="11.28515625" style="1" bestFit="1" customWidth="1"/>
    <col min="6" max="6" width="19.7109375" style="1" bestFit="1" customWidth="1"/>
    <col min="7" max="7" width="14.85546875" style="1" customWidth="1"/>
    <col min="8" max="8" width="17.42578125" style="1" customWidth="1"/>
    <col min="9" max="9" width="15" style="1" bestFit="1" customWidth="1"/>
    <col min="10" max="10" width="56" style="1" customWidth="1"/>
    <col min="11" max="11" width="17" style="1" bestFit="1" customWidth="1"/>
    <col min="12" max="12" width="19.7109375" style="1" customWidth="1"/>
    <col min="13" max="13" width="19.42578125" style="1" customWidth="1"/>
    <col min="14" max="14" width="19.7109375" style="1" bestFit="1" customWidth="1"/>
    <col min="15" max="15" width="12.85546875" style="1" customWidth="1"/>
    <col min="16" max="16" width="9.140625" style="1"/>
    <col min="17" max="17" width="39.28515625" style="1" customWidth="1"/>
    <col min="18" max="16384" width="9.140625" style="1"/>
  </cols>
  <sheetData>
    <row r="2" spans="1:10" x14ac:dyDescent="0.25">
      <c r="A2" s="2" t="s">
        <v>37</v>
      </c>
      <c r="C2" s="2" t="s">
        <v>46</v>
      </c>
      <c r="I2" s="2" t="s">
        <v>5</v>
      </c>
    </row>
    <row r="3" spans="1:10" x14ac:dyDescent="0.25">
      <c r="I3" s="46"/>
      <c r="J3" s="1" t="s">
        <v>6</v>
      </c>
    </row>
    <row r="4" spans="1:10" x14ac:dyDescent="0.25">
      <c r="I4" s="36"/>
      <c r="J4" s="1" t="s">
        <v>36</v>
      </c>
    </row>
    <row r="5" spans="1:10" x14ac:dyDescent="0.25">
      <c r="A5" s="2" t="s">
        <v>38</v>
      </c>
      <c r="C5" s="2" t="s">
        <v>35</v>
      </c>
      <c r="I5" s="47"/>
      <c r="J5" s="1" t="s">
        <v>45</v>
      </c>
    </row>
    <row r="6" spans="1:10" x14ac:dyDescent="0.25">
      <c r="C6" s="34" t="s">
        <v>31</v>
      </c>
      <c r="D6" s="34" t="s">
        <v>8</v>
      </c>
      <c r="E6" s="34" t="s">
        <v>32</v>
      </c>
      <c r="F6" s="34" t="s">
        <v>33</v>
      </c>
    </row>
    <row r="7" spans="1:10" x14ac:dyDescent="0.25">
      <c r="C7" s="34">
        <v>1</v>
      </c>
      <c r="D7" s="34" t="s">
        <v>11</v>
      </c>
      <c r="E7" s="34">
        <v>192</v>
      </c>
      <c r="F7" s="35">
        <v>2824664.649398</v>
      </c>
    </row>
    <row r="8" spans="1:10" x14ac:dyDescent="0.25">
      <c r="C8" s="34">
        <v>2</v>
      </c>
      <c r="D8" s="34" t="s">
        <v>12</v>
      </c>
      <c r="E8" s="34">
        <v>61263</v>
      </c>
      <c r="F8" s="35">
        <v>25364310.723352998</v>
      </c>
    </row>
    <row r="9" spans="1:10" x14ac:dyDescent="0.25">
      <c r="C9" s="34">
        <v>3</v>
      </c>
      <c r="D9" s="34" t="s">
        <v>13</v>
      </c>
      <c r="E9" s="34">
        <v>406546</v>
      </c>
      <c r="F9" s="35">
        <v>20210877.872701999</v>
      </c>
    </row>
    <row r="11" spans="1:10" x14ac:dyDescent="0.25">
      <c r="A11" s="2" t="s">
        <v>39</v>
      </c>
      <c r="B11" s="2"/>
      <c r="C11" s="2" t="s">
        <v>41</v>
      </c>
      <c r="G11" s="11"/>
      <c r="H11" s="11"/>
      <c r="I11" s="11"/>
    </row>
    <row r="12" spans="1:10" x14ac:dyDescent="0.25">
      <c r="C12" s="7" t="s">
        <v>7</v>
      </c>
      <c r="D12" s="7" t="s">
        <v>8</v>
      </c>
      <c r="E12" s="7" t="s">
        <v>9</v>
      </c>
      <c r="F12" s="7" t="s">
        <v>10</v>
      </c>
    </row>
    <row r="13" spans="1:10" x14ac:dyDescent="0.25">
      <c r="C13" s="6">
        <v>1</v>
      </c>
      <c r="D13" s="6" t="s">
        <v>11</v>
      </c>
      <c r="E13" s="6"/>
      <c r="F13" s="33">
        <v>2824664.649398</v>
      </c>
      <c r="G13" s="11"/>
    </row>
    <row r="14" spans="1:10" x14ac:dyDescent="0.25">
      <c r="C14" s="6">
        <v>2</v>
      </c>
      <c r="D14" s="6" t="s">
        <v>12</v>
      </c>
      <c r="E14" s="6"/>
      <c r="F14" s="33">
        <v>25364310.723352998</v>
      </c>
      <c r="G14" s="11"/>
    </row>
    <row r="15" spans="1:10" x14ac:dyDescent="0.25">
      <c r="C15" s="6">
        <v>3</v>
      </c>
      <c r="D15" s="6" t="s">
        <v>13</v>
      </c>
      <c r="E15" s="6"/>
      <c r="F15" s="33">
        <v>20210877.872701999</v>
      </c>
      <c r="G15" s="11"/>
    </row>
    <row r="17" spans="1:17" x14ac:dyDescent="0.25">
      <c r="A17" s="2" t="s">
        <v>40</v>
      </c>
      <c r="C17" s="56" t="s">
        <v>51</v>
      </c>
      <c r="G17" s="4"/>
    </row>
    <row r="18" spans="1:17" x14ac:dyDescent="0.25">
      <c r="C18" s="3" t="s">
        <v>11</v>
      </c>
      <c r="D18" s="33">
        <v>2618152.9700489999</v>
      </c>
      <c r="L18" s="11"/>
      <c r="M18" s="10"/>
    </row>
    <row r="19" spans="1:17" x14ac:dyDescent="0.25">
      <c r="Q19" s="2" t="s">
        <v>78</v>
      </c>
    </row>
    <row r="20" spans="1:17" ht="60.75" thickBot="1" x14ac:dyDescent="0.3">
      <c r="A20" s="2" t="s">
        <v>69</v>
      </c>
      <c r="B20" s="2"/>
      <c r="C20" s="2" t="s">
        <v>14</v>
      </c>
      <c r="H20" s="2" t="s">
        <v>76</v>
      </c>
      <c r="J20" s="2" t="s">
        <v>42</v>
      </c>
      <c r="N20" s="2" t="s">
        <v>43</v>
      </c>
      <c r="Q20" s="57" t="s">
        <v>79</v>
      </c>
    </row>
    <row r="21" spans="1:17" ht="21.75" thickBot="1" x14ac:dyDescent="0.4">
      <c r="C21" s="3" t="s">
        <v>19</v>
      </c>
      <c r="D21" s="8">
        <f>SUM(F13:F15)</f>
        <v>48399853.245453</v>
      </c>
      <c r="E21" s="4" t="s">
        <v>73</v>
      </c>
      <c r="H21" s="1" t="s">
        <v>77</v>
      </c>
      <c r="J21" s="13" t="s">
        <v>15</v>
      </c>
      <c r="K21" s="14" t="s">
        <v>16</v>
      </c>
      <c r="L21" s="14" t="s">
        <v>17</v>
      </c>
      <c r="M21" s="37" t="s">
        <v>18</v>
      </c>
      <c r="N21" s="48">
        <v>43709</v>
      </c>
      <c r="O21" s="49" t="s">
        <v>44</v>
      </c>
    </row>
    <row r="22" spans="1:17" ht="21" x14ac:dyDescent="0.35">
      <c r="J22" s="15" t="s">
        <v>20</v>
      </c>
      <c r="K22" s="16">
        <v>141195956</v>
      </c>
      <c r="L22" s="17">
        <f>D27</f>
        <v>25570822.402702</v>
      </c>
      <c r="M22" s="38">
        <f>L22/K22*100</f>
        <v>18.110166273247938</v>
      </c>
      <c r="N22" s="50">
        <v>25571538.087867133</v>
      </c>
      <c r="O22" s="44">
        <f>L22-N22</f>
        <v>-715.68516513332725</v>
      </c>
    </row>
    <row r="23" spans="1:17" ht="21" x14ac:dyDescent="0.35">
      <c r="C23" s="3" t="s">
        <v>21</v>
      </c>
      <c r="D23" s="8">
        <f>D18</f>
        <v>2618152.9700489999</v>
      </c>
      <c r="E23" s="4" t="s">
        <v>70</v>
      </c>
      <c r="J23" s="18" t="s">
        <v>11</v>
      </c>
      <c r="K23" s="19">
        <v>221134569</v>
      </c>
      <c r="L23" s="20">
        <f>D18</f>
        <v>2618152.9700489999</v>
      </c>
      <c r="M23" s="39">
        <f t="shared" ref="M23:M27" si="0">L23/K23*100</f>
        <v>1.1839636751000246</v>
      </c>
      <c r="N23" s="50">
        <v>2618152.9700489999</v>
      </c>
      <c r="O23" s="44">
        <f t="shared" ref="O23:O27" si="1">L23-N23</f>
        <v>0</v>
      </c>
    </row>
    <row r="24" spans="1:17" ht="21" x14ac:dyDescent="0.35">
      <c r="C24" s="3" t="s">
        <v>23</v>
      </c>
      <c r="D24" s="8">
        <f>F15</f>
        <v>20210877.872701999</v>
      </c>
      <c r="E24" s="4" t="s">
        <v>71</v>
      </c>
      <c r="J24" s="21" t="s">
        <v>22</v>
      </c>
      <c r="K24" s="22">
        <v>362330525</v>
      </c>
      <c r="L24" s="23">
        <f>D28</f>
        <v>28188975.372751001</v>
      </c>
      <c r="M24" s="40">
        <f t="shared" si="0"/>
        <v>7.7799063086807267</v>
      </c>
      <c r="N24" s="50">
        <v>28189691.057916135</v>
      </c>
      <c r="O24" s="44">
        <f t="shared" si="1"/>
        <v>-715.68516513332725</v>
      </c>
    </row>
    <row r="25" spans="1:17" ht="21" x14ac:dyDescent="0.35">
      <c r="C25" s="3" t="s">
        <v>25</v>
      </c>
      <c r="D25" s="8">
        <f>SUM(D23:D24)</f>
        <v>22829030.842751</v>
      </c>
      <c r="E25" s="4" t="s">
        <v>72</v>
      </c>
      <c r="J25" s="24" t="s">
        <v>24</v>
      </c>
      <c r="K25" s="25">
        <v>134918845</v>
      </c>
      <c r="L25" s="26">
        <f>D24</f>
        <v>20210877.872701999</v>
      </c>
      <c r="M25" s="41">
        <f>L25/K25*100</f>
        <v>14.980025861251628</v>
      </c>
      <c r="N25" s="50">
        <v>20210327.403321698</v>
      </c>
      <c r="O25" s="44">
        <f>L25-N25</f>
        <v>550.46938030049205</v>
      </c>
    </row>
    <row r="26" spans="1:17" ht="21" x14ac:dyDescent="0.35">
      <c r="J26" s="27" t="s">
        <v>26</v>
      </c>
      <c r="K26" s="28">
        <v>497249370</v>
      </c>
      <c r="L26" s="29">
        <f>D21</f>
        <v>48399853.245453</v>
      </c>
      <c r="M26" s="42">
        <f t="shared" si="0"/>
        <v>9.7335172582426797</v>
      </c>
      <c r="N26" s="50">
        <v>48400018.461237833</v>
      </c>
      <c r="O26" s="44">
        <f t="shared" si="1"/>
        <v>-165.2157848328352</v>
      </c>
    </row>
    <row r="27" spans="1:17" ht="21.75" thickBot="1" x14ac:dyDescent="0.4">
      <c r="C27" s="3" t="s">
        <v>28</v>
      </c>
      <c r="D27" s="9">
        <f>D21-D25</f>
        <v>25570822.402702</v>
      </c>
      <c r="E27" s="4" t="s">
        <v>74</v>
      </c>
      <c r="J27" s="30" t="s">
        <v>27</v>
      </c>
      <c r="K27" s="31">
        <v>511194942</v>
      </c>
      <c r="L27" s="32">
        <f>D21</f>
        <v>48399853.245453</v>
      </c>
      <c r="M27" s="43">
        <f t="shared" si="0"/>
        <v>9.4679835946915532</v>
      </c>
      <c r="N27" s="51">
        <v>48400018.461237833</v>
      </c>
      <c r="O27" s="45">
        <f t="shared" si="1"/>
        <v>-165.2157848328352</v>
      </c>
    </row>
    <row r="28" spans="1:17" x14ac:dyDescent="0.25">
      <c r="C28" s="3" t="s">
        <v>29</v>
      </c>
      <c r="D28" s="9">
        <f>D27+D23</f>
        <v>28188975.372751001</v>
      </c>
      <c r="E28" s="4" t="s">
        <v>75</v>
      </c>
    </row>
    <row r="31" spans="1:17" x14ac:dyDescent="0.25">
      <c r="A31" s="2" t="s">
        <v>30</v>
      </c>
      <c r="C31" s="55" t="s">
        <v>52</v>
      </c>
    </row>
    <row r="32" spans="1:17" x14ac:dyDescent="0.25">
      <c r="B32" s="2">
        <v>1</v>
      </c>
      <c r="C32" s="52" t="s">
        <v>53</v>
      </c>
    </row>
    <row r="33" spans="2:3" x14ac:dyDescent="0.25">
      <c r="B33" s="2"/>
      <c r="C33" s="52" t="s">
        <v>54</v>
      </c>
    </row>
    <row r="34" spans="2:3" x14ac:dyDescent="0.25">
      <c r="B34" s="2"/>
      <c r="C34" s="52" t="s">
        <v>55</v>
      </c>
    </row>
    <row r="35" spans="2:3" x14ac:dyDescent="0.25">
      <c r="B35" s="2"/>
      <c r="C35" s="2"/>
    </row>
    <row r="36" spans="2:3" x14ac:dyDescent="0.25">
      <c r="B36" s="2"/>
      <c r="C36" s="55" t="s">
        <v>56</v>
      </c>
    </row>
    <row r="37" spans="2:3" x14ac:dyDescent="0.25">
      <c r="B37" s="2">
        <v>2</v>
      </c>
      <c r="C37" s="1" t="s">
        <v>58</v>
      </c>
    </row>
    <row r="38" spans="2:3" x14ac:dyDescent="0.25">
      <c r="C38" s="1" t="s">
        <v>57</v>
      </c>
    </row>
    <row r="39" spans="2:3" x14ac:dyDescent="0.25">
      <c r="C39" s="1" t="s">
        <v>59</v>
      </c>
    </row>
    <row r="40" spans="2:3" x14ac:dyDescent="0.25">
      <c r="C40" s="1" t="s">
        <v>60</v>
      </c>
    </row>
    <row r="42" spans="2:3" x14ac:dyDescent="0.25">
      <c r="C42" s="1" t="s">
        <v>61</v>
      </c>
    </row>
    <row r="43" spans="2:3" x14ac:dyDescent="0.25">
      <c r="C43" s="1" t="s">
        <v>62</v>
      </c>
    </row>
    <row r="45" spans="2:3" x14ac:dyDescent="0.25">
      <c r="C45" s="55" t="s">
        <v>63</v>
      </c>
    </row>
    <row r="46" spans="2:3" x14ac:dyDescent="0.25">
      <c r="B46" s="2">
        <v>3</v>
      </c>
      <c r="C46" s="1" t="s">
        <v>80</v>
      </c>
    </row>
    <row r="48" spans="2:3" x14ac:dyDescent="0.25">
      <c r="C48" s="55" t="s">
        <v>64</v>
      </c>
    </row>
    <row r="49" spans="2:3" x14ac:dyDescent="0.25">
      <c r="B49" s="2">
        <v>4</v>
      </c>
      <c r="C49" s="52" t="s">
        <v>67</v>
      </c>
    </row>
    <row r="50" spans="2:3" x14ac:dyDescent="0.25">
      <c r="C50" s="52" t="s">
        <v>68</v>
      </c>
    </row>
    <row r="51" spans="2:3" x14ac:dyDescent="0.25">
      <c r="C51" s="52" t="s">
        <v>65</v>
      </c>
    </row>
    <row r="52" spans="2:3" x14ac:dyDescent="0.25">
      <c r="C52" s="5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Coverage_Stats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Lewis</dc:creator>
  <cp:keywords/>
  <dc:description/>
  <cp:lastModifiedBy>Edward Lewis</cp:lastModifiedBy>
  <cp:revision/>
  <dcterms:created xsi:type="dcterms:W3CDTF">2017-01-31T10:29:11Z</dcterms:created>
  <dcterms:modified xsi:type="dcterms:W3CDTF">2019-10-18T10:07:55Z</dcterms:modified>
  <cp:category/>
  <cp:contentStatus/>
</cp:coreProperties>
</file>