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735" tabRatio="0"/>
  </bookViews>
  <sheets>
    <sheet name="Plan1" sheetId="1" r:id="rId1"/>
    <sheet name="Plan2" sheetId="2" r:id="rId2"/>
    <sheet name="Plan3" sheetId="3" r:id="rId3"/>
  </sheets>
  <definedNames>
    <definedName name="Aporte">Plan1!$D$14</definedName>
    <definedName name="patrimonio">Plan1!$D$17</definedName>
    <definedName name="qtd_anos">Plan1!$D$15</definedName>
    <definedName name="rendimento_carteira">Plan1!$D$10</definedName>
    <definedName name="salario">Plan1!$D$9</definedName>
    <definedName name="sugestao_investimento">Plan1!$D$11</definedName>
    <definedName name="taxa_mensal">Plan1!$D$16</definedName>
  </definedNames>
  <calcPr calcId="124519"/>
</workbook>
</file>

<file path=xl/calcChain.xml><?xml version="1.0" encoding="utf-8"?>
<calcChain xmlns="http://schemas.openxmlformats.org/spreadsheetml/2006/main">
  <c r="C34" i="1"/>
  <c r="C35"/>
  <c r="C36"/>
  <c r="C37"/>
  <c r="C38"/>
  <c r="C33"/>
  <c r="A20" i="2"/>
  <c r="A19"/>
  <c r="A18"/>
  <c r="A17"/>
  <c r="A16"/>
  <c r="A15"/>
  <c r="A10"/>
  <c r="A11"/>
  <c r="A12"/>
  <c r="A13"/>
  <c r="A14"/>
  <c r="A9"/>
  <c r="A4"/>
  <c r="A5"/>
  <c r="A6"/>
  <c r="A7"/>
  <c r="A8"/>
  <c r="A3"/>
  <c r="C30" i="1"/>
  <c r="D17"/>
  <c r="D18" s="1"/>
  <c r="D11"/>
  <c r="C22"/>
  <c r="D22" s="1"/>
  <c r="C23"/>
  <c r="D23" s="1"/>
  <c r="C24"/>
  <c r="D24" s="1"/>
  <c r="C25"/>
  <c r="D25" s="1"/>
  <c r="C21"/>
  <c r="D21" s="1"/>
  <c r="D34" l="1"/>
  <c r="D35"/>
  <c r="D36"/>
  <c r="D37"/>
  <c r="D38"/>
  <c r="D33"/>
  <c r="D39" l="1"/>
</calcChain>
</file>

<file path=xl/sharedStrings.xml><?xml version="1.0" encoding="utf-8"?>
<sst xmlns="http://schemas.openxmlformats.org/spreadsheetml/2006/main" count="68" uniqueCount="33">
  <si>
    <t>Quanto Investir?</t>
  </si>
  <si>
    <t>Por quantos anos investir?</t>
  </si>
  <si>
    <t>Taxa de juros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</si>
  <si>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</si>
  <si>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</si>
  <si>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</si>
  <si>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</si>
  <si>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</si>
  <si>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</si>
  <si>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</si>
  <si>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</si>
  <si>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</si>
  <si>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</si>
  <si>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Rendimentos Carrteira</t>
  </si>
  <si>
    <t>Salário</t>
  </si>
  <si>
    <t>Sugestão de Investimento</t>
  </si>
  <si>
    <t>CONFIGURAÇÕES</t>
  </si>
  <si>
    <t>Perfil</t>
  </si>
  <si>
    <t>AGRESSIVO</t>
  </si>
  <si>
    <t>CONSERVADOR</t>
  </si>
  <si>
    <t>MODERADO</t>
  </si>
  <si>
    <t>VALOR A SER INVESTIDO POR MÊS</t>
  </si>
  <si>
    <t>TIPO DE FII</t>
  </si>
  <si>
    <t>PECENTUAL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</si>
  <si>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</si>
  <si>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</si>
  <si>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</si>
  <si>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</si>
  <si>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</si>
  <si>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</si>
  <si>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</si>
  <si>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PERFIL</t>
  </si>
  <si>
    <t>CHAVE</t>
  </si>
</sst>
</file>

<file path=xl/styles.xml><?xml version="1.0" encoding="utf-8"?>
<styleSheet xmlns="http://schemas.openxmlformats.org/spreadsheetml/2006/main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4.9989318521683403E-2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2499465926084170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 style="thin">
        <color theme="0" tint="-4.9989318521683403E-2"/>
      </top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4.9989318521683403E-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6" borderId="0" applyNumberFormat="0" applyBorder="0" applyAlignment="0" applyProtection="0"/>
  </cellStyleXfs>
  <cellXfs count="58">
    <xf numFmtId="0" fontId="0" fillId="0" borderId="0" xfId="0"/>
    <xf numFmtId="10" fontId="0" fillId="0" borderId="8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2" fillId="3" borderId="4" xfId="1" applyNumberFormat="1" applyFon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2" fillId="3" borderId="7" xfId="1" applyNumberFormat="1" applyFont="1" applyFill="1" applyBorder="1" applyAlignment="1">
      <alignment horizontal="center" vertical="center"/>
    </xf>
    <xf numFmtId="164" fontId="2" fillId="3" borderId="10" xfId="1" applyNumberFormat="1" applyFon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8" fontId="2" fillId="4" borderId="1" xfId="0" applyNumberFormat="1" applyFont="1" applyFill="1" applyBorder="1" applyAlignment="1">
      <alignment horizontal="center" vertical="center"/>
    </xf>
    <xf numFmtId="8" fontId="2" fillId="4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2" fillId="0" borderId="23" xfId="1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0" fontId="7" fillId="3" borderId="3" xfId="0" applyFont="1" applyFill="1" applyBorder="1" applyAlignment="1">
      <alignment horizontal="left" vertical="center" indent="3"/>
    </xf>
    <xf numFmtId="0" fontId="7" fillId="3" borderId="6" xfId="0" applyFont="1" applyFill="1" applyBorder="1" applyAlignment="1">
      <alignment horizontal="left" vertical="center" indent="3"/>
    </xf>
    <xf numFmtId="0" fontId="7" fillId="3" borderId="9" xfId="0" applyFont="1" applyFill="1" applyBorder="1" applyAlignment="1">
      <alignment horizontal="left" vertical="center" indent="3"/>
    </xf>
    <xf numFmtId="0" fontId="6" fillId="6" borderId="0" xfId="3" applyAlignment="1">
      <alignment vertical="center"/>
    </xf>
    <xf numFmtId="0" fontId="0" fillId="3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2" fillId="8" borderId="0" xfId="0" applyFont="1" applyFill="1" applyAlignment="1">
      <alignment vertical="center"/>
    </xf>
    <xf numFmtId="164" fontId="2" fillId="8" borderId="0" xfId="2" applyNumberFormat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vertical="center"/>
    </xf>
    <xf numFmtId="0" fontId="9" fillId="6" borderId="0" xfId="3" applyFont="1" applyAlignment="1">
      <alignment vertical="center"/>
    </xf>
    <xf numFmtId="0" fontId="9" fillId="6" borderId="0" xfId="3" applyFont="1" applyAlignment="1">
      <alignment horizontal="center" vertical="center"/>
    </xf>
    <xf numFmtId="164" fontId="0" fillId="7" borderId="0" xfId="0" applyNumberFormat="1" applyFill="1" applyAlignment="1">
      <alignment vertical="center"/>
    </xf>
    <xf numFmtId="0" fontId="0" fillId="0" borderId="30" xfId="0" applyBorder="1"/>
    <xf numFmtId="0" fontId="0" fillId="0" borderId="30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0" fontId="7" fillId="7" borderId="16" xfId="0" applyFont="1" applyFill="1" applyBorder="1" applyAlignment="1">
      <alignment horizontal="left" vertical="center" indent="3"/>
    </xf>
    <xf numFmtId="0" fontId="7" fillId="7" borderId="17" xfId="0" applyFont="1" applyFill="1" applyBorder="1" applyAlignment="1">
      <alignment horizontal="left" vertical="center" indent="3"/>
    </xf>
    <xf numFmtId="0" fontId="7" fillId="7" borderId="18" xfId="0" applyFont="1" applyFill="1" applyBorder="1" applyAlignment="1">
      <alignment horizontal="left" vertical="center" indent="3"/>
    </xf>
    <xf numFmtId="0" fontId="7" fillId="7" borderId="19" xfId="0" applyFont="1" applyFill="1" applyBorder="1" applyAlignment="1">
      <alignment horizontal="left" vertical="center" indent="3"/>
    </xf>
    <xf numFmtId="0" fontId="7" fillId="7" borderId="20" xfId="0" applyFont="1" applyFill="1" applyBorder="1" applyAlignment="1">
      <alignment horizontal="left" vertical="center" indent="3"/>
    </xf>
    <xf numFmtId="0" fontId="7" fillId="7" borderId="21" xfId="0" applyFont="1" applyFill="1" applyBorder="1" applyAlignment="1">
      <alignment horizontal="left" vertical="center" indent="3"/>
    </xf>
    <xf numFmtId="0" fontId="4" fillId="5" borderId="14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left" vertical="center" indent="3"/>
    </xf>
    <xf numFmtId="0" fontId="7" fillId="0" borderId="25" xfId="0" applyFont="1" applyBorder="1" applyAlignment="1">
      <alignment horizontal="left" vertical="center" indent="3"/>
    </xf>
    <xf numFmtId="0" fontId="7" fillId="0" borderId="26" xfId="0" applyFont="1" applyBorder="1" applyAlignment="1">
      <alignment horizontal="left" vertical="center" indent="3"/>
    </xf>
    <xf numFmtId="0" fontId="7" fillId="0" borderId="27" xfId="0" applyFont="1" applyBorder="1" applyAlignment="1">
      <alignment horizontal="left" vertical="center" indent="3"/>
    </xf>
    <xf numFmtId="0" fontId="8" fillId="4" borderId="26" xfId="0" applyFont="1" applyFill="1" applyBorder="1" applyAlignment="1">
      <alignment horizontal="left" vertical="center" indent="3"/>
    </xf>
    <xf numFmtId="0" fontId="8" fillId="4" borderId="27" xfId="0" applyFont="1" applyFill="1" applyBorder="1" applyAlignment="1">
      <alignment horizontal="left" vertical="center" indent="3"/>
    </xf>
    <xf numFmtId="0" fontId="8" fillId="4" borderId="28" xfId="0" applyFont="1" applyFill="1" applyBorder="1" applyAlignment="1">
      <alignment horizontal="left" vertical="center" indent="3"/>
    </xf>
    <xf numFmtId="0" fontId="8" fillId="4" borderId="29" xfId="0" applyFont="1" applyFill="1" applyBorder="1" applyAlignment="1">
      <alignment horizontal="left" vertical="center" indent="3"/>
    </xf>
    <xf numFmtId="0" fontId="4" fillId="2" borderId="22" xfId="0" applyFont="1" applyFill="1" applyBorder="1" applyAlignment="1">
      <alignment horizontal="center" vertical="center"/>
    </xf>
  </cellXfs>
  <cellStyles count="4">
    <cellStyle name="Moeda" xfId="2" builtinId="4"/>
    <cellStyle name="Neutra" xfId="3" builtinId="28"/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pieChart>
        <c:varyColors val="1"/>
        <c:ser>
          <c:idx val="0"/>
          <c:order val="0"/>
          <c:tx>
            <c:strRef>
              <c:f>Plan1!$C$32</c:f>
              <c:strCache>
                <c:ptCount val="1"/>
                <c:pt idx="0">
                  <c:v>PECENTUAL SUGERIDO</c:v>
                </c:pt>
              </c:strCache>
            </c:strRef>
          </c:tx>
          <c:cat>
            <c:strRef>
              <c:f>Plan1!$B$33:$B$38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Plan1!$C$33:$C$38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</c:ser>
        <c:firstSliceAng val="0"/>
      </c:pieChart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42</xdr:row>
      <xdr:rowOff>85725</xdr:rowOff>
    </xdr:from>
    <xdr:to>
      <xdr:col>4</xdr:col>
      <xdr:colOff>285749</xdr:colOff>
      <xdr:row>57</xdr:row>
      <xdr:rowOff>66675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295274</xdr:colOff>
      <xdr:row>0</xdr:row>
      <xdr:rowOff>152400</xdr:rowOff>
    </xdr:from>
    <xdr:to>
      <xdr:col>4</xdr:col>
      <xdr:colOff>323849</xdr:colOff>
      <xdr:row>5</xdr:row>
      <xdr:rowOff>104775</xdr:rowOff>
    </xdr:to>
    <xdr:sp macro="" textlink="">
      <xdr:nvSpPr>
        <xdr:cNvPr id="10" name="CaixaDeTexto 9"/>
        <xdr:cNvSpPr txBox="1"/>
      </xdr:nvSpPr>
      <xdr:spPr>
        <a:xfrm>
          <a:off x="295274" y="152400"/>
          <a:ext cx="4791075" cy="90487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0</xdr:col>
      <xdr:colOff>285751</xdr:colOff>
      <xdr:row>0</xdr:row>
      <xdr:rowOff>180975</xdr:rowOff>
    </xdr:from>
    <xdr:to>
      <xdr:col>1</xdr:col>
      <xdr:colOff>1162050</xdr:colOff>
      <xdr:row>5</xdr:row>
      <xdr:rowOff>47625</xdr:rowOff>
    </xdr:to>
    <xdr:pic>
      <xdr:nvPicPr>
        <xdr:cNvPr id="11" name="Imagem 10" descr="C:\Users\cristina.pnunes\AppData\Local\Temp\1f20daab-e0b2-4837-af63-9b9fd8882b27_ilustracao-sucesso-dos-negocios-e-das-empresas.zip.b27\a5bf0730-9c44-4b6a-8c32-72b6d5760d71.jp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1" y="180975"/>
          <a:ext cx="1219199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1171575</xdr:colOff>
      <xdr:row>2</xdr:row>
      <xdr:rowOff>9525</xdr:rowOff>
    </xdr:from>
    <xdr:to>
      <xdr:col>4</xdr:col>
      <xdr:colOff>228600</xdr:colOff>
      <xdr:row>4</xdr:row>
      <xdr:rowOff>152400</xdr:rowOff>
    </xdr:to>
    <xdr:sp macro="" textlink="">
      <xdr:nvSpPr>
        <xdr:cNvPr id="1033" name="WordArt 9"/>
        <xdr:cNvSpPr>
          <a:spLocks noChangeArrowheads="1" noChangeShapeType="1" noTextEdit="1"/>
        </xdr:cNvSpPr>
      </xdr:nvSpPr>
      <xdr:spPr bwMode="auto">
        <a:xfrm>
          <a:off x="1514475" y="390525"/>
          <a:ext cx="3476625" cy="5238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pt-BR" sz="3600" b="1" kern="10" cap="none" spc="0">
              <a:ln w="17780" cmpd="sng">
                <a:solidFill>
                  <a:schemeClr val="accent1">
                    <a:tint val="3000"/>
                  </a:schemeClr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63000"/>
                      <a:sat val="105000"/>
                    </a:schemeClr>
                  </a:gs>
                  <a:gs pos="90000">
                    <a:schemeClr val="accent1">
                      <a:shade val="50000"/>
                      <a:satMod val="100000"/>
                    </a:schemeClr>
                  </a:gs>
                </a:gsLst>
                <a:lin ang="5400000"/>
              </a:gradFill>
              <a:effectLst>
                <a:outerShdw blurRad="55000" dist="50800" dir="5400000" algn="tl">
                  <a:srgbClr val="000000">
                    <a:alpha val="33000"/>
                  </a:srgbClr>
                </a:outerShdw>
              </a:effectLst>
              <a:latin typeface="Arial Black"/>
            </a:rPr>
            <a:t> TABAJARA Investimentos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F39"/>
  <sheetViews>
    <sheetView showGridLines="0" showRowColHeaders="0" tabSelected="1" workbookViewId="0">
      <selection activeCell="D43" sqref="D43"/>
    </sheetView>
  </sheetViews>
  <sheetFormatPr defaultColWidth="0" defaultRowHeight="15"/>
  <cols>
    <col min="1" max="1" width="5.140625" style="2" customWidth="1"/>
    <col min="2" max="2" width="31.28515625" style="2" bestFit="1" customWidth="1"/>
    <col min="3" max="3" width="21.42578125" style="2" bestFit="1" customWidth="1"/>
    <col min="4" max="4" width="13.5703125" style="2" customWidth="1"/>
    <col min="5" max="5" width="7" style="2" customWidth="1"/>
    <col min="6" max="6" width="6.42578125" style="2" hidden="1" customWidth="1"/>
    <col min="7" max="11" width="9.140625" style="2" hidden="1" customWidth="1"/>
    <col min="12" max="16384" width="9.140625" style="2" hidden="1"/>
  </cols>
  <sheetData>
    <row r="7" spans="2:4" ht="15.75" thickBot="1"/>
    <row r="8" spans="2:4" ht="20.25" customHeight="1" thickBot="1">
      <c r="B8" s="44" t="s">
        <v>16</v>
      </c>
      <c r="C8" s="45"/>
      <c r="D8" s="46"/>
    </row>
    <row r="9" spans="2:4" ht="15.75">
      <c r="B9" s="38" t="s">
        <v>14</v>
      </c>
      <c r="C9" s="39"/>
      <c r="D9" s="17">
        <v>2000</v>
      </c>
    </row>
    <row r="10" spans="2:4" ht="15.75">
      <c r="B10" s="40" t="s">
        <v>13</v>
      </c>
      <c r="C10" s="41"/>
      <c r="D10" s="1">
        <v>6.0000000000000001E-3</v>
      </c>
    </row>
    <row r="11" spans="2:4" ht="16.5" thickBot="1">
      <c r="B11" s="42" t="s">
        <v>15</v>
      </c>
      <c r="C11" s="43"/>
      <c r="D11" s="3">
        <f>D9*30%</f>
        <v>600</v>
      </c>
    </row>
    <row r="12" spans="2:4" ht="15.75" thickBot="1">
      <c r="B12" s="4"/>
      <c r="C12" s="5"/>
    </row>
    <row r="13" spans="2:4" ht="24" customHeight="1" thickBot="1">
      <c r="B13" s="47" t="s">
        <v>5</v>
      </c>
      <c r="C13" s="57"/>
      <c r="D13" s="48"/>
    </row>
    <row r="14" spans="2:4" ht="15.75">
      <c r="B14" s="49" t="s">
        <v>0</v>
      </c>
      <c r="C14" s="50"/>
      <c r="D14" s="18">
        <v>200</v>
      </c>
    </row>
    <row r="15" spans="2:4" ht="15.75">
      <c r="B15" s="51" t="s">
        <v>1</v>
      </c>
      <c r="C15" s="52"/>
      <c r="D15" s="12">
        <v>10</v>
      </c>
    </row>
    <row r="16" spans="2:4" ht="15.75">
      <c r="B16" s="51" t="s">
        <v>2</v>
      </c>
      <c r="C16" s="52"/>
      <c r="D16" s="13">
        <v>1.0789999999999999E-2</v>
      </c>
    </row>
    <row r="17" spans="1:4" ht="15.75">
      <c r="B17" s="53" t="s">
        <v>3</v>
      </c>
      <c r="C17" s="54"/>
      <c r="D17" s="14">
        <f>FV(taxa_mensal,qtd_anos*12,Aporte*-1)</f>
        <v>48656.842506034438</v>
      </c>
    </row>
    <row r="18" spans="1:4" ht="16.5" thickBot="1">
      <c r="B18" s="55" t="s">
        <v>4</v>
      </c>
      <c r="C18" s="56"/>
      <c r="D18" s="15">
        <f>patrimonio*rendimento_carteira</f>
        <v>291.94105503620665</v>
      </c>
    </row>
    <row r="19" spans="1:4" ht="15.75" thickBot="1"/>
    <row r="20" spans="1:4" ht="27" thickBot="1">
      <c r="B20" s="47" t="s">
        <v>11</v>
      </c>
      <c r="C20" s="48"/>
      <c r="D20" s="19" t="s">
        <v>12</v>
      </c>
    </row>
    <row r="21" spans="1:4" ht="15.75">
      <c r="A21" s="6">
        <v>2</v>
      </c>
      <c r="B21" s="20" t="s">
        <v>6</v>
      </c>
      <c r="C21" s="7">
        <f>FV($D$16,$A21*12,$D$14*-1)</f>
        <v>5445.5254595290435</v>
      </c>
      <c r="D21" s="8">
        <f>C21*rendimento_carteira</f>
        <v>32.673152757174265</v>
      </c>
    </row>
    <row r="22" spans="1:4" ht="15.75">
      <c r="A22" s="6">
        <v>5</v>
      </c>
      <c r="B22" s="21" t="s">
        <v>7</v>
      </c>
      <c r="C22" s="9">
        <f>FV($D$16,$A22*12,$D$14*-1)</f>
        <v>16755.382799697527</v>
      </c>
      <c r="D22" s="8">
        <f>C22*rendimento_carteira</f>
        <v>100.53229679818516</v>
      </c>
    </row>
    <row r="23" spans="1:4" ht="15.75">
      <c r="A23" s="6">
        <v>10</v>
      </c>
      <c r="B23" s="21" t="s">
        <v>8</v>
      </c>
      <c r="C23" s="9">
        <f>FV($D$16,$A23*12,$D$14*-1)</f>
        <v>48656.842506034438</v>
      </c>
      <c r="D23" s="8">
        <f>C23*rendimento_carteira</f>
        <v>291.94105503620665</v>
      </c>
    </row>
    <row r="24" spans="1:4" ht="15.75">
      <c r="A24" s="6">
        <v>20</v>
      </c>
      <c r="B24" s="21" t="s">
        <v>9</v>
      </c>
      <c r="C24" s="9">
        <f>FV($D$16,$A24*12,$D$14*-1)</f>
        <v>225039.68001941612</v>
      </c>
      <c r="D24" s="8">
        <f>C24*rendimento_carteira</f>
        <v>1350.2380801164968</v>
      </c>
    </row>
    <row r="25" spans="1:4" ht="16.5" thickBot="1">
      <c r="A25" s="6">
        <v>30</v>
      </c>
      <c r="B25" s="22" t="s">
        <v>10</v>
      </c>
      <c r="C25" s="10">
        <f>FV($D$16,$A25*12,$D$14*-1)</f>
        <v>864433.93100094295</v>
      </c>
      <c r="D25" s="11">
        <f>C25*rendimento_carteira</f>
        <v>5186.6035860056581</v>
      </c>
    </row>
    <row r="29" spans="1:4">
      <c r="B29" s="32" t="s">
        <v>17</v>
      </c>
      <c r="C29" s="33" t="s">
        <v>20</v>
      </c>
      <c r="D29" s="23"/>
    </row>
    <row r="30" spans="1:4">
      <c r="B30" s="26" t="s">
        <v>21</v>
      </c>
      <c r="C30" s="27">
        <f>Aporte</f>
        <v>200</v>
      </c>
      <c r="D30" s="25"/>
    </row>
    <row r="32" spans="1:4">
      <c r="B32" s="29" t="s">
        <v>22</v>
      </c>
      <c r="C32" s="29" t="s">
        <v>23</v>
      </c>
      <c r="D32" s="29" t="s">
        <v>24</v>
      </c>
    </row>
    <row r="33" spans="2:4">
      <c r="B33" s="16" t="s">
        <v>25</v>
      </c>
      <c r="C33" s="28">
        <f>VLOOKUP($C$29&amp;"-"&amp;B33,Plan2!$A:$D,4,FALSE)</f>
        <v>0.32</v>
      </c>
      <c r="D33" s="34">
        <f>$C$30*C33</f>
        <v>64</v>
      </c>
    </row>
    <row r="34" spans="2:4">
      <c r="B34" s="16" t="s">
        <v>26</v>
      </c>
      <c r="C34" s="28">
        <f>VLOOKUP($C$29&amp;"-"&amp;B34,Plan2!$A:$D,4,FALSE)</f>
        <v>0.35</v>
      </c>
      <c r="D34" s="34">
        <f t="shared" ref="D34:D38" si="0">$C$30*C34</f>
        <v>70</v>
      </c>
    </row>
    <row r="35" spans="2:4">
      <c r="B35" s="16" t="s">
        <v>27</v>
      </c>
      <c r="C35" s="28">
        <f>VLOOKUP($C$29&amp;"-"&amp;B35,Plan2!$A:$D,4,FALSE)</f>
        <v>0.08</v>
      </c>
      <c r="D35" s="34">
        <f t="shared" si="0"/>
        <v>16</v>
      </c>
    </row>
    <row r="36" spans="2:4">
      <c r="B36" s="16" t="s">
        <v>28</v>
      </c>
      <c r="C36" s="28">
        <f>VLOOKUP($C$29&amp;"-"&amp;B36,Plan2!$A:$D,4,FALSE)</f>
        <v>0.05</v>
      </c>
      <c r="D36" s="34">
        <f t="shared" si="0"/>
        <v>10</v>
      </c>
    </row>
    <row r="37" spans="2:4">
      <c r="B37" s="16" t="s">
        <v>29</v>
      </c>
      <c r="C37" s="28">
        <f>VLOOKUP($C$29&amp;"-"&amp;B37,Plan2!$A:$D,4,FALSE)</f>
        <v>0.1</v>
      </c>
      <c r="D37" s="34">
        <f t="shared" si="0"/>
        <v>20</v>
      </c>
    </row>
    <row r="38" spans="2:4">
      <c r="B38" s="16" t="s">
        <v>30</v>
      </c>
      <c r="C38" s="28">
        <f>VLOOKUP($C$29&amp;"-"&amp;B38,Plan2!$A:$D,4,FALSE)</f>
        <v>0.1</v>
      </c>
      <c r="D38" s="34">
        <f t="shared" si="0"/>
        <v>20</v>
      </c>
    </row>
    <row r="39" spans="2:4">
      <c r="B39" s="24"/>
      <c r="C39" s="30"/>
      <c r="D39" s="31">
        <f>SUM(D33:D38)</f>
        <v>200</v>
      </c>
    </row>
  </sheetData>
  <mergeCells count="11">
    <mergeCell ref="B9:C9"/>
    <mergeCell ref="B10:C10"/>
    <mergeCell ref="B11:C11"/>
    <mergeCell ref="B8:D8"/>
    <mergeCell ref="B20:C20"/>
    <mergeCell ref="B14:C14"/>
    <mergeCell ref="B15:C15"/>
    <mergeCell ref="B16:C16"/>
    <mergeCell ref="B17:C17"/>
    <mergeCell ref="B18:C18"/>
    <mergeCell ref="B13:D13"/>
  </mergeCells>
  <dataValidations count="1">
    <dataValidation type="list" allowBlank="1" showInputMessage="1" showErrorMessage="1" sqref="C29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0"/>
  <sheetViews>
    <sheetView workbookViewId="0">
      <selection activeCell="D13" sqref="D13"/>
    </sheetView>
  </sheetViews>
  <sheetFormatPr defaultRowHeight="15"/>
  <cols>
    <col min="1" max="1" width="33.85546875" bestFit="1" customWidth="1"/>
    <col min="2" max="2" width="14.7109375" bestFit="1" customWidth="1"/>
    <col min="3" max="3" width="19" bestFit="1" customWidth="1"/>
  </cols>
  <sheetData>
    <row r="2" spans="1:4" s="16" customFormat="1">
      <c r="A2" s="16" t="s">
        <v>32</v>
      </c>
      <c r="B2" s="16" t="s">
        <v>31</v>
      </c>
      <c r="C2" s="16" t="s">
        <v>22</v>
      </c>
    </row>
    <row r="3" spans="1:4">
      <c r="A3" t="str">
        <f>B3&amp;"-"&amp;C3</f>
        <v>CONSERVADOR-PAPEL</v>
      </c>
      <c r="B3" t="s">
        <v>19</v>
      </c>
      <c r="C3" s="16" t="s">
        <v>25</v>
      </c>
      <c r="D3" s="28">
        <v>0.3</v>
      </c>
    </row>
    <row r="4" spans="1:4">
      <c r="A4" t="str">
        <f t="shared" ref="A4:A20" si="0">B4&amp;"-"&amp;C4</f>
        <v>CONSERVADOR-TIJOLO</v>
      </c>
      <c r="B4" t="s">
        <v>19</v>
      </c>
      <c r="C4" s="16" t="s">
        <v>26</v>
      </c>
      <c r="D4" s="28">
        <v>0.5</v>
      </c>
    </row>
    <row r="5" spans="1:4">
      <c r="A5" t="str">
        <f t="shared" si="0"/>
        <v>CONSERVADOR-HIBRIDOS</v>
      </c>
      <c r="B5" t="s">
        <v>19</v>
      </c>
      <c r="C5" s="16" t="s">
        <v>27</v>
      </c>
      <c r="D5" s="28">
        <v>0.1</v>
      </c>
    </row>
    <row r="6" spans="1:4">
      <c r="A6" t="str">
        <f t="shared" si="0"/>
        <v>CONSERVADOR-FOFs</v>
      </c>
      <c r="B6" t="s">
        <v>19</v>
      </c>
      <c r="C6" s="16" t="s">
        <v>28</v>
      </c>
      <c r="D6" s="28">
        <v>0.1</v>
      </c>
    </row>
    <row r="7" spans="1:4">
      <c r="A7" t="str">
        <f t="shared" si="0"/>
        <v>CONSERVADOR-DESENVOLVIMENTO</v>
      </c>
      <c r="B7" t="s">
        <v>19</v>
      </c>
      <c r="C7" s="16" t="s">
        <v>29</v>
      </c>
      <c r="D7" s="28">
        <v>0</v>
      </c>
    </row>
    <row r="8" spans="1:4" ht="15.75" thickBot="1">
      <c r="A8" s="35" t="str">
        <f t="shared" si="0"/>
        <v>CONSERVADOR-HOTELARIAS</v>
      </c>
      <c r="B8" s="35" t="s">
        <v>19</v>
      </c>
      <c r="C8" s="36" t="s">
        <v>30</v>
      </c>
      <c r="D8" s="37">
        <v>0</v>
      </c>
    </row>
    <row r="9" spans="1:4">
      <c r="A9" t="str">
        <f t="shared" si="0"/>
        <v>MODERADO-PAPEL</v>
      </c>
      <c r="B9" t="s">
        <v>20</v>
      </c>
      <c r="C9" s="16" t="s">
        <v>25</v>
      </c>
      <c r="D9" s="28">
        <v>0.32</v>
      </c>
    </row>
    <row r="10" spans="1:4">
      <c r="A10" t="str">
        <f t="shared" si="0"/>
        <v>MODERADO-TIJOLO</v>
      </c>
      <c r="B10" t="s">
        <v>20</v>
      </c>
      <c r="C10" s="16" t="s">
        <v>26</v>
      </c>
      <c r="D10" s="28">
        <v>0.35</v>
      </c>
    </row>
    <row r="11" spans="1:4">
      <c r="A11" t="str">
        <f t="shared" si="0"/>
        <v>MODERADO-HIBRIDOS</v>
      </c>
      <c r="B11" t="s">
        <v>20</v>
      </c>
      <c r="C11" s="16" t="s">
        <v>27</v>
      </c>
      <c r="D11" s="28">
        <v>0.08</v>
      </c>
    </row>
    <row r="12" spans="1:4">
      <c r="A12" t="str">
        <f t="shared" si="0"/>
        <v>MODERADO-FOFs</v>
      </c>
      <c r="B12" t="s">
        <v>20</v>
      </c>
      <c r="C12" s="16" t="s">
        <v>28</v>
      </c>
      <c r="D12" s="28">
        <v>0.05</v>
      </c>
    </row>
    <row r="13" spans="1:4">
      <c r="A13" t="str">
        <f t="shared" si="0"/>
        <v>MODERADO-DESENVOLVIMENTO</v>
      </c>
      <c r="B13" t="s">
        <v>20</v>
      </c>
      <c r="C13" s="16" t="s">
        <v>29</v>
      </c>
      <c r="D13" s="28">
        <v>0.1</v>
      </c>
    </row>
    <row r="14" spans="1:4" ht="15.75" thickBot="1">
      <c r="A14" s="35" t="str">
        <f t="shared" si="0"/>
        <v>MODERADO-HOTELARIAS</v>
      </c>
      <c r="B14" s="35" t="s">
        <v>20</v>
      </c>
      <c r="C14" s="36" t="s">
        <v>30</v>
      </c>
      <c r="D14" s="37">
        <v>0.1</v>
      </c>
    </row>
    <row r="15" spans="1:4">
      <c r="A15" t="str">
        <f t="shared" si="0"/>
        <v>AGRESSIVO-PAPEL</v>
      </c>
      <c r="B15" t="s">
        <v>18</v>
      </c>
      <c r="C15" s="16" t="s">
        <v>25</v>
      </c>
      <c r="D15" s="28">
        <v>0.5</v>
      </c>
    </row>
    <row r="16" spans="1:4">
      <c r="A16" t="str">
        <f t="shared" si="0"/>
        <v>AGRESSIVO-TIJOLO</v>
      </c>
      <c r="B16" t="s">
        <v>18</v>
      </c>
      <c r="C16" s="16" t="s">
        <v>26</v>
      </c>
      <c r="D16" s="28">
        <v>0.1</v>
      </c>
    </row>
    <row r="17" spans="1:4">
      <c r="A17" t="str">
        <f t="shared" si="0"/>
        <v>AGRESSIVO-HIBRIDOS</v>
      </c>
      <c r="B17" t="s">
        <v>18</v>
      </c>
      <c r="C17" s="16" t="s">
        <v>27</v>
      </c>
      <c r="D17" s="28">
        <v>0.05</v>
      </c>
    </row>
    <row r="18" spans="1:4">
      <c r="A18" t="str">
        <f t="shared" si="0"/>
        <v>AGRESSIVO-FOFs</v>
      </c>
      <c r="B18" t="s">
        <v>18</v>
      </c>
      <c r="C18" s="16" t="s">
        <v>28</v>
      </c>
      <c r="D18" s="28">
        <v>0.05</v>
      </c>
    </row>
    <row r="19" spans="1:4">
      <c r="A19" t="str">
        <f t="shared" si="0"/>
        <v>AGRESSIVO-DESENVOLVIMENTO</v>
      </c>
      <c r="B19" t="s">
        <v>18</v>
      </c>
      <c r="C19" s="16" t="s">
        <v>29</v>
      </c>
      <c r="D19" s="28">
        <v>0.2</v>
      </c>
    </row>
    <row r="20" spans="1:4">
      <c r="A20" t="str">
        <f t="shared" si="0"/>
        <v>AGRESSIVO-HOTELARIAS</v>
      </c>
      <c r="B20" t="s">
        <v>18</v>
      </c>
      <c r="C20" s="16" t="s">
        <v>30</v>
      </c>
      <c r="D20" s="28">
        <v>0.1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Plan1</vt:lpstr>
      <vt:lpstr>Plan2</vt:lpstr>
      <vt:lpstr>Plan3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cristina.pnunes</dc:creator>
  <cp:lastModifiedBy>cristina.pnunes</cp:lastModifiedBy>
  <dcterms:created xsi:type="dcterms:W3CDTF">2025-06-16T19:46:05Z</dcterms:created>
  <dcterms:modified xsi:type="dcterms:W3CDTF">2025-06-17T20:19:35Z</dcterms:modified>
</cp:coreProperties>
</file>