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13_ncr:1_{E24DD291-3FCA-4C09-8ADD-06F1EF24CE8C}" xr6:coauthVersionLast="41" xr6:coauthVersionMax="41" xr10:uidLastSave="{00000000-0000-0000-0000-000000000000}"/>
  <bookViews>
    <workbookView xWindow="-120" yWindow="-120" windowWidth="29040" windowHeight="15840" xr2:uid="{6B068CB5-BF42-4E47-AE63-CADE3593E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3" i="1" l="1"/>
  <c r="M32" i="1"/>
  <c r="R24" i="1"/>
  <c r="T22" i="1"/>
  <c r="T18" i="1"/>
  <c r="T19" i="1"/>
  <c r="T20" i="1"/>
  <c r="T21" i="1"/>
  <c r="T17" i="1"/>
  <c r="T24" i="1" s="1"/>
  <c r="T6" i="1"/>
  <c r="T4" i="1"/>
  <c r="T5" i="1"/>
  <c r="T3" i="1"/>
  <c r="O4" i="1"/>
  <c r="O5" i="1"/>
  <c r="O6" i="1"/>
  <c r="O7" i="1"/>
  <c r="O8" i="1"/>
  <c r="O9" i="1"/>
  <c r="O10" i="1"/>
  <c r="O11" i="1"/>
  <c r="O3" i="1"/>
  <c r="N4" i="1"/>
  <c r="N5" i="1"/>
  <c r="N6" i="1"/>
  <c r="N7" i="1"/>
  <c r="N8" i="1"/>
  <c r="N9" i="1"/>
  <c r="N10" i="1"/>
  <c r="N11" i="1"/>
  <c r="N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G29" i="1"/>
  <c r="G30" i="1"/>
  <c r="G3" i="1"/>
  <c r="F27" i="1"/>
  <c r="F26" i="1"/>
  <c r="F25" i="1"/>
  <c r="F30" i="1"/>
  <c r="F29" i="1"/>
  <c r="F24" i="1"/>
  <c r="F4" i="1"/>
  <c r="F5" i="1"/>
  <c r="F23" i="1"/>
  <c r="F12" i="1"/>
  <c r="F18" i="1"/>
  <c r="F13" i="1"/>
  <c r="F7" i="1"/>
  <c r="F8" i="1"/>
  <c r="F9" i="1"/>
  <c r="F14" i="1"/>
  <c r="F15" i="1"/>
  <c r="F16" i="1"/>
  <c r="F6" i="1"/>
  <c r="F10" i="1"/>
  <c r="F17" i="1"/>
  <c r="F11" i="1"/>
  <c r="F19" i="1"/>
  <c r="F20" i="1"/>
  <c r="F21" i="1"/>
  <c r="F3" i="1"/>
  <c r="M34" i="1" l="1"/>
  <c r="N13" i="1"/>
  <c r="O13" i="1"/>
  <c r="T8" i="1"/>
  <c r="G32" i="1"/>
  <c r="F32" i="1"/>
  <c r="M22" i="1" s="1"/>
  <c r="M23" i="1" l="1"/>
</calcChain>
</file>

<file path=xl/sharedStrings.xml><?xml version="1.0" encoding="utf-8"?>
<sst xmlns="http://schemas.openxmlformats.org/spreadsheetml/2006/main" count="118" uniqueCount="107">
  <si>
    <t>part</t>
  </si>
  <si>
    <t>link</t>
  </si>
  <si>
    <t>moq</t>
  </si>
  <si>
    <t>.1u cap</t>
  </si>
  <si>
    <t>qty</t>
  </si>
  <si>
    <t>1u cap</t>
  </si>
  <si>
    <t>22p cap</t>
  </si>
  <si>
    <t>alps encoder</t>
  </si>
  <si>
    <t>diode</t>
  </si>
  <si>
    <t>0805 led</t>
  </si>
  <si>
    <t>10k res</t>
  </si>
  <si>
    <t>1k res</t>
  </si>
  <si>
    <t>22 res</t>
  </si>
  <si>
    <t>rst sw</t>
  </si>
  <si>
    <t>90usb1286</t>
  </si>
  <si>
    <t>16M xtal</t>
  </si>
  <si>
    <t>4.7n cap</t>
  </si>
  <si>
    <t>5.1k res</t>
  </si>
  <si>
    <t>hro usbc</t>
  </si>
  <si>
    <t>1M res</t>
  </si>
  <si>
    <t>1x4 recep</t>
  </si>
  <si>
    <t>1x4 plug</t>
  </si>
  <si>
    <t>crimp conn</t>
  </si>
  <si>
    <t>1x4 wire</t>
  </si>
  <si>
    <t>price/ea</t>
  </si>
  <si>
    <t>https://lcsc.com/product-detail/Others_CCTC-TCC0805X7R104M500DT_C360619.html</t>
  </si>
  <si>
    <t>https://lcsc.com/product-detail/Multilayer-Ceramic-Capacitors-MLCC-SMD-SMT_SAMSUNG_CL21F105ZOFNNNE_1uF-105-80-20-16V_C16834.html</t>
  </si>
  <si>
    <t>https://lcsc.com/product-detail/Multilayer-Ceramic-Capacitors-MLCC-SMD-SMT_22pF-220-5-50V_C24658.html</t>
  </si>
  <si>
    <t>https://www.mouser.com/ProductDetail/688-EC11E1834403</t>
  </si>
  <si>
    <t>https://lcsc.com/product-detail/Switching-Diode_1N4148W_C115103.html</t>
  </si>
  <si>
    <t>https://www.digikey.com/product-detail/en/adafruit-industries-llc/3892/1528-2695-ND/9603618</t>
  </si>
  <si>
    <t>https://www.digikey.com/product-detail/en/te-connectivity-amp-connectors/280359/A121744-ND/2054280</t>
  </si>
  <si>
    <t>https://www.digikey.com/product-detail/en/te-connectivity-amp-connectors/280378-1/A106404-ND/1153244</t>
  </si>
  <si>
    <t>https://www.digikey.com/product-detail/en/te-connectivity-amp-connectors/280708-2/A107044CT-ND/3488605</t>
  </si>
  <si>
    <t>https://lcsc.com/product-detail/Light-Emitting-Diodes-LED_Hongli-Zhihui-HONGLITRONIC-HL-PSC-2012H233W-8000-12000K_C219230.html</t>
  </si>
  <si>
    <t>https://lcsc.com/product-detail/Chip-Resistor-Surface-Mount_10KR-1002-1_C103904.html</t>
  </si>
  <si>
    <t>https://lcsc.com/product-detail/Chip-Resistor-Surface-Mount_1KR-1001-1_C103903.html</t>
  </si>
  <si>
    <t>https://lcsc.com/product-detail/Others_Huaxin-S-T-WR08X22R0FTL_C334886.html</t>
  </si>
  <si>
    <t>https://www.digikey.com/product-detail/en/e-switch/TL3342F160QG-TR/EG2531CT-ND/379004</t>
  </si>
  <si>
    <t>https://www.digikey.com/product-detail/en/microchip-technology/AT90USB1286-AU/AT90USB1286-AU-ND/2238141</t>
  </si>
  <si>
    <t>https://www.digikey.com/product-detail/en/epson/FA-238-16.0000MB-C3/SER3686CT-ND/2403459</t>
  </si>
  <si>
    <t>https://lcsc.com/product-detail/Chip-Resistor-Surface-Mount_5-1KR-5101-1_C84375.html</t>
  </si>
  <si>
    <t>https://lcsc.com/product-detail/Chip-Resistor-Surface-Mount_1MR-1004-1_C136578.html</t>
  </si>
  <si>
    <t>https://lcsc.com/product-detail/USB-Type-C_Korean-Hroparts-Elec-TYPE-C-31-M-12_C165948.html</t>
  </si>
  <si>
    <t>https://lcsc.com/product-detail/Multilayer-Ceramic-Capacitors-MLCC-SMD-SMT_MuRata_GRM2162C1H472JA01D_4-7nF-472-5-50V_C86029.html</t>
  </si>
  <si>
    <t>keys witches</t>
  </si>
  <si>
    <t>https://www.aliexpress.com/item/VK-JAPAN-SMK-original-New-genuine-imported-keyboard-switch-button-touch-2-foot-reset-switch/32845423584.html?spm=2114.search0104.3.9.73cc12470XxqSs&amp;ws_ab_test=searchweb0_0,searchweb201602_9_10065_10130_10068_10890_10547_319_10546_317_10548_10545_10696_453_10084_454_10083_10618_10307_537_536_10902_10059_10884_10887_321_322_10103,searchweb201603_58,ppcSwitch_0&amp;algo_expid=9a3eabf6-e0a9-4289-bb1c-7f50b21b2a47-1&amp;algo_pvid=9a3eabf6-e0a9-4289-bb1c-7f50b21b2a47&amp;transAbTest=ae803_5</t>
  </si>
  <si>
    <t>main pcb</t>
  </si>
  <si>
    <t>https://jlcpcb.com/</t>
  </si>
  <si>
    <t>daughterboard</t>
  </si>
  <si>
    <t>product</t>
  </si>
  <si>
    <t>$/ea</t>
  </si>
  <si>
    <t>m2 inserts</t>
  </si>
  <si>
    <t>m3 inserts</t>
  </si>
  <si>
    <t>https://itworks3d.com/product/metric-brass-heat-set-insert-plastics/</t>
  </si>
  <si>
    <t>filament</t>
  </si>
  <si>
    <t>https://www.matterhackers.com/store/l/175mm-pla-filament-grey-1-kg/sk/MPL0Q8ZD</t>
  </si>
  <si>
    <t>neoprene</t>
  </si>
  <si>
    <t>https://smile.amazon.com/gp/product/B076MHP8WJ/ref=ppx_yo_dt_b_asin_title_o03_s00?ie=UTF8&amp;psc=1</t>
  </si>
  <si>
    <t>sorbothane feet</t>
  </si>
  <si>
    <t>https://smile.amazon.com/gp/product/B00YLLRMK0/ref=oh_aui_search_asin_title?ie=UTF8&amp;psc=1</t>
  </si>
  <si>
    <t>velcro</t>
  </si>
  <si>
    <t>https://smile.amazon.com/PASS-IPass-FastLane-Mounting-Kit/dp/B01N5EH7R9/ref=sr_1_5?crid=2TL2WW44ZTK4C&amp;keywords=velcro+strips+with+adhesive&amp;qid=1553505613&amp;s=hi&amp;sprefix=velcro+strip%2Ctools%2C185&amp;sr=1-5</t>
  </si>
  <si>
    <t>https://smile.amazon.com/3D-Solutech-Filament-Dimensional-Accuracy/dp/B00MB3CV6K/</t>
  </si>
  <si>
    <t>transparent filament (light pipes, optional)</t>
  </si>
  <si>
    <t>2u stabs</t>
  </si>
  <si>
    <t>https://novelkeys.xyz/collections/miscellaneous/products/cherry-stabilizers?variant=3747938893864</t>
  </si>
  <si>
    <t>6.25u stabs</t>
  </si>
  <si>
    <t>m2 washers</t>
  </si>
  <si>
    <t>https://smile.amazon.com/gp/product/B01ARADX88/ref=oh_aui_search_asin_title?ie=UTF8&amp;psc=1</t>
  </si>
  <si>
    <t>m2 screws</t>
  </si>
  <si>
    <t>https://smile.amazon.com/uxcell-M2x4mm-Thread-Button-Socket/dp/B01B1OD83Y/ref=sr_1_4?keywords=m2+x+4+screw&amp;qid=1553505992&amp;s=industrial&amp;sr=1-4</t>
  </si>
  <si>
    <t>m3 screws</t>
  </si>
  <si>
    <t>https://smile.amazon.com/uxcell-M3x12mm-Socket-Screws-100Pcs/dp/B0143GZIHQ/ref=sr_1_3?keywords=m3+x+12+screw&amp;qid=1553506010&amp;s=industrial&amp;sr=1-3</t>
  </si>
  <si>
    <t>extended price</t>
  </si>
  <si>
    <t>PCB</t>
  </si>
  <si>
    <t>CASE</t>
  </si>
  <si>
    <t>activity</t>
  </si>
  <si>
    <t>hours</t>
  </si>
  <si>
    <t>rate</t>
  </si>
  <si>
    <t>smd</t>
  </si>
  <si>
    <t>tht</t>
  </si>
  <si>
    <t>case building</t>
  </si>
  <si>
    <t>total pay</t>
  </si>
  <si>
    <t>TIME</t>
  </si>
  <si>
    <t>3d printing</t>
  </si>
  <si>
    <t>you do the work</t>
  </si>
  <si>
    <t>I do the work</t>
  </si>
  <si>
    <t>SHIPPING</t>
  </si>
  <si>
    <t>lcsc</t>
  </si>
  <si>
    <t>digikey</t>
  </si>
  <si>
    <t>mouser</t>
  </si>
  <si>
    <t>IT-works</t>
  </si>
  <si>
    <t>jlcpcb</t>
  </si>
  <si>
    <t># you net</t>
  </si>
  <si>
    <t>$per</t>
  </si>
  <si>
    <t>novelkeys</t>
  </si>
  <si>
    <t>kaizen</t>
  </si>
  <si>
    <t>source</t>
  </si>
  <si>
    <t>total</t>
  </si>
  <si>
    <t>SHIPPING MATS</t>
  </si>
  <si>
    <t>item</t>
  </si>
  <si>
    <t># netted</t>
  </si>
  <si>
    <t>https://smile.amazon.com/gp/product/B007J2JJYK/ref=ppx_od_dt_b_asin_title_s00?ie=UTF8&amp;psc=1</t>
  </si>
  <si>
    <t>boxes</t>
  </si>
  <si>
    <t>https://www.globalindustrial.com/product/itemKey/30396942</t>
  </si>
  <si>
    <t>qty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</si>
</sst>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Others_Huaxin-S-T-WR08X22R0FTL_C334886.html" TargetMode="External"/><Relationship Id="rId18" Type="http://schemas.openxmlformats.org/officeDocument/2006/relationships/hyperlink" Target="https://lcsc.com/product-detail/Chip-Resistor-Surface-Mount_1MR-1004-1_C136578.html" TargetMode="External"/><Relationship Id="rId26" Type="http://schemas.openxmlformats.org/officeDocument/2006/relationships/hyperlink" Target="https://www.matterhackers.com/store/l/175mm-pla-filament-grey-1-kg/sk/MPL0Q8ZD" TargetMode="External"/><Relationship Id="rId21" Type="http://schemas.openxmlformats.org/officeDocument/2006/relationships/hyperlink" Target="https://www.aliexpress.com/item/VK-JAPAN-SMK-original-New-genuine-imported-keyboard-switch-button-touch-2-foot-reset-switch/32845423584.html?spm=2114.search0104.3.9.73cc12470XxqSs&amp;ws_ab_test=searchweb0_0,searchweb201602_9_10065_10130_10068_10890_10547_319_10546_317_10548_10545_10696_453_10084_454_10083_10618_10307_537_536_10902_10059_10884_10887_321_322_10103,searchweb201603_58,ppcSwitch_0&amp;algo_expid=9a3eabf6-e0a9-4289-bb1c-7f50b21b2a47-1&amp;algo_pvid=9a3eabf6-e0a9-4289-bb1c-7f50b21b2a47&amp;transAbTest=ae803_5" TargetMode="External"/><Relationship Id="rId34" Type="http://schemas.openxmlformats.org/officeDocument/2006/relationships/hyperlink" Target="https://smile.amazon.com/uxcell-M2x4mm-Thread-Button-Socket/dp/B01B1OD83Y/ref=sr_1_4?keywords=m2+x+4+screw&amp;qid=1553505992&amp;s=industrial&amp;sr=1-4" TargetMode="External"/><Relationship Id="rId7" Type="http://schemas.openxmlformats.org/officeDocument/2006/relationships/hyperlink" Target="https://www.digikey.com/product-detail/en/te-connectivity-amp-connectors/280359/A121744-ND/2054280" TargetMode="External"/><Relationship Id="rId12" Type="http://schemas.openxmlformats.org/officeDocument/2006/relationships/hyperlink" Target="https://lcsc.com/product-detail/Chip-Resistor-Surface-Mount_1KR-1001-1_C103903.html" TargetMode="External"/><Relationship Id="rId17" Type="http://schemas.openxmlformats.org/officeDocument/2006/relationships/hyperlink" Target="https://lcsc.com/product-detail/Chip-Resistor-Surface-Mount_5-1KR-5101-1_C84375.html" TargetMode="External"/><Relationship Id="rId25" Type="http://schemas.openxmlformats.org/officeDocument/2006/relationships/hyperlink" Target="https://itworks3d.com/product/metric-brass-heat-set-insert-plastics/" TargetMode="External"/><Relationship Id="rId33" Type="http://schemas.openxmlformats.org/officeDocument/2006/relationships/hyperlink" Target="https://smile.amazon.com/gp/product/B01ARADX88/ref=oh_aui_search_asin_title?ie=UTF8&amp;psc=1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SAMSUNG_CL21F105ZOFNNNE_1uF-105-80-20-16V_C16834.html" TargetMode="External"/><Relationship Id="rId16" Type="http://schemas.openxmlformats.org/officeDocument/2006/relationships/hyperlink" Target="https://www.digikey.com/product-detail/en/epson/FA-238-16.0000MB-C3/SER3686CT-ND/2403459" TargetMode="External"/><Relationship Id="rId20" Type="http://schemas.openxmlformats.org/officeDocument/2006/relationships/hyperlink" Target="https://lcsc.com/product-detail/Multilayer-Ceramic-Capacitors-MLCC-SMD-SMT_MuRata_GRM2162C1H472JA01D_4-7nF-472-5-50V_C86029.html" TargetMode="External"/><Relationship Id="rId29" Type="http://schemas.openxmlformats.org/officeDocument/2006/relationships/hyperlink" Target="https://smile.amazon.com/PASS-IPass-FastLane-Mounting-Kit/dp/B01N5EH7R9/ref=sr_1_5?crid=2TL2WW44ZTK4C&amp;keywords=velcro+strips+with+adhesive&amp;qid=1553505613&amp;s=hi&amp;sprefix=velcro+strip%2Ctools%2C185&amp;sr=1-5" TargetMode="External"/><Relationship Id="rId1" Type="http://schemas.openxmlformats.org/officeDocument/2006/relationships/hyperlink" Target="https://lcsc.com/product-detail/Others_CCTC-TCC0805X7R104M500DT_C360619.html" TargetMode="External"/><Relationship Id="rId6" Type="http://schemas.openxmlformats.org/officeDocument/2006/relationships/hyperlink" Target="https://www.digikey.com/product-detail/en/adafruit-industries-llc/3892/1528-2695-ND/9603618" TargetMode="External"/><Relationship Id="rId11" Type="http://schemas.openxmlformats.org/officeDocument/2006/relationships/hyperlink" Target="https://lcsc.com/product-detail/Chip-Resistor-Surface-Mount_10KR-1002-1_C103904.html" TargetMode="External"/><Relationship Id="rId24" Type="http://schemas.openxmlformats.org/officeDocument/2006/relationships/hyperlink" Target="https://itworks3d.com/product/metric-brass-heat-set-insert-plastics/" TargetMode="External"/><Relationship Id="rId32" Type="http://schemas.openxmlformats.org/officeDocument/2006/relationships/hyperlink" Target="https://novelkeys.xyz/collections/miscellaneous/products/cherry-stabilizers?variant=3747938893864" TargetMode="External"/><Relationship Id="rId37" Type="http://schemas.openxmlformats.org/officeDocument/2006/relationships/hyperlink" Target="https://www.globalindustrial.com/product/itemKey/30396942" TargetMode="External"/><Relationship Id="rId5" Type="http://schemas.openxmlformats.org/officeDocument/2006/relationships/hyperlink" Target="https://lcsc.com/product-detail/Switching-Diode_1N4148W_C115103.html" TargetMode="External"/><Relationship Id="rId15" Type="http://schemas.openxmlformats.org/officeDocument/2006/relationships/hyperlink" Target="https://www.digikey.com/product-detail/en/microchip-technology/AT90USB1286-AU/AT90USB1286-AU-ND/2238141" TargetMode="External"/><Relationship Id="rId23" Type="http://schemas.openxmlformats.org/officeDocument/2006/relationships/hyperlink" Target="https://jlcpcb.com/" TargetMode="External"/><Relationship Id="rId28" Type="http://schemas.openxmlformats.org/officeDocument/2006/relationships/hyperlink" Target="https://smile.amazon.com/gp/product/B00YLLRMK0/ref=oh_aui_search_asin_title?ie=UTF8&amp;psc=1" TargetMode="External"/><Relationship Id="rId36" Type="http://schemas.openxmlformats.org/officeDocument/2006/relationships/hyperlink" Target="https://smile.amazon.com/gp/product/B007J2JJYK/ref=ppx_od_dt_b_asin_title_s00?ie=UTF8&amp;psc=1" TargetMode="External"/><Relationship Id="rId10" Type="http://schemas.openxmlformats.org/officeDocument/2006/relationships/hyperlink" Target="https://lcsc.com/product-detail/Light-Emitting-Diodes-LED_Hongli-Zhihui-HONGLITRONIC-HL-PSC-2012H233W-8000-12000K_C219230.html" TargetMode="External"/><Relationship Id="rId19" Type="http://schemas.openxmlformats.org/officeDocument/2006/relationships/hyperlink" Target="https://lcsc.com/product-detail/USB-Type-C_Korean-Hroparts-Elec-TYPE-C-31-M-12_C165948.html" TargetMode="External"/><Relationship Id="rId31" Type="http://schemas.openxmlformats.org/officeDocument/2006/relationships/hyperlink" Target="https://novelkeys.xyz/collections/miscellaneous/products/cherry-stabilizers?variant=3747938893864" TargetMode="External"/><Relationship Id="rId4" Type="http://schemas.openxmlformats.org/officeDocument/2006/relationships/hyperlink" Target="https://www.mouser.com/ProductDetail/688-EC11E1834403" TargetMode="External"/><Relationship Id="rId9" Type="http://schemas.openxmlformats.org/officeDocument/2006/relationships/hyperlink" Target="https://www.digikey.com/product-detail/en/te-connectivity-amp-connectors/280708-2/A107044CT-ND/3488605" TargetMode="External"/><Relationship Id="rId14" Type="http://schemas.openxmlformats.org/officeDocument/2006/relationships/hyperlink" Target="https://www.digikey.com/product-detail/en/e-switch/TL3342F160QG-TR/EG2531CT-ND/379004" TargetMode="External"/><Relationship Id="rId22" Type="http://schemas.openxmlformats.org/officeDocument/2006/relationships/hyperlink" Target="https://jlcpcb.com/" TargetMode="External"/><Relationship Id="rId27" Type="http://schemas.openxmlformats.org/officeDocument/2006/relationships/hyperlink" Target="https://smile.amazon.com/gp/product/B076MHP8WJ/ref=ppx_yo_dt_b_asin_title_o03_s00?ie=UTF8&amp;psc=1" TargetMode="External"/><Relationship Id="rId30" Type="http://schemas.openxmlformats.org/officeDocument/2006/relationships/hyperlink" Target="https://smile.amazon.com/3D-Solutech-Filament-Dimensional-Accuracy/dp/B00MB3CV6K/" TargetMode="External"/><Relationship Id="rId35" Type="http://schemas.openxmlformats.org/officeDocument/2006/relationships/hyperlink" Target="https://smile.amazon.com/uxcell-M3x12mm-Socket-Screws-100Pcs/dp/B0143GZIHQ/ref=sr_1_3?keywords=m3+x+12+screw&amp;qid=1553506010&amp;s=industrial&amp;sr=1-3" TargetMode="External"/><Relationship Id="rId8" Type="http://schemas.openxmlformats.org/officeDocument/2006/relationships/hyperlink" Target="https://www.digikey.com/product-detail/en/te-connectivity-amp-connectors/280378-1/A106404-ND/1153244" TargetMode="External"/><Relationship Id="rId3" Type="http://schemas.openxmlformats.org/officeDocument/2006/relationships/hyperlink" Target="https://lcsc.com/product-detail/Multilayer-Ceramic-Capacitors-MLCC-SMD-SMT_22pF-220-5-50V_C246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0397-CA39-4052-9C26-BB4ADC34CEE9}">
  <dimension ref="A1:T34"/>
  <sheetViews>
    <sheetView tabSelected="1" workbookViewId="0">
      <selection activeCell="S14" sqref="S14"/>
    </sheetView>
  </sheetViews>
  <sheetFormatPr defaultRowHeight="15" x14ac:dyDescent="0.25"/>
  <cols>
    <col min="1" max="2" width="9.140625" customWidth="1"/>
    <col min="3" max="3" width="22.7109375" customWidth="1"/>
    <col min="6" max="6" width="8.42578125" bestFit="1" customWidth="1"/>
  </cols>
  <sheetData>
    <row r="1" spans="1:20" x14ac:dyDescent="0.25">
      <c r="A1" t="s">
        <v>75</v>
      </c>
      <c r="I1" t="s">
        <v>76</v>
      </c>
      <c r="Q1" t="s">
        <v>84</v>
      </c>
    </row>
    <row r="2" spans="1:20" x14ac:dyDescent="0.25">
      <c r="A2" t="s">
        <v>0</v>
      </c>
      <c r="B2" t="s">
        <v>4</v>
      </c>
      <c r="C2" t="s">
        <v>1</v>
      </c>
      <c r="D2" t="s">
        <v>24</v>
      </c>
      <c r="E2" t="s">
        <v>2</v>
      </c>
      <c r="F2" t="s">
        <v>74</v>
      </c>
      <c r="G2" t="s">
        <v>106</v>
      </c>
      <c r="I2" t="s">
        <v>50</v>
      </c>
      <c r="J2" t="s">
        <v>4</v>
      </c>
      <c r="K2" t="s">
        <v>1</v>
      </c>
      <c r="L2" t="s">
        <v>51</v>
      </c>
      <c r="M2" t="s">
        <v>2</v>
      </c>
      <c r="N2" t="s">
        <v>74</v>
      </c>
      <c r="O2" t="s">
        <v>106</v>
      </c>
      <c r="Q2" t="s">
        <v>77</v>
      </c>
      <c r="R2" t="s">
        <v>78</v>
      </c>
      <c r="S2" t="s">
        <v>79</v>
      </c>
      <c r="T2" t="s">
        <v>83</v>
      </c>
    </row>
    <row r="3" spans="1:20" x14ac:dyDescent="0.25">
      <c r="A3" t="s">
        <v>3</v>
      </c>
      <c r="B3">
        <v>6</v>
      </c>
      <c r="C3" s="1" t="s">
        <v>25</v>
      </c>
      <c r="D3" s="2">
        <v>4.5999999999999999E-3</v>
      </c>
      <c r="E3">
        <v>50</v>
      </c>
      <c r="F3">
        <f>IF(E3&gt;B3,E3*D3,B3*D3)</f>
        <v>0.22999999999999998</v>
      </c>
      <c r="G3">
        <f>D3*B3</f>
        <v>2.76E-2</v>
      </c>
      <c r="I3" t="s">
        <v>52</v>
      </c>
      <c r="J3">
        <v>11</v>
      </c>
      <c r="K3" s="1" t="s">
        <v>54</v>
      </c>
      <c r="L3">
        <v>0.21</v>
      </c>
      <c r="M3">
        <v>1</v>
      </c>
      <c r="N3">
        <f>IF(M3&gt;J3,M3*L3,J3*L3)</f>
        <v>2.31</v>
      </c>
      <c r="O3">
        <f>L3*J3</f>
        <v>2.31</v>
      </c>
      <c r="Q3" t="s">
        <v>80</v>
      </c>
      <c r="R3">
        <v>3.5</v>
      </c>
      <c r="S3">
        <v>11</v>
      </c>
      <c r="T3">
        <f>S3*R3</f>
        <v>38.5</v>
      </c>
    </row>
    <row r="4" spans="1:20" x14ac:dyDescent="0.25">
      <c r="A4" t="s">
        <v>5</v>
      </c>
      <c r="B4">
        <v>2</v>
      </c>
      <c r="C4" s="1" t="s">
        <v>26</v>
      </c>
      <c r="D4" s="2">
        <v>8.0999999999999996E-3</v>
      </c>
      <c r="E4">
        <v>50</v>
      </c>
      <c r="F4">
        <f t="shared" ref="F4:F21" si="0">IF(E4&gt;B4,E4*D4,B4*D4)</f>
        <v>0.40499999999999997</v>
      </c>
      <c r="G4">
        <f t="shared" ref="G4:G30" si="1">D4*B4</f>
        <v>1.6199999999999999E-2</v>
      </c>
      <c r="I4" t="s">
        <v>53</v>
      </c>
      <c r="J4">
        <v>8</v>
      </c>
      <c r="K4" s="1" t="s">
        <v>54</v>
      </c>
      <c r="L4">
        <v>0.31</v>
      </c>
      <c r="M4">
        <v>1</v>
      </c>
      <c r="N4">
        <f t="shared" ref="N4:N11" si="2">IF(M4&gt;J4,M4*L4,J4*L4)</f>
        <v>2.48</v>
      </c>
      <c r="O4">
        <f t="shared" ref="O4:O11" si="3">L4*J4</f>
        <v>2.48</v>
      </c>
      <c r="Q4" t="s">
        <v>81</v>
      </c>
      <c r="R4">
        <v>1.5</v>
      </c>
      <c r="S4">
        <v>11</v>
      </c>
      <c r="T4">
        <f t="shared" ref="T4:T6" si="4">S4*R4</f>
        <v>16.5</v>
      </c>
    </row>
    <row r="5" spans="1:20" x14ac:dyDescent="0.25">
      <c r="A5" t="s">
        <v>6</v>
      </c>
      <c r="B5">
        <v>2</v>
      </c>
      <c r="C5" s="1" t="s">
        <v>27</v>
      </c>
      <c r="D5" s="2">
        <v>6.0000000000000001E-3</v>
      </c>
      <c r="E5">
        <v>50</v>
      </c>
      <c r="F5">
        <f t="shared" si="0"/>
        <v>0.3</v>
      </c>
      <c r="G5">
        <f t="shared" si="1"/>
        <v>1.2E-2</v>
      </c>
      <c r="I5" t="s">
        <v>55</v>
      </c>
      <c r="J5">
        <v>2</v>
      </c>
      <c r="K5" s="1" t="s">
        <v>56</v>
      </c>
      <c r="L5">
        <v>18.989999999999998</v>
      </c>
      <c r="M5">
        <v>1</v>
      </c>
      <c r="N5">
        <f t="shared" si="2"/>
        <v>37.979999999999997</v>
      </c>
      <c r="O5">
        <f t="shared" si="3"/>
        <v>37.979999999999997</v>
      </c>
      <c r="Q5" t="s">
        <v>82</v>
      </c>
      <c r="R5">
        <v>1.5</v>
      </c>
      <c r="S5">
        <v>11</v>
      </c>
      <c r="T5">
        <f t="shared" si="4"/>
        <v>16.5</v>
      </c>
    </row>
    <row r="6" spans="1:20" x14ac:dyDescent="0.25">
      <c r="A6" t="s">
        <v>16</v>
      </c>
      <c r="B6">
        <v>1</v>
      </c>
      <c r="C6" s="1" t="s">
        <v>44</v>
      </c>
      <c r="D6" s="2">
        <v>2.9000000000000001E-2</v>
      </c>
      <c r="E6">
        <v>20</v>
      </c>
      <c r="F6">
        <f>IF(E6&gt;B6,E6*D6,B6*D6)</f>
        <v>0.58000000000000007</v>
      </c>
      <c r="G6">
        <f t="shared" si="1"/>
        <v>2.9000000000000001E-2</v>
      </c>
      <c r="I6" t="s">
        <v>57</v>
      </c>
      <c r="J6">
        <v>1</v>
      </c>
      <c r="K6" s="1" t="s">
        <v>58</v>
      </c>
      <c r="L6">
        <v>11.68</v>
      </c>
      <c r="M6">
        <v>1</v>
      </c>
      <c r="N6">
        <f t="shared" si="2"/>
        <v>11.68</v>
      </c>
      <c r="O6">
        <f t="shared" si="3"/>
        <v>11.68</v>
      </c>
      <c r="Q6" t="s">
        <v>85</v>
      </c>
      <c r="R6">
        <v>80</v>
      </c>
      <c r="S6">
        <v>0.5</v>
      </c>
      <c r="T6">
        <f t="shared" si="4"/>
        <v>40</v>
      </c>
    </row>
    <row r="7" spans="1:20" x14ac:dyDescent="0.25">
      <c r="A7" t="s">
        <v>10</v>
      </c>
      <c r="B7">
        <v>2</v>
      </c>
      <c r="C7" s="1" t="s">
        <v>35</v>
      </c>
      <c r="D7" s="2">
        <v>1.8E-3</v>
      </c>
      <c r="E7">
        <v>100</v>
      </c>
      <c r="F7">
        <f>IF(E7&gt;B7,E7*D7,B7*D7)</f>
        <v>0.18</v>
      </c>
      <c r="G7">
        <f t="shared" si="1"/>
        <v>3.5999999999999999E-3</v>
      </c>
      <c r="I7" t="s">
        <v>59</v>
      </c>
      <c r="J7">
        <v>1</v>
      </c>
      <c r="K7" s="1" t="s">
        <v>60</v>
      </c>
      <c r="L7">
        <v>0.443</v>
      </c>
      <c r="M7">
        <v>36</v>
      </c>
      <c r="N7">
        <f t="shared" si="2"/>
        <v>15.948</v>
      </c>
      <c r="O7">
        <f t="shared" si="3"/>
        <v>0.443</v>
      </c>
    </row>
    <row r="8" spans="1:20" x14ac:dyDescent="0.25">
      <c r="A8" t="s">
        <v>11</v>
      </c>
      <c r="B8">
        <v>4</v>
      </c>
      <c r="C8" s="1" t="s">
        <v>36</v>
      </c>
      <c r="D8" s="2">
        <v>1.9E-3</v>
      </c>
      <c r="E8">
        <v>100</v>
      </c>
      <c r="F8">
        <f>IF(E8&gt;B8,E8*D8,B8*D8)</f>
        <v>0.19</v>
      </c>
      <c r="G8">
        <f t="shared" si="1"/>
        <v>7.6E-3</v>
      </c>
      <c r="I8" t="s">
        <v>61</v>
      </c>
      <c r="J8">
        <v>1</v>
      </c>
      <c r="K8" s="1" t="s">
        <v>62</v>
      </c>
      <c r="L8">
        <v>7.15</v>
      </c>
      <c r="M8">
        <v>1</v>
      </c>
      <c r="N8">
        <f t="shared" si="2"/>
        <v>7.15</v>
      </c>
      <c r="O8">
        <f t="shared" si="3"/>
        <v>7.15</v>
      </c>
      <c r="T8">
        <f>SUM(T3:T7)</f>
        <v>111.5</v>
      </c>
    </row>
    <row r="9" spans="1:20" x14ac:dyDescent="0.25">
      <c r="A9" t="s">
        <v>12</v>
      </c>
      <c r="B9">
        <v>2</v>
      </c>
      <c r="C9" s="1" t="s">
        <v>37</v>
      </c>
      <c r="D9" s="2">
        <v>1.6999999999999999E-3</v>
      </c>
      <c r="E9">
        <v>100</v>
      </c>
      <c r="F9">
        <f>IF(E9&gt;B9,E9*D9,B9*D9)</f>
        <v>0.16999999999999998</v>
      </c>
      <c r="G9">
        <f t="shared" si="1"/>
        <v>3.3999999999999998E-3</v>
      </c>
      <c r="I9" t="s">
        <v>64</v>
      </c>
      <c r="J9">
        <v>1</v>
      </c>
      <c r="K9" s="1" t="s">
        <v>63</v>
      </c>
      <c r="L9">
        <v>17.989999999999998</v>
      </c>
      <c r="M9">
        <v>1</v>
      </c>
      <c r="N9">
        <f t="shared" si="2"/>
        <v>17.989999999999998</v>
      </c>
      <c r="O9">
        <f t="shared" si="3"/>
        <v>17.989999999999998</v>
      </c>
    </row>
    <row r="10" spans="1:20" x14ac:dyDescent="0.25">
      <c r="A10" t="s">
        <v>17</v>
      </c>
      <c r="B10">
        <v>2</v>
      </c>
      <c r="C10" s="1" t="s">
        <v>41</v>
      </c>
      <c r="D10" s="2">
        <v>2.5000000000000001E-3</v>
      </c>
      <c r="E10">
        <v>100</v>
      </c>
      <c r="F10">
        <f>IF(E10&gt;B10,E10*D10,B10*D10)</f>
        <v>0.25</v>
      </c>
      <c r="G10">
        <f t="shared" si="1"/>
        <v>5.0000000000000001E-3</v>
      </c>
      <c r="I10" t="s">
        <v>70</v>
      </c>
      <c r="J10">
        <v>11</v>
      </c>
      <c r="K10" s="1" t="s">
        <v>71</v>
      </c>
      <c r="L10">
        <v>7.6200000000000004E-2</v>
      </c>
      <c r="M10">
        <v>100</v>
      </c>
      <c r="N10">
        <f t="shared" si="2"/>
        <v>7.62</v>
      </c>
      <c r="O10">
        <f t="shared" si="3"/>
        <v>0.83820000000000006</v>
      </c>
    </row>
    <row r="11" spans="1:20" x14ac:dyDescent="0.25">
      <c r="A11" t="s">
        <v>19</v>
      </c>
      <c r="B11">
        <v>1</v>
      </c>
      <c r="C11" s="1" t="s">
        <v>42</v>
      </c>
      <c r="D11" s="2">
        <v>1.6999999999999999E-3</v>
      </c>
      <c r="E11">
        <v>100</v>
      </c>
      <c r="F11">
        <f>IF(E11&gt;B11,E11*D11,B11*D11)</f>
        <v>0.16999999999999998</v>
      </c>
      <c r="G11">
        <f t="shared" si="1"/>
        <v>1.6999999999999999E-3</v>
      </c>
      <c r="I11" t="s">
        <v>72</v>
      </c>
      <c r="J11">
        <v>8</v>
      </c>
      <c r="K11" s="1" t="s">
        <v>73</v>
      </c>
      <c r="L11">
        <v>9.9900000000000003E-2</v>
      </c>
      <c r="M11">
        <v>100</v>
      </c>
      <c r="N11">
        <f t="shared" si="2"/>
        <v>9.99</v>
      </c>
      <c r="O11">
        <f t="shared" si="3"/>
        <v>0.79920000000000002</v>
      </c>
    </row>
    <row r="12" spans="1:20" x14ac:dyDescent="0.25">
      <c r="A12" t="s">
        <v>8</v>
      </c>
      <c r="B12">
        <v>117</v>
      </c>
      <c r="C12" s="1" t="s">
        <v>29</v>
      </c>
      <c r="D12" s="2">
        <v>7.0000000000000001E-3</v>
      </c>
      <c r="E12">
        <v>50</v>
      </c>
      <c r="F12">
        <f>IF(E12&gt;B12,E12*D12,B12*D12)</f>
        <v>0.81900000000000006</v>
      </c>
      <c r="G12">
        <f t="shared" si="1"/>
        <v>0.81900000000000006</v>
      </c>
    </row>
    <row r="13" spans="1:20" x14ac:dyDescent="0.25">
      <c r="A13" t="s">
        <v>9</v>
      </c>
      <c r="B13">
        <v>3</v>
      </c>
      <c r="C13" s="1" t="s">
        <v>34</v>
      </c>
      <c r="D13" s="2">
        <v>2.6599999999999999E-2</v>
      </c>
      <c r="E13">
        <v>20</v>
      </c>
      <c r="F13">
        <f t="shared" si="0"/>
        <v>0.53200000000000003</v>
      </c>
      <c r="G13">
        <f t="shared" si="1"/>
        <v>7.9799999999999996E-2</v>
      </c>
      <c r="N13">
        <f>SUM(N3:N12)</f>
        <v>113.148</v>
      </c>
      <c r="O13">
        <f>SUM(O3:O12)</f>
        <v>81.670399999999987</v>
      </c>
    </row>
    <row r="14" spans="1:20" x14ac:dyDescent="0.25">
      <c r="A14" t="s">
        <v>13</v>
      </c>
      <c r="B14">
        <v>1</v>
      </c>
      <c r="C14" s="1" t="s">
        <v>38</v>
      </c>
      <c r="D14" s="2">
        <v>0.65</v>
      </c>
      <c r="E14">
        <v>1</v>
      </c>
      <c r="F14">
        <f t="shared" si="0"/>
        <v>0.65</v>
      </c>
      <c r="G14">
        <f t="shared" si="1"/>
        <v>0.65</v>
      </c>
    </row>
    <row r="15" spans="1:20" x14ac:dyDescent="0.25">
      <c r="A15" t="s">
        <v>14</v>
      </c>
      <c r="B15">
        <v>1</v>
      </c>
      <c r="C15" s="1" t="s">
        <v>39</v>
      </c>
      <c r="D15" s="2">
        <v>8.09</v>
      </c>
      <c r="E15">
        <v>1</v>
      </c>
      <c r="F15">
        <f t="shared" si="0"/>
        <v>8.09</v>
      </c>
      <c r="G15">
        <f t="shared" si="1"/>
        <v>8.09</v>
      </c>
      <c r="Q15" t="s">
        <v>88</v>
      </c>
    </row>
    <row r="16" spans="1:20" x14ac:dyDescent="0.25">
      <c r="A16" t="s">
        <v>15</v>
      </c>
      <c r="B16">
        <v>1</v>
      </c>
      <c r="C16" s="1" t="s">
        <v>40</v>
      </c>
      <c r="D16" s="2">
        <v>0.36</v>
      </c>
      <c r="E16">
        <v>1</v>
      </c>
      <c r="F16">
        <f t="shared" si="0"/>
        <v>0.36</v>
      </c>
      <c r="G16">
        <f t="shared" si="1"/>
        <v>0.36</v>
      </c>
      <c r="Q16" t="s">
        <v>98</v>
      </c>
      <c r="R16" t="s">
        <v>99</v>
      </c>
      <c r="S16" t="s">
        <v>94</v>
      </c>
      <c r="T16" t="s">
        <v>95</v>
      </c>
    </row>
    <row r="17" spans="1:20" x14ac:dyDescent="0.25">
      <c r="A17" t="s">
        <v>18</v>
      </c>
      <c r="B17">
        <v>1</v>
      </c>
      <c r="C17" s="1" t="s">
        <v>43</v>
      </c>
      <c r="D17" s="2">
        <v>0.38819999999999999</v>
      </c>
      <c r="E17">
        <v>1</v>
      </c>
      <c r="F17">
        <f t="shared" si="0"/>
        <v>0.38819999999999999</v>
      </c>
      <c r="G17">
        <f t="shared" si="1"/>
        <v>0.38819999999999999</v>
      </c>
      <c r="Q17" t="s">
        <v>89</v>
      </c>
      <c r="R17">
        <v>5.18</v>
      </c>
      <c r="S17">
        <v>5</v>
      </c>
      <c r="T17">
        <f>R17/S17</f>
        <v>1.036</v>
      </c>
    </row>
    <row r="18" spans="1:20" x14ac:dyDescent="0.25">
      <c r="A18" t="s">
        <v>20</v>
      </c>
      <c r="B18">
        <v>2</v>
      </c>
      <c r="C18" s="1" t="s">
        <v>32</v>
      </c>
      <c r="D18" s="2">
        <v>0.93</v>
      </c>
      <c r="E18">
        <v>1</v>
      </c>
      <c r="F18">
        <f>IF(E18&gt;B18,E18*D18,B18*D18)</f>
        <v>1.86</v>
      </c>
      <c r="G18">
        <f t="shared" si="1"/>
        <v>1.86</v>
      </c>
      <c r="Q18" t="s">
        <v>90</v>
      </c>
      <c r="R18">
        <v>13</v>
      </c>
      <c r="S18">
        <v>5</v>
      </c>
      <c r="T18">
        <f t="shared" ref="T18:T22" si="5">R18/S18</f>
        <v>2.6</v>
      </c>
    </row>
    <row r="19" spans="1:20" x14ac:dyDescent="0.25">
      <c r="A19" t="s">
        <v>21</v>
      </c>
      <c r="B19">
        <v>2</v>
      </c>
      <c r="C19" s="1" t="s">
        <v>31</v>
      </c>
      <c r="D19" s="2">
        <v>0.35</v>
      </c>
      <c r="E19">
        <v>1</v>
      </c>
      <c r="F19">
        <f t="shared" si="0"/>
        <v>0.7</v>
      </c>
      <c r="G19">
        <f t="shared" si="1"/>
        <v>0.7</v>
      </c>
      <c r="Q19" t="s">
        <v>91</v>
      </c>
      <c r="R19">
        <v>7.99</v>
      </c>
      <c r="S19">
        <v>5</v>
      </c>
      <c r="T19">
        <f t="shared" si="5"/>
        <v>1.5980000000000001</v>
      </c>
    </row>
    <row r="20" spans="1:20" x14ac:dyDescent="0.25">
      <c r="A20" t="s">
        <v>22</v>
      </c>
      <c r="B20">
        <v>8</v>
      </c>
      <c r="C20" s="1" t="s">
        <v>33</v>
      </c>
      <c r="D20" s="2">
        <v>0.14000000000000001</v>
      </c>
      <c r="E20">
        <v>1</v>
      </c>
      <c r="F20">
        <f t="shared" si="0"/>
        <v>1.1200000000000001</v>
      </c>
      <c r="G20">
        <f t="shared" si="1"/>
        <v>1.1200000000000001</v>
      </c>
      <c r="Q20" t="s">
        <v>92</v>
      </c>
      <c r="R20">
        <v>11.15</v>
      </c>
      <c r="S20">
        <v>5</v>
      </c>
      <c r="T20">
        <f t="shared" si="5"/>
        <v>2.23</v>
      </c>
    </row>
    <row r="21" spans="1:20" x14ac:dyDescent="0.25">
      <c r="A21" t="s">
        <v>23</v>
      </c>
      <c r="B21">
        <v>1</v>
      </c>
      <c r="C21" s="1" t="s">
        <v>30</v>
      </c>
      <c r="D21" s="2">
        <v>1.95</v>
      </c>
      <c r="E21">
        <v>1</v>
      </c>
      <c r="F21">
        <f t="shared" si="0"/>
        <v>1.95</v>
      </c>
      <c r="G21">
        <f t="shared" si="1"/>
        <v>1.95</v>
      </c>
      <c r="Q21" t="s">
        <v>93</v>
      </c>
      <c r="R21">
        <v>16.98</v>
      </c>
      <c r="S21">
        <v>5</v>
      </c>
      <c r="T21">
        <f t="shared" si="5"/>
        <v>3.3959999999999999</v>
      </c>
    </row>
    <row r="22" spans="1:20" x14ac:dyDescent="0.25">
      <c r="K22" s="3" t="s">
        <v>86</v>
      </c>
      <c r="L22" s="3"/>
      <c r="M22">
        <f>F32+N13+R24</f>
        <v>333.0222</v>
      </c>
      <c r="Q22" t="s">
        <v>96</v>
      </c>
      <c r="R22">
        <v>3.85</v>
      </c>
      <c r="S22">
        <v>5</v>
      </c>
      <c r="T22">
        <f t="shared" si="5"/>
        <v>0.77</v>
      </c>
    </row>
    <row r="23" spans="1:20" x14ac:dyDescent="0.25">
      <c r="A23" t="s">
        <v>7</v>
      </c>
      <c r="B23">
        <v>1</v>
      </c>
      <c r="C23" s="1" t="s">
        <v>28</v>
      </c>
      <c r="D23" s="2">
        <v>5.38</v>
      </c>
      <c r="E23">
        <v>1</v>
      </c>
      <c r="F23">
        <f>IF(E23&gt;B23,E23*D23,B23*D23)</f>
        <v>5.38</v>
      </c>
      <c r="G23">
        <f t="shared" si="1"/>
        <v>5.38</v>
      </c>
      <c r="K23" s="3" t="s">
        <v>87</v>
      </c>
      <c r="L23" s="3"/>
      <c r="M23">
        <f>G32+O13+T8+T24</f>
        <v>295.29719999999998</v>
      </c>
    </row>
    <row r="24" spans="1:20" x14ac:dyDescent="0.25">
      <c r="A24" t="s">
        <v>45</v>
      </c>
      <c r="B24">
        <v>116</v>
      </c>
      <c r="C24" s="1" t="s">
        <v>46</v>
      </c>
      <c r="D24">
        <v>0.44400000000000001</v>
      </c>
      <c r="E24">
        <v>200</v>
      </c>
      <c r="F24">
        <f>IF(E24&gt;B24,E24*D24,B24*D24)</f>
        <v>88.8</v>
      </c>
      <c r="G24">
        <f t="shared" si="1"/>
        <v>51.503999999999998</v>
      </c>
      <c r="R24">
        <f>SUM(R17:R23)</f>
        <v>58.15</v>
      </c>
      <c r="T24">
        <f>SUM(T17:T23)</f>
        <v>11.629999999999999</v>
      </c>
    </row>
    <row r="25" spans="1:20" x14ac:dyDescent="0.25">
      <c r="A25" t="s">
        <v>65</v>
      </c>
      <c r="B25">
        <v>4</v>
      </c>
      <c r="C25" s="1" t="s">
        <v>66</v>
      </c>
      <c r="D25" s="2">
        <v>2</v>
      </c>
      <c r="E25">
        <v>1</v>
      </c>
      <c r="F25">
        <f>IF(E25&gt;B25,E25*D25,B25*D25)</f>
        <v>8</v>
      </c>
      <c r="G25">
        <f t="shared" si="1"/>
        <v>8</v>
      </c>
    </row>
    <row r="26" spans="1:20" x14ac:dyDescent="0.25">
      <c r="A26" t="s">
        <v>67</v>
      </c>
      <c r="B26">
        <v>1</v>
      </c>
      <c r="C26" s="1" t="s">
        <v>66</v>
      </c>
      <c r="D26" s="2">
        <v>2.25</v>
      </c>
      <c r="E26">
        <v>1</v>
      </c>
      <c r="F26">
        <f>IF(E26&gt;B26,E26*D26,B26*D26)</f>
        <v>2.25</v>
      </c>
      <c r="G26">
        <f t="shared" si="1"/>
        <v>2.25</v>
      </c>
    </row>
    <row r="27" spans="1:20" x14ac:dyDescent="0.25">
      <c r="A27" t="s">
        <v>68</v>
      </c>
      <c r="B27">
        <v>21</v>
      </c>
      <c r="C27" s="1" t="s">
        <v>69</v>
      </c>
      <c r="D27" s="2">
        <v>6.9699999999999998E-2</v>
      </c>
      <c r="E27">
        <v>100</v>
      </c>
      <c r="F27">
        <f>IF(E27&gt;B27,E27*D27,B27*D27)</f>
        <v>6.97</v>
      </c>
      <c r="G27">
        <f t="shared" si="1"/>
        <v>1.4637</v>
      </c>
    </row>
    <row r="29" spans="1:20" x14ac:dyDescent="0.25">
      <c r="A29" t="s">
        <v>47</v>
      </c>
      <c r="B29">
        <v>1</v>
      </c>
      <c r="C29" s="1" t="s">
        <v>48</v>
      </c>
      <c r="D29">
        <v>5.2759999999999998</v>
      </c>
      <c r="E29">
        <v>5</v>
      </c>
      <c r="F29">
        <f t="shared" ref="F29:F30" si="6">IF(E29&gt;B29,E29*D29,B29*D29)</f>
        <v>26.38</v>
      </c>
      <c r="G29">
        <f t="shared" si="1"/>
        <v>5.2759999999999998</v>
      </c>
    </row>
    <row r="30" spans="1:20" x14ac:dyDescent="0.25">
      <c r="A30" t="s">
        <v>49</v>
      </c>
      <c r="B30">
        <v>1</v>
      </c>
      <c r="C30" s="1" t="s">
        <v>48</v>
      </c>
      <c r="D30">
        <v>0.5</v>
      </c>
      <c r="E30">
        <v>10</v>
      </c>
      <c r="F30">
        <f t="shared" si="6"/>
        <v>5</v>
      </c>
      <c r="G30">
        <f t="shared" si="1"/>
        <v>0.5</v>
      </c>
      <c r="I30" t="s">
        <v>100</v>
      </c>
    </row>
    <row r="31" spans="1:20" x14ac:dyDescent="0.25">
      <c r="I31" t="s">
        <v>101</v>
      </c>
      <c r="J31" t="s">
        <v>1</v>
      </c>
      <c r="K31" t="s">
        <v>99</v>
      </c>
      <c r="L31" t="s">
        <v>102</v>
      </c>
      <c r="M31" t="s">
        <v>95</v>
      </c>
    </row>
    <row r="32" spans="1:20" x14ac:dyDescent="0.25">
      <c r="F32">
        <f>SUM(F3:F31)</f>
        <v>161.7242</v>
      </c>
      <c r="G32">
        <f>SUM(G3:G31)</f>
        <v>90.496799999999993</v>
      </c>
      <c r="I32" t="s">
        <v>97</v>
      </c>
      <c r="J32" s="1" t="s">
        <v>103</v>
      </c>
      <c r="K32">
        <v>24.99</v>
      </c>
      <c r="L32">
        <v>2</v>
      </c>
      <c r="M32">
        <f>K32/L32</f>
        <v>12.494999999999999</v>
      </c>
    </row>
    <row r="33" spans="9:13" x14ac:dyDescent="0.25">
      <c r="I33" t="s">
        <v>104</v>
      </c>
      <c r="J33" s="1" t="s">
        <v>105</v>
      </c>
      <c r="K33">
        <v>16.75</v>
      </c>
      <c r="L33">
        <v>25</v>
      </c>
      <c r="M33">
        <f>K33/L33</f>
        <v>0.67</v>
      </c>
    </row>
    <row r="34" spans="9:13" x14ac:dyDescent="0.25">
      <c r="M34">
        <f>SUM(M32:M33)</f>
        <v>13.164999999999999</v>
      </c>
    </row>
  </sheetData>
  <mergeCells count="2">
    <mergeCell ref="K22:L22"/>
    <mergeCell ref="K23:L23"/>
  </mergeCells>
  <hyperlinks>
    <hyperlink ref="C3" r:id="rId1" xr:uid="{7BA09851-CA88-459B-A8FF-1EE4A0D01861}"/>
    <hyperlink ref="C4" r:id="rId2" xr:uid="{B594F043-4CDA-41A5-9B1D-BD99390EF9E2}"/>
    <hyperlink ref="C5" r:id="rId3" xr:uid="{E67E8B44-8088-448D-B848-EA3832B53503}"/>
    <hyperlink ref="C23" r:id="rId4" xr:uid="{1BCDB52A-86C3-4CAF-9727-E2D6AAC7CCBF}"/>
    <hyperlink ref="C12" r:id="rId5" xr:uid="{09741E86-6A76-487D-AD3F-AEC244242C34}"/>
    <hyperlink ref="C21" r:id="rId6" xr:uid="{2FEA788D-5D3D-4A43-907E-E8400238C84D}"/>
    <hyperlink ref="C19" r:id="rId7" xr:uid="{FF786CD6-6558-4F93-BDD3-8FEDA91C2848}"/>
    <hyperlink ref="C18" r:id="rId8" xr:uid="{D714DCAB-D75E-4C17-90E1-AE1F02E710A1}"/>
    <hyperlink ref="C20" r:id="rId9" xr:uid="{CFE0D728-BA7E-4425-BCE9-1A35A3712CBD}"/>
    <hyperlink ref="C13" r:id="rId10" xr:uid="{E5BC8A24-3483-417B-AA54-D07813DA127B}"/>
    <hyperlink ref="C7" r:id="rId11" xr:uid="{57444B50-6187-48AB-88C0-454618870049}"/>
    <hyperlink ref="C8" r:id="rId12" xr:uid="{2C5DB4C2-79C3-4056-B0F7-C74204053BD4}"/>
    <hyperlink ref="C9" r:id="rId13" xr:uid="{71348E3E-E9D2-4BAC-B0B0-1426D97BF112}"/>
    <hyperlink ref="C14" r:id="rId14" xr:uid="{5C4058B3-DB9C-4419-9110-4743C1236F35}"/>
    <hyperlink ref="C15" r:id="rId15" xr:uid="{9B4AF758-B5A3-4C2F-ADF4-824F877619E3}"/>
    <hyperlink ref="C16" r:id="rId16" xr:uid="{829BFD3A-5090-47CD-93A9-EF689942104F}"/>
    <hyperlink ref="C10" r:id="rId17" xr:uid="{378C5A36-5266-4546-B401-CDFC366875B5}"/>
    <hyperlink ref="C11" r:id="rId18" xr:uid="{5C7F5A34-1614-46E2-83CA-C34453616D3D}"/>
    <hyperlink ref="C17" r:id="rId19" xr:uid="{E8704728-E4A7-4B35-9F4E-C24F821A5930}"/>
    <hyperlink ref="C6" r:id="rId20" xr:uid="{C55FF75F-2C3B-495E-AD81-6F65545E5F22}"/>
    <hyperlink ref="C24" r:id="rId21" display="https://www.aliexpress.com/item/VK-JAPAN-SMK-original-New-genuine-imported-keyboard-switch-button-touch-2-foot-reset-switch/32845423584.html?spm=2114.search0104.3.9.73cc12470XxqSs&amp;ws_ab_test=searchweb0_0,searchweb201602_9_10065_10130_10068_10890_10547_319_10546_317_10548_10545_10696_453_10084_454_10083_10618_10307_537_536_10902_10059_10884_10887_321_322_10103,searchweb201603_58,ppcSwitch_0&amp;algo_expid=9a3eabf6-e0a9-4289-bb1c-7f50b21b2a47-1&amp;algo_pvid=9a3eabf6-e0a9-4289-bb1c-7f50b21b2a47&amp;transAbTest=ae803_5" xr:uid="{C11A274C-7173-4FE2-9DBA-80035909F3FA}"/>
    <hyperlink ref="C29" r:id="rId22" xr:uid="{F6A9E134-2AFC-4E8A-B626-BD779601B958}"/>
    <hyperlink ref="C30" r:id="rId23" xr:uid="{EFF30247-912A-460A-87AB-499251180B90}"/>
    <hyperlink ref="K3" r:id="rId24" xr:uid="{276FD702-4256-43AD-ABA4-B076605D0BA5}"/>
    <hyperlink ref="K4" r:id="rId25" xr:uid="{CA1518A7-D4DC-484E-98A2-1BBF998312C5}"/>
    <hyperlink ref="K5" r:id="rId26" xr:uid="{AE5C4AA3-7181-43C7-9122-F3D58573D779}"/>
    <hyperlink ref="K6" r:id="rId27" xr:uid="{7647B6D2-A9D2-4B85-97DF-EF6DD2F7851D}"/>
    <hyperlink ref="K7" r:id="rId28" xr:uid="{B58471F8-0696-41E5-9584-1B2AF5F0F2F1}"/>
    <hyperlink ref="K8" r:id="rId29" xr:uid="{67DD876F-7FFB-48E9-81B6-4700B3669FC8}"/>
    <hyperlink ref="K9" r:id="rId30" xr:uid="{6E8A76D6-40B7-40E7-9586-4E51A105B7DA}"/>
    <hyperlink ref="C25" r:id="rId31" xr:uid="{6CF51FCD-37BB-4856-B457-26C7E1A7E9DC}"/>
    <hyperlink ref="C26" r:id="rId32" xr:uid="{4D430BE6-9D98-4AF6-BEBD-3B8989DD352E}"/>
    <hyperlink ref="C27" r:id="rId33" xr:uid="{DAB1C6F9-91F4-4E7C-A258-F82B4F98DA03}"/>
    <hyperlink ref="K10" r:id="rId34" xr:uid="{7F0FAFE9-AA7A-4F70-94BE-3471B52A16DF}"/>
    <hyperlink ref="K11" r:id="rId35" xr:uid="{37FE2C80-532A-4983-BE1F-7B24CB196945}"/>
    <hyperlink ref="J32" r:id="rId36" xr:uid="{BD9355A4-783B-41B3-87C7-765D5C087EA2}"/>
    <hyperlink ref="J33" r:id="rId37" xr:uid="{B54F0507-368A-45A8-AFC7-7BD5E3EEB5BF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2019-03-25T08:35:51Z</dcterms:created>
  <dcterms:modified xsi:type="dcterms:W3CDTF">2019-03-25T10:02:41Z</dcterms:modified>
</cp:coreProperties>
</file>