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vas/Downloads/"/>
    </mc:Choice>
  </mc:AlternateContent>
  <xr:revisionPtr revIDLastSave="0" documentId="10_ncr:8100000_{6C291A6F-4989-A245-8F6E-89F9D8A892C7}" xr6:coauthVersionLast="33" xr6:coauthVersionMax="33" xr10:uidLastSave="{00000000-0000-0000-0000-000000000000}"/>
  <bookViews>
    <workbookView xWindow="2620" yWindow="460" windowWidth="33600" windowHeight="20540" xr2:uid="{00000000-000D-0000-FFFF-FFFF00000000}"/>
  </bookViews>
  <sheets>
    <sheet name="_fs_rack_bom" sheetId="2" r:id="rId1"/>
    <sheet name="_meta" sheetId="4" r:id="rId2"/>
  </sheets>
  <calcPr calcId="162913"/>
</workbook>
</file>

<file path=xl/calcChain.xml><?xml version="1.0" encoding="utf-8"?>
<calcChain xmlns="http://schemas.openxmlformats.org/spreadsheetml/2006/main">
  <c r="A26" i="2" l="1"/>
  <c r="H25" i="2"/>
  <c r="J24" i="2"/>
  <c r="H24" i="2"/>
  <c r="E24" i="2"/>
  <c r="J23" i="2"/>
  <c r="H23" i="2"/>
  <c r="E23" i="2"/>
  <c r="H22" i="2"/>
  <c r="E22" i="2"/>
  <c r="E21" i="2"/>
  <c r="H20" i="2"/>
  <c r="E20" i="2"/>
  <c r="H19" i="2"/>
  <c r="E19" i="2"/>
  <c r="J18" i="2"/>
  <c r="H18" i="2"/>
  <c r="E18" i="2"/>
  <c r="J17" i="2"/>
  <c r="H17" i="2"/>
  <c r="E17" i="2"/>
  <c r="J16" i="2"/>
  <c r="E16" i="2"/>
  <c r="J15" i="2"/>
  <c r="H15" i="2"/>
  <c r="E15" i="2"/>
  <c r="J14" i="2"/>
  <c r="H14" i="2"/>
  <c r="E14" i="2"/>
  <c r="J13" i="2"/>
  <c r="H13" i="2"/>
  <c r="E13" i="2"/>
  <c r="H12" i="2"/>
  <c r="E12" i="2"/>
  <c r="H11" i="2"/>
  <c r="E11" i="2"/>
  <c r="J10" i="2"/>
  <c r="H10" i="2"/>
  <c r="E10" i="2"/>
  <c r="J9" i="2"/>
  <c r="H9" i="2"/>
  <c r="E9" i="2"/>
  <c r="J8" i="2"/>
  <c r="H8" i="2"/>
  <c r="E8" i="2"/>
  <c r="J7" i="2"/>
  <c r="E7" i="2"/>
  <c r="J6" i="2"/>
  <c r="H6" i="2"/>
  <c r="E6" i="2"/>
  <c r="J5" i="2"/>
  <c r="E5" i="2"/>
  <c r="J4" i="2"/>
  <c r="H4" i="2"/>
  <c r="E4" i="2"/>
  <c r="J3" i="2"/>
  <c r="H3" i="2"/>
  <c r="J2" i="2"/>
  <c r="E2" i="2"/>
</calcChain>
</file>

<file path=xl/sharedStrings.xml><?xml version="1.0" encoding="utf-8"?>
<sst xmlns="http://schemas.openxmlformats.org/spreadsheetml/2006/main" count="103" uniqueCount="75">
  <si>
    <t>Part</t>
  </si>
  <si>
    <t>Country of Origin</t>
  </si>
  <si>
    <t>Assembly Quantity</t>
  </si>
  <si>
    <t>Manufacturer</t>
  </si>
  <si>
    <t>Supplier</t>
  </si>
  <si>
    <t>Part Number</t>
  </si>
  <si>
    <t>Unit Cost</t>
  </si>
  <si>
    <t>Total Cost</t>
  </si>
  <si>
    <t>Unit Weight (lbs)</t>
  </si>
  <si>
    <t>Total Weight (lbs)</t>
  </si>
  <si>
    <t>1/2" NPT male-male Venturi injector</t>
  </si>
  <si>
    <t>KingSo</t>
  </si>
  <si>
    <t>KINGSOKIJOP6559</t>
  </si>
  <si>
    <t>China</t>
  </si>
  <si>
    <t>24" x 48" hydroponic grow tray</t>
  </si>
  <si>
    <t>United States</t>
  </si>
  <si>
    <t>not listed</t>
  </si>
  <si>
    <t>Botanicare</t>
  </si>
  <si>
    <t>B00CJIBMIK</t>
  </si>
  <si>
    <t>1/2" FNPT x FNPT x FNPT tee</t>
  </si>
  <si>
    <t>Lasco</t>
  </si>
  <si>
    <t>22FL01</t>
  </si>
  <si>
    <t>1/2" MNPT x sock adapter</t>
  </si>
  <si>
    <t>22FJ19</t>
  </si>
  <si>
    <t>1/2" NPT f-f corner_thr01</t>
  </si>
  <si>
    <t>22FJ74</t>
  </si>
  <si>
    <t>1/2" NPT union</t>
  </si>
  <si>
    <t>22FM79</t>
  </si>
  <si>
    <t>3/4" 90 threaded street elbow</t>
  </si>
  <si>
    <t>Mexico</t>
  </si>
  <si>
    <t>22FJ82</t>
  </si>
  <si>
    <t>PVC Union, FNPT x FNPT, 3/4" NPT, Sch 40</t>
  </si>
  <si>
    <t>22FM80</t>
  </si>
  <si>
    <t>PVC Union, FNPT x FNPT, 3/4" NPT, Sch 80</t>
  </si>
  <si>
    <t>GF Pipe Systems</t>
  </si>
  <si>
    <t>11W267</t>
  </si>
  <si>
    <t>1/2" FPT x 1/2" FPT x 12"L braided sink line</t>
  </si>
  <si>
    <t>Brass Craft</t>
  </si>
  <si>
    <t>B3-12A F</t>
  </si>
  <si>
    <t>1/2" FPT x 1/2" FPT x 16"L braided sink line</t>
  </si>
  <si>
    <t>B3-16A F</t>
  </si>
  <si>
    <t>1/2" MPT x 3/4" hose spigot</t>
  </si>
  <si>
    <t>Everbilt</t>
  </si>
  <si>
    <t>243496</t>
  </si>
  <si>
    <t>galvanized l-bracket</t>
  </si>
  <si>
    <t>Simpson Strong Tie</t>
  </si>
  <si>
    <t>A21Z</t>
  </si>
  <si>
    <t>Green Monster plant cart</t>
  </si>
  <si>
    <t>Matco</t>
  </si>
  <si>
    <t>22-777</t>
  </si>
  <si>
    <t>1/2" NPT gasket</t>
  </si>
  <si>
    <t>4061T163</t>
  </si>
  <si>
    <t>1/2" NPT nylon nut</t>
  </si>
  <si>
    <t>3185K112</t>
  </si>
  <si>
    <t>Little Giant circulation pump</t>
  </si>
  <si>
    <t>Franklin Electric</t>
  </si>
  <si>
    <t>9930K63</t>
  </si>
  <si>
    <t>1/2" MPT x 1/2" MPT nipple</t>
  </si>
  <si>
    <t>Green Leaf</t>
  </si>
  <si>
    <t>1/2" MPT x 3/4" GHT hose adapter, plastic</t>
  </si>
  <si>
    <t>1/2" NPT male x 3/4" NPT reducer nipple</t>
  </si>
  <si>
    <t>3/4" MPT x 1/2" MPT adapter</t>
  </si>
  <si>
    <t>Parker</t>
  </si>
  <si>
    <t>3/4" MPT x 3/4" MPT nipple</t>
  </si>
  <si>
    <t>3/4" NPT m - 3/4" hose m adapter, plastic</t>
  </si>
  <si>
    <t>05726484</t>
  </si>
  <si>
    <t>Dosatron mixing tank</t>
  </si>
  <si>
    <t>Dosatron</t>
  </si>
  <si>
    <t>MC34</t>
  </si>
  <si>
    <t>Amazon</t>
  </si>
  <si>
    <t>Meta</t>
  </si>
  <si>
    <t>Tim Savas</t>
  </si>
  <si>
    <t>OpenAg Initiative</t>
  </si>
  <si>
    <t>MIT Media Lab</t>
  </si>
  <si>
    <t>Contained in this file is the current, stable bill of materials for the latest version of the OpenAg Initiative Food Server's™ hydroponic rack system. This version of the rack system includes several mechanical changes: removal of hydroponic reservoir, effective connections to Waterbot, addition of mixing chamber, sensor probe mounting, and others. Bom will be updated with remaining components shortly.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</si>
</sst>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3" borderId="0" xfId="0" applyFont="1" applyFill="1" applyAlignment="1"/>
    <xf numFmtId="2" fontId="1" fillId="3" borderId="0" xfId="0" applyNumberFormat="1" applyFont="1" applyFill="1" applyAlignment="1">
      <alignment horizontal="left"/>
    </xf>
    <xf numFmtId="1" fontId="1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/>
    <xf numFmtId="49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/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/>
    <xf numFmtId="0" fontId="3" fillId="0" borderId="0" xfId="0" applyFont="1" applyAlignment="1"/>
    <xf numFmtId="14" fontId="0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dp/B00CJIBMIK/ref=asc_df_B00CJIBMIK5482529/?tag=hyprod-20&amp;creative=394997&amp;creativeASIN=B00CJIBMIK&amp;linkCode=df0&amp;hvadid=167148561991&amp;hvpos=1o1&amp;hvnetw=g&amp;hvrand=6662302602102131996&amp;hvpone=&amp;hvptwo=&amp;hvqmt=&amp;hvdev=c&amp;hvdvcmdl=&amp;hvlocint=&amp;hvlocphy=9001933&amp;hvtargid=pla-3072683605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28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ColWidth="0" defaultRowHeight="15.75" customHeight="1" zeroHeight="1" x14ac:dyDescent="0.15"/>
  <cols>
    <col min="1" max="1" width="41.1640625" customWidth="1"/>
    <col min="2" max="2" width="16.1640625" customWidth="1"/>
    <col min="3" max="3" width="14.83203125" customWidth="1"/>
    <col min="4" max="4" width="23.1640625" customWidth="1"/>
    <col min="5" max="5" width="16.5" customWidth="1"/>
    <col min="6" max="6" width="15.1640625" customWidth="1"/>
    <col min="7" max="7" width="12.5" customWidth="1"/>
    <col min="8" max="8" width="17.1640625" customWidth="1"/>
    <col min="9" max="10" width="16.5" customWidth="1"/>
    <col min="11" max="16384" width="14.5" hidden="1"/>
  </cols>
  <sheetData>
    <row r="1" spans="1:10" ht="24.75" customHeight="1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</row>
    <row r="2" spans="1:10" ht="13" x14ac:dyDescent="0.15">
      <c r="A2" s="5" t="s">
        <v>10</v>
      </c>
      <c r="B2" s="6"/>
      <c r="C2" s="7">
        <v>1</v>
      </c>
      <c r="D2" s="5" t="s">
        <v>11</v>
      </c>
      <c r="E2" s="8" t="str">
        <f>HYPERLINK("https://www.amazon.com/KingSo-Irrigation-Venturi-Fertilizer-Watering/dp/B07C2K6JQ4/ref=sr_1_3?ie=UTF8&amp;qid=1526909082&amp;sr=8-3&amp;keywords=1%2F2%22+venturi","Amazon")</f>
        <v>Amazon</v>
      </c>
      <c r="F2" s="9" t="s">
        <v>12</v>
      </c>
      <c r="G2" s="10">
        <v>19.440000000000001</v>
      </c>
      <c r="H2" s="11"/>
      <c r="I2" s="12">
        <v>0.41</v>
      </c>
      <c r="J2" s="12">
        <f>C2*I2</f>
        <v>0.41</v>
      </c>
    </row>
    <row r="3" spans="1:10" ht="13" x14ac:dyDescent="0.15">
      <c r="A3" s="5" t="s">
        <v>14</v>
      </c>
      <c r="B3" s="6"/>
      <c r="C3" s="7">
        <v>1</v>
      </c>
      <c r="D3" s="5" t="s">
        <v>17</v>
      </c>
      <c r="E3" s="8" t="s">
        <v>69</v>
      </c>
      <c r="F3" s="9" t="s">
        <v>18</v>
      </c>
      <c r="G3" s="10">
        <v>89.99</v>
      </c>
      <c r="H3" s="13">
        <f>G3*C3</f>
        <v>89.99</v>
      </c>
      <c r="I3" s="12">
        <v>10.8</v>
      </c>
      <c r="J3" s="12">
        <f>C3*I3</f>
        <v>10.8</v>
      </c>
    </row>
    <row r="4" spans="1:10" ht="13" x14ac:dyDescent="0.15">
      <c r="A4" s="5" t="s">
        <v>19</v>
      </c>
      <c r="B4" s="6" t="s">
        <v>15</v>
      </c>
      <c r="C4" s="7">
        <v>2</v>
      </c>
      <c r="D4" s="5" t="s">
        <v>20</v>
      </c>
      <c r="E4" s="8" t="str">
        <f>HYPERLINK("https://www.grainger.com/product/LASCO-PVC-Tee-22FL01","Grainger")</f>
        <v>Grainger</v>
      </c>
      <c r="F4" s="9" t="s">
        <v>21</v>
      </c>
      <c r="G4" s="10">
        <v>1.23</v>
      </c>
      <c r="H4" s="13">
        <f>G4*C4</f>
        <v>2.46</v>
      </c>
      <c r="I4" s="12">
        <v>0.1</v>
      </c>
      <c r="J4" s="12">
        <f>C4*I4</f>
        <v>0.2</v>
      </c>
    </row>
    <row r="5" spans="1:10" ht="13" x14ac:dyDescent="0.15">
      <c r="A5" s="5" t="s">
        <v>22</v>
      </c>
      <c r="B5" s="6" t="s">
        <v>15</v>
      </c>
      <c r="C5" s="7">
        <v>2</v>
      </c>
      <c r="D5" s="5" t="s">
        <v>20</v>
      </c>
      <c r="E5" s="8" t="str">
        <f>HYPERLINK("https://www.grainger.com/product/LASCO-PVC-Male-Adapter-22FJ19","Grainger")</f>
        <v>Grainger</v>
      </c>
      <c r="F5" s="9" t="s">
        <v>23</v>
      </c>
      <c r="G5" s="10">
        <v>0.28999999999999998</v>
      </c>
      <c r="H5" s="13">
        <v>11.36</v>
      </c>
      <c r="I5" s="12">
        <v>0.03</v>
      </c>
      <c r="J5" s="12">
        <f>C5*I5</f>
        <v>0.06</v>
      </c>
    </row>
    <row r="6" spans="1:10" ht="13" x14ac:dyDescent="0.15">
      <c r="A6" s="5" t="s">
        <v>24</v>
      </c>
      <c r="B6" s="6" t="s">
        <v>15</v>
      </c>
      <c r="C6" s="7">
        <v>2</v>
      </c>
      <c r="D6" s="5" t="s">
        <v>20</v>
      </c>
      <c r="E6" s="8" t="str">
        <f>HYPERLINK("https://www.grainger.com/product/LASCO-PVC-Elbow-22FJ74?cm_sp=Home-_-MyPurchasedProducts-_-22FJ74&amp;cm_vc=HPMPPZ","Grainger")</f>
        <v>Grainger</v>
      </c>
      <c r="F6" s="9" t="s">
        <v>25</v>
      </c>
      <c r="G6" s="10">
        <v>0.66</v>
      </c>
      <c r="H6" s="13">
        <f>G6*C6</f>
        <v>1.32</v>
      </c>
      <c r="I6" s="12">
        <v>0.05</v>
      </c>
      <c r="J6" s="12">
        <f>C6*I6</f>
        <v>0.1</v>
      </c>
    </row>
    <row r="7" spans="1:10" ht="13" x14ac:dyDescent="0.15">
      <c r="A7" s="5" t="s">
        <v>26</v>
      </c>
      <c r="B7" s="6" t="s">
        <v>15</v>
      </c>
      <c r="C7" s="7">
        <v>1</v>
      </c>
      <c r="D7" s="5" t="s">
        <v>20</v>
      </c>
      <c r="E7" s="8" t="str">
        <f>HYPERLINK("https://www.grainger.com/product/LASCO-PVC-Union-22FM79","Grainger")</f>
        <v>Grainger</v>
      </c>
      <c r="F7" s="9" t="s">
        <v>27</v>
      </c>
      <c r="G7" s="10">
        <v>2.78</v>
      </c>
      <c r="H7" s="13">
        <v>11.36</v>
      </c>
      <c r="I7" s="12">
        <v>7.0000000000000007E-2</v>
      </c>
      <c r="J7" s="12">
        <f>C7*I7</f>
        <v>7.0000000000000007E-2</v>
      </c>
    </row>
    <row r="8" spans="1:10" ht="13" x14ac:dyDescent="0.15">
      <c r="A8" s="5" t="s">
        <v>28</v>
      </c>
      <c r="B8" s="6" t="s">
        <v>15</v>
      </c>
      <c r="C8" s="7">
        <v>2</v>
      </c>
      <c r="D8" s="5" t="s">
        <v>20</v>
      </c>
      <c r="E8" s="8" t="str">
        <f>HYPERLINK("https://www.grainger.com/product/LASCO-PVC-Street-Elbow-22FJ98","Grainger")</f>
        <v>Grainger</v>
      </c>
      <c r="F8" s="9" t="s">
        <v>30</v>
      </c>
      <c r="G8" s="10">
        <v>0.97</v>
      </c>
      <c r="H8" s="13">
        <f>G8*C8</f>
        <v>1.94</v>
      </c>
      <c r="I8" s="12">
        <v>0.05</v>
      </c>
      <c r="J8" s="12">
        <f>C8*I8</f>
        <v>0.1</v>
      </c>
    </row>
    <row r="9" spans="1:10" ht="13" x14ac:dyDescent="0.15">
      <c r="A9" s="5" t="s">
        <v>31</v>
      </c>
      <c r="B9" s="6" t="s">
        <v>13</v>
      </c>
      <c r="C9" s="7">
        <v>2</v>
      </c>
      <c r="D9" s="5" t="s">
        <v>20</v>
      </c>
      <c r="E9" s="8" t="str">
        <f>HYPERLINK("https://www.grainger.com/product/LASCO-PVC-Union-22FM80","Grainger")</f>
        <v>Grainger</v>
      </c>
      <c r="F9" s="9" t="s">
        <v>32</v>
      </c>
      <c r="G9" s="10">
        <v>4.5</v>
      </c>
      <c r="H9" s="13">
        <f>C9*G9</f>
        <v>9</v>
      </c>
      <c r="I9" s="12">
        <v>0.2</v>
      </c>
      <c r="J9" s="12">
        <f>C9*I9</f>
        <v>0.4</v>
      </c>
    </row>
    <row r="10" spans="1:10" ht="13" x14ac:dyDescent="0.15">
      <c r="A10" s="5" t="s">
        <v>33</v>
      </c>
      <c r="B10" s="6"/>
      <c r="C10" s="7">
        <v>2</v>
      </c>
      <c r="D10" s="5" t="s">
        <v>34</v>
      </c>
      <c r="E10" s="8" t="str">
        <f>HYPERLINK("https://www.grainger.com/product/GF-PIPING-SYSTEMS-PVC-Union-11W267","Grainger")</f>
        <v>Grainger</v>
      </c>
      <c r="F10" s="9" t="s">
        <v>35</v>
      </c>
      <c r="G10" s="10">
        <v>5.97</v>
      </c>
      <c r="H10" s="13">
        <f>C10*G10</f>
        <v>11.94</v>
      </c>
      <c r="I10" s="12">
        <v>0.11</v>
      </c>
      <c r="J10" s="12">
        <f>C10*I10</f>
        <v>0.22</v>
      </c>
    </row>
    <row r="11" spans="1:10" ht="13" x14ac:dyDescent="0.15">
      <c r="A11" s="5" t="s">
        <v>36</v>
      </c>
      <c r="B11" s="6" t="s">
        <v>13</v>
      </c>
      <c r="C11" s="7">
        <v>1</v>
      </c>
      <c r="D11" s="5" t="s">
        <v>37</v>
      </c>
      <c r="E11" s="8" t="str">
        <f>HYPERLINK("https://www.homedepot.com/p/1-2-in-Compression-x-1-2-in-FIP-x-12-in-Braided-Polymer-Faucet-Connector-B3-12A-F/100143862","Home Depot")</f>
        <v>Home Depot</v>
      </c>
      <c r="F11" s="9" t="s">
        <v>38</v>
      </c>
      <c r="G11" s="10">
        <v>5.98</v>
      </c>
      <c r="H11" s="13">
        <f>G11*C11</f>
        <v>5.98</v>
      </c>
      <c r="I11" s="12"/>
      <c r="J11" s="12"/>
    </row>
    <row r="12" spans="1:10" ht="13" x14ac:dyDescent="0.15">
      <c r="A12" s="5" t="s">
        <v>39</v>
      </c>
      <c r="B12" s="6" t="s">
        <v>13</v>
      </c>
      <c r="C12" s="7">
        <v>1</v>
      </c>
      <c r="D12" s="5" t="s">
        <v>37</v>
      </c>
      <c r="E12" s="8" t="str">
        <f>HYPERLINK("https://www.homedepot.com/p/BrassCraft-1-2-in-Compression-x-1-2-in-FIP-x-16-in-Braided-Polymer-Faucet-Connector-B3-16A-F/100148838","Home Depot")</f>
        <v>Home Depot</v>
      </c>
      <c r="F12" s="9" t="s">
        <v>40</v>
      </c>
      <c r="G12" s="10">
        <v>6.47</v>
      </c>
      <c r="H12" s="13">
        <f>G12*C12</f>
        <v>6.47</v>
      </c>
      <c r="I12" s="12"/>
      <c r="J12" s="12"/>
    </row>
    <row r="13" spans="1:10" ht="13" x14ac:dyDescent="0.15">
      <c r="A13" s="5" t="s">
        <v>41</v>
      </c>
      <c r="B13" s="6" t="s">
        <v>13</v>
      </c>
      <c r="C13" s="7">
        <v>1</v>
      </c>
      <c r="D13" s="5" t="s">
        <v>42</v>
      </c>
      <c r="E13" s="8" t="str">
        <f>HYPERLINK("https://www.homedepot.com/p/Everbilt-1-2-in-x-1-4-in-Brass-MPT-x-MHT-Boiler-Drain-VBDQTRC3EB/205811822","Home Depot")</f>
        <v>Home Depot</v>
      </c>
      <c r="F13" s="9" t="s">
        <v>43</v>
      </c>
      <c r="G13" s="10">
        <v>8.9</v>
      </c>
      <c r="H13" s="13">
        <f>G13*C13</f>
        <v>8.9</v>
      </c>
      <c r="I13" s="12">
        <v>0.28999999999999998</v>
      </c>
      <c r="J13" s="12">
        <f>C13*I13</f>
        <v>0.28999999999999998</v>
      </c>
    </row>
    <row r="14" spans="1:10" ht="13" x14ac:dyDescent="0.15">
      <c r="A14" s="5" t="s">
        <v>44</v>
      </c>
      <c r="B14" s="6"/>
      <c r="C14" s="7">
        <v>1</v>
      </c>
      <c r="D14" s="5" t="s">
        <v>45</v>
      </c>
      <c r="E14" s="8" t="str">
        <f>HYPERLINK("https://www.homedepot.com/p/Simpson-Strong-Tie-ZMAX-18-Gauge-Galvanized-Steel-Angle-A21Z/100375047","Home Depot")</f>
        <v>Home Depot</v>
      </c>
      <c r="F14" s="9" t="s">
        <v>46</v>
      </c>
      <c r="G14" s="10">
        <v>0.57999999999999996</v>
      </c>
      <c r="H14" s="13">
        <f>C14*G14</f>
        <v>0.57999999999999996</v>
      </c>
      <c r="I14" s="12">
        <v>6.5000000000000002E-2</v>
      </c>
      <c r="J14" s="12">
        <f>C14*I14</f>
        <v>6.5000000000000002E-2</v>
      </c>
    </row>
    <row r="15" spans="1:10" ht="13" x14ac:dyDescent="0.15">
      <c r="A15" s="5" t="s">
        <v>47</v>
      </c>
      <c r="B15" s="6" t="s">
        <v>15</v>
      </c>
      <c r="C15" s="7">
        <v>1</v>
      </c>
      <c r="D15" s="5" t="s">
        <v>48</v>
      </c>
      <c r="E15" s="8" t="str">
        <f>HYPERLINK("https://www.matcodist.com/plant-distribution-cartindustrial-rolling-rack-horticulture-cart-nursery-cartplant-cart-flower-cart-greenhouse-transportation-cart","Matco")</f>
        <v>Matco</v>
      </c>
      <c r="F15" s="9" t="s">
        <v>49</v>
      </c>
      <c r="G15" s="10">
        <v>237</v>
      </c>
      <c r="H15" s="13">
        <f>G15*C15</f>
        <v>237</v>
      </c>
      <c r="I15" s="12">
        <v>60</v>
      </c>
      <c r="J15" s="12">
        <f>C15*I15</f>
        <v>60</v>
      </c>
    </row>
    <row r="16" spans="1:10" ht="13" x14ac:dyDescent="0.15">
      <c r="A16" s="5" t="s">
        <v>50</v>
      </c>
      <c r="B16" s="6" t="s">
        <v>13</v>
      </c>
      <c r="C16" s="7">
        <v>2</v>
      </c>
      <c r="D16" s="5" t="s">
        <v>16</v>
      </c>
      <c r="E16" s="8" t="str">
        <f>HYPERLINK("https://www.mcmaster.com/#4061t163/=1afszoi","McMaster Carr")</f>
        <v>McMaster Carr</v>
      </c>
      <c r="F16" s="9" t="s">
        <v>51</v>
      </c>
      <c r="G16" s="10">
        <v>11.36</v>
      </c>
      <c r="H16" s="13">
        <v>11.36</v>
      </c>
      <c r="I16" s="12">
        <v>5.9999999999999995E-4</v>
      </c>
      <c r="J16" s="12">
        <f>C16*I16</f>
        <v>1.1999999999999999E-3</v>
      </c>
    </row>
    <row r="17" spans="1:10" ht="13" x14ac:dyDescent="0.15">
      <c r="A17" s="5" t="s">
        <v>52</v>
      </c>
      <c r="B17" s="6" t="s">
        <v>15</v>
      </c>
      <c r="C17" s="7">
        <v>2</v>
      </c>
      <c r="D17" s="5" t="s">
        <v>16</v>
      </c>
      <c r="E17" s="8" t="str">
        <f>HYPERLINK("https://www.mcmaster.com/#3185k112/=1aft071","McMaster Carr")</f>
        <v>McMaster Carr</v>
      </c>
      <c r="F17" s="9" t="s">
        <v>53</v>
      </c>
      <c r="G17" s="10">
        <v>0.44</v>
      </c>
      <c r="H17" s="13">
        <f>G17*C17</f>
        <v>0.88</v>
      </c>
      <c r="I17" s="12">
        <v>3.0000000000000001E-3</v>
      </c>
      <c r="J17" s="12">
        <f>C17*I17</f>
        <v>6.0000000000000001E-3</v>
      </c>
    </row>
    <row r="18" spans="1:10" ht="13" x14ac:dyDescent="0.15">
      <c r="A18" s="5" t="s">
        <v>54</v>
      </c>
      <c r="B18" s="6" t="s">
        <v>29</v>
      </c>
      <c r="C18" s="7">
        <v>1</v>
      </c>
      <c r="D18" s="5" t="s">
        <v>55</v>
      </c>
      <c r="E18" s="8" t="str">
        <f>HYPERLINK("https://www.mcmaster.com/#9930k63/=1aft65a","McMaster Carr")</f>
        <v>McMaster Carr</v>
      </c>
      <c r="F18" s="9" t="s">
        <v>56</v>
      </c>
      <c r="G18" s="10">
        <v>214.79</v>
      </c>
      <c r="H18" s="13">
        <f>C18*G18</f>
        <v>214.79</v>
      </c>
      <c r="I18" s="12">
        <v>8.4</v>
      </c>
      <c r="J18" s="12">
        <f>C18*I18</f>
        <v>8.4</v>
      </c>
    </row>
    <row r="19" spans="1:10" ht="13" x14ac:dyDescent="0.15">
      <c r="A19" s="5" t="s">
        <v>57</v>
      </c>
      <c r="B19" s="6" t="s">
        <v>15</v>
      </c>
      <c r="C19" s="7">
        <v>3</v>
      </c>
      <c r="D19" s="5" t="s">
        <v>58</v>
      </c>
      <c r="E19" s="8" t="str">
        <f>HYPERLINK("https://www.mscdirect.com/product/details/08802845","MSCDirect")</f>
        <v>MSCDirect</v>
      </c>
      <c r="F19" s="9">
        <v>8802845</v>
      </c>
      <c r="G19" s="10">
        <v>0.79</v>
      </c>
      <c r="H19" s="13">
        <f>G19*C19</f>
        <v>2.37</v>
      </c>
      <c r="I19" s="12"/>
      <c r="J19" s="12"/>
    </row>
    <row r="20" spans="1:10" ht="13" x14ac:dyDescent="0.15">
      <c r="A20" s="5" t="s">
        <v>59</v>
      </c>
      <c r="B20" s="6" t="s">
        <v>15</v>
      </c>
      <c r="C20" s="7">
        <v>1</v>
      </c>
      <c r="D20" s="5" t="s">
        <v>58</v>
      </c>
      <c r="E20" s="8" t="str">
        <f>HYPERLINK("https://www.mscdirect.com/product/details/05726468","MSCDirect")</f>
        <v>MSCDirect</v>
      </c>
      <c r="F20" s="9">
        <v>5726468</v>
      </c>
      <c r="G20" s="10">
        <v>0.85</v>
      </c>
      <c r="H20" s="13">
        <f>G20*C20</f>
        <v>0.85</v>
      </c>
      <c r="I20" s="12"/>
      <c r="J20" s="12"/>
    </row>
    <row r="21" spans="1:10" ht="13" x14ac:dyDescent="0.15">
      <c r="A21" s="5" t="s">
        <v>60</v>
      </c>
      <c r="B21" s="6" t="s">
        <v>15</v>
      </c>
      <c r="C21" s="7">
        <v>1</v>
      </c>
      <c r="D21" s="5" t="s">
        <v>58</v>
      </c>
      <c r="E21" s="8" t="str">
        <f>HYPERLINK("https://www.mscdirect.com/product/details/08803066","MSCDirect")</f>
        <v>MSCDirect</v>
      </c>
      <c r="F21" s="9">
        <v>8803066</v>
      </c>
      <c r="G21" s="10">
        <v>0.8</v>
      </c>
      <c r="H21" s="13">
        <v>11.36</v>
      </c>
      <c r="I21" s="12"/>
      <c r="J21" s="12"/>
    </row>
    <row r="22" spans="1:10" ht="13" x14ac:dyDescent="0.15">
      <c r="A22" s="5" t="s">
        <v>61</v>
      </c>
      <c r="B22" s="6" t="s">
        <v>15</v>
      </c>
      <c r="C22" s="7">
        <v>1</v>
      </c>
      <c r="D22" s="5" t="s">
        <v>62</v>
      </c>
      <c r="E22" s="8" t="str">
        <f>HYPERLINK("https://www.mscdirect.com/product/details/50580885","MSCDirect")</f>
        <v>MSCDirect</v>
      </c>
      <c r="F22" s="9">
        <v>50580885</v>
      </c>
      <c r="G22" s="10">
        <v>0.99</v>
      </c>
      <c r="H22" s="13">
        <f>G22*C22</f>
        <v>0.99</v>
      </c>
      <c r="I22" s="12"/>
      <c r="J22" s="12"/>
    </row>
    <row r="23" spans="1:10" ht="13" x14ac:dyDescent="0.15">
      <c r="A23" s="5" t="s">
        <v>63</v>
      </c>
      <c r="B23" s="6" t="s">
        <v>15</v>
      </c>
      <c r="C23" s="7">
        <v>3</v>
      </c>
      <c r="D23" s="5" t="s">
        <v>58</v>
      </c>
      <c r="E23" s="8" t="str">
        <f>HYPERLINK("https://www.mscdirect.com/product/details/08802852","MSCDirect")</f>
        <v>MSCDirect</v>
      </c>
      <c r="F23" s="9">
        <v>8802852</v>
      </c>
      <c r="G23" s="10">
        <v>0.85</v>
      </c>
      <c r="H23" s="13">
        <f>C23*G23</f>
        <v>2.5499999999999998</v>
      </c>
      <c r="I23" s="12"/>
      <c r="J23" s="12">
        <f>C23*I23</f>
        <v>0</v>
      </c>
    </row>
    <row r="24" spans="1:10" ht="13" x14ac:dyDescent="0.15">
      <c r="A24" s="5" t="s">
        <v>64</v>
      </c>
      <c r="B24" s="6" t="s">
        <v>15</v>
      </c>
      <c r="C24" s="7">
        <v>1</v>
      </c>
      <c r="D24" s="5" t="s">
        <v>58</v>
      </c>
      <c r="E24" s="8" t="str">
        <f>HYPERLINK("https://www.mscdirect.com/product/details/05726484","MSCDirect")</f>
        <v>MSCDirect</v>
      </c>
      <c r="F24" s="9" t="s">
        <v>65</v>
      </c>
      <c r="G24" s="10">
        <v>1.05</v>
      </c>
      <c r="H24" s="13">
        <f>C24*G24</f>
        <v>1.05</v>
      </c>
      <c r="I24" s="12">
        <v>0.18</v>
      </c>
      <c r="J24" s="12">
        <f>C24*I24</f>
        <v>0.18</v>
      </c>
    </row>
    <row r="25" spans="1:10" ht="13" x14ac:dyDescent="0.15">
      <c r="A25" s="5" t="s">
        <v>66</v>
      </c>
      <c r="B25" s="6"/>
      <c r="C25" s="7">
        <v>1</v>
      </c>
      <c r="D25" s="5" t="s">
        <v>67</v>
      </c>
      <c r="E25" s="8" t="s">
        <v>67</v>
      </c>
      <c r="F25" s="9" t="s">
        <v>68</v>
      </c>
      <c r="G25" s="10">
        <v>73.87</v>
      </c>
      <c r="H25" s="13">
        <f>C25*G25</f>
        <v>73.87</v>
      </c>
      <c r="I25" s="12"/>
      <c r="J25" s="12"/>
    </row>
    <row r="26" spans="1:10" ht="13" x14ac:dyDescent="0.15">
      <c r="A26" s="5" t="str">
        <f>HYPERLINK("https://www.mscdirect.com/product/details/67725085","#6 standoffs")</f>
        <v>#6 standoffs</v>
      </c>
      <c r="B26" s="6"/>
      <c r="C26" s="7"/>
      <c r="D26" s="5"/>
      <c r="E26" s="8"/>
      <c r="F26" s="9"/>
      <c r="G26" s="10"/>
      <c r="H26" s="13"/>
      <c r="I26" s="12"/>
      <c r="J26" s="12"/>
    </row>
    <row r="27" spans="1:10" ht="13" x14ac:dyDescent="0.15">
      <c r="A27" s="5"/>
      <c r="B27" s="6"/>
      <c r="C27" s="7"/>
      <c r="D27" s="5"/>
      <c r="E27" s="8"/>
      <c r="F27" s="9"/>
      <c r="G27" s="10"/>
      <c r="H27" s="13"/>
      <c r="I27" s="12"/>
      <c r="J27" s="12"/>
    </row>
    <row r="28" spans="1:10" ht="13" x14ac:dyDescent="0.15">
      <c r="A28" s="5"/>
      <c r="B28" s="6"/>
      <c r="C28" s="7"/>
      <c r="D28" s="5"/>
      <c r="E28" s="8"/>
      <c r="F28" s="9"/>
      <c r="G28" s="10"/>
      <c r="H28" s="13"/>
      <c r="I28" s="12"/>
      <c r="J28" s="12"/>
    </row>
  </sheetData>
  <hyperlinks>
    <hyperlink ref="E3" r:id="rId1" display="https://www.amazon.com/dp/B00CJIBMIK/ref=asc_df_B00CJIBMIK5482529/?tag=hyprod-20&amp;creative=394997&amp;creativeASIN=B00CJIBMIK&amp;linkCode=df0&amp;hvadid=167148561991&amp;hvpos=1o1&amp;hvnetw=g&amp;hvrand=6662302602102131996&amp;hvpone=&amp;hvptwo=&amp;hvqmt=&amp;hvdev=c&amp;hvdvcmdl=&amp;hvlocint=&amp;hvlocphy=9001933&amp;hvtargid=pla-307268360582" xr:uid="{C5874CC2-E8EF-2445-986A-129CA96EED95}"/>
  </hyperlinks>
  <printOptions horizontalCentered="1" gridLines="1"/>
  <pageMargins left="0.7" right="0.7" top="0.75" bottom="0.75" header="0" footer="0"/>
  <pageSetup fitToHeight="0" pageOrder="overThenDown" orientation="landscape" cellComments="atEnd"/>
  <ignoredErrors>
    <ignoredError sqref="F13 F24" numberStoredAsText="1"/>
    <ignoredError sqref="H14 H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1083-41FC-AF4D-ABB7-9369055BFD43}">
  <dimension ref="A1:A32"/>
  <sheetViews>
    <sheetView topLeftCell="A17" workbookViewId="0">
      <selection activeCell="A33" sqref="A33:XFD1048576"/>
    </sheetView>
  </sheetViews>
  <sheetFormatPr baseColWidth="10" defaultColWidth="0" defaultRowHeight="13" zeroHeight="1" x14ac:dyDescent="0.15"/>
  <cols>
    <col min="1" max="1" width="28.33203125" customWidth="1"/>
    <col min="2" max="16384" width="10.83203125" hidden="1"/>
  </cols>
  <sheetData>
    <row r="1" spans="1:1" ht="18" x14ac:dyDescent="0.2">
      <c r="A1" s="17" t="s">
        <v>70</v>
      </c>
    </row>
    <row r="2" spans="1:1" x14ac:dyDescent="0.15"/>
    <row r="3" spans="1:1" x14ac:dyDescent="0.15">
      <c r="A3" s="14" t="s">
        <v>71</v>
      </c>
    </row>
    <row r="4" spans="1:1" x14ac:dyDescent="0.15">
      <c r="A4" s="14" t="s">
        <v>72</v>
      </c>
    </row>
    <row r="5" spans="1:1" x14ac:dyDescent="0.15">
      <c r="A5" s="14" t="s">
        <v>73</v>
      </c>
    </row>
    <row r="6" spans="1:1" x14ac:dyDescent="0.15"/>
    <row r="7" spans="1:1" x14ac:dyDescent="0.15">
      <c r="A7" s="15">
        <v>43188</v>
      </c>
    </row>
    <row r="8" spans="1:1" ht="169" x14ac:dyDescent="0.15">
      <c r="A8" s="16" t="s">
        <v>74</v>
      </c>
    </row>
    <row r="9" spans="1:1" x14ac:dyDescent="0.15"/>
    <row r="10" spans="1:1" x14ac:dyDescent="0.15"/>
    <row r="11" spans="1:1" x14ac:dyDescent="0.15"/>
    <row r="12" spans="1:1" x14ac:dyDescent="0.15"/>
    <row r="13" spans="1:1" x14ac:dyDescent="0.15"/>
    <row r="14" spans="1:1" x14ac:dyDescent="0.15"/>
    <row r="15" spans="1:1" x14ac:dyDescent="0.15"/>
    <row r="16" spans="1:1" x14ac:dyDescent="0.15"/>
    <row r="17" x14ac:dyDescent="0.15"/>
    <row r="18" x14ac:dyDescent="0.15"/>
    <row r="19" x14ac:dyDescent="0.15"/>
    <row r="20" x14ac:dyDescent="0.15"/>
    <row r="21" x14ac:dyDescent="0.15"/>
    <row r="22" x14ac:dyDescent="0.15"/>
    <row r="23" x14ac:dyDescent="0.15"/>
    <row r="24" x14ac:dyDescent="0.15"/>
    <row r="25" x14ac:dyDescent="0.15"/>
    <row r="26" x14ac:dyDescent="0.15"/>
    <row r="27" x14ac:dyDescent="0.15"/>
    <row r="28" x14ac:dyDescent="0.15"/>
    <row r="29" x14ac:dyDescent="0.15"/>
    <row r="30" x14ac:dyDescent="0.15"/>
    <row r="31" x14ac:dyDescent="0.15"/>
    <row r="32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_fs_rack_bom</vt:lpstr>
      <vt:lpstr>_meta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</cp:lastModifiedBy>
  <dcterms:modified xsi:type="dcterms:W3CDTF">2018-05-29T13:45:20Z</dcterms:modified>
</cp:coreProperties>
</file>