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18F4B03E-3A3E-4DB8-AD90-36A48994C2CC}" xr6:coauthVersionLast="37" xr6:coauthVersionMax="37" xr10:uidLastSave="{00000000-0000-0000-0000-000000000000}"/>
  <bookViews>
    <workbookView xWindow="936" yWindow="0" windowWidth="22104" windowHeight="9588" activeTab="3" xr2:uid="{00000000-000D-0000-FFFF-FFFF00000000}"/>
  </bookViews>
  <sheets>
    <sheet name="Sprint1" sheetId="6" r:id="rId1"/>
    <sheet name="Sprint2" sheetId="7" r:id="rId2"/>
    <sheet name="Sprint3" sheetId="8" r:id="rId3"/>
    <sheet name="Sprint4" sheetId="9" r:id="rId4"/>
    <sheet name="Protótipo 1" sheetId="1" r:id="rId5"/>
    <sheet name="Protótipo 2" sheetId="2" r:id="rId6"/>
    <sheet name="Protótipo 3" sheetId="3" r:id="rId7"/>
    <sheet name="Protótipo 4" sheetId="4" r:id="rId8"/>
    <sheet name="Protótipo 5" sheetId="5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9" l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C25" i="9"/>
  <c r="J2" i="9" l="1"/>
  <c r="H4" i="9"/>
  <c r="D25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C25" i="8"/>
  <c r="H5" i="9" l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J2" i="8"/>
  <c r="H4" i="8"/>
  <c r="D25" i="7"/>
  <c r="H4" i="7" s="1"/>
  <c r="C25" i="7"/>
  <c r="J2" i="6"/>
  <c r="D25" i="6"/>
  <c r="H4" i="6" s="1"/>
  <c r="C25" i="6"/>
  <c r="H5" i="8" l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J2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D25" i="5"/>
  <c r="C25" i="5"/>
  <c r="D25" i="4"/>
  <c r="J2" i="4" s="1"/>
  <c r="C25" i="4"/>
  <c r="D25" i="3"/>
  <c r="C25" i="3"/>
  <c r="D25" i="2"/>
  <c r="C25" i="2"/>
  <c r="C25" i="1"/>
  <c r="D25" i="1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" i="2"/>
  <c r="H4" i="1"/>
  <c r="J2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4" i="3"/>
  <c r="J2" i="3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" i="5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4" i="5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</calcChain>
</file>

<file path=xl/sharedStrings.xml><?xml version="1.0" encoding="utf-8"?>
<sst xmlns="http://schemas.openxmlformats.org/spreadsheetml/2006/main" count="251" uniqueCount="80">
  <si>
    <t>Sprint planning</t>
  </si>
  <si>
    <t>Atividade</t>
  </si>
  <si>
    <t>Tempo (em dias)</t>
  </si>
  <si>
    <t>Pontos</t>
  </si>
  <si>
    <t>Criação de tela de Login app paciente</t>
  </si>
  <si>
    <t>Criação de tela de Splash app paciente</t>
  </si>
  <si>
    <t>Criação de tela de Home app paciente</t>
  </si>
  <si>
    <t>Criação de tela de Prontuário app paciente</t>
  </si>
  <si>
    <t>Criação de tela de Instituições app paciente</t>
  </si>
  <si>
    <t>Criação de tela de Médicos app paciente</t>
  </si>
  <si>
    <t>Criação de tela de Histórico médico app paciente</t>
  </si>
  <si>
    <t>Criação de tela de Medicação app paciente</t>
  </si>
  <si>
    <t>Criação de tela de Vacinação app paciente</t>
  </si>
  <si>
    <t>API de localização</t>
  </si>
  <si>
    <t>API de autenticação</t>
  </si>
  <si>
    <t>Total</t>
  </si>
  <si>
    <t>Dados do gráfico</t>
  </si>
  <si>
    <t>Funcionou bem</t>
  </si>
  <si>
    <t>Pode melhorar</t>
  </si>
  <si>
    <t>Data</t>
  </si>
  <si>
    <t>Planejado</t>
  </si>
  <si>
    <t>Realizado</t>
  </si>
  <si>
    <t>Brundown</t>
  </si>
  <si>
    <t>Dia</t>
  </si>
  <si>
    <t>Feito (Entrada)</t>
  </si>
  <si>
    <t>Sprint Review</t>
  </si>
  <si>
    <t>Tela Login</t>
  </si>
  <si>
    <t>Tela Login - View</t>
  </si>
  <si>
    <t>LoginController</t>
  </si>
  <si>
    <t>LoginBO</t>
  </si>
  <si>
    <t>LoginVO</t>
  </si>
  <si>
    <t>LoginDAO</t>
  </si>
  <si>
    <t>Tela cadastroPessoal</t>
  </si>
  <si>
    <t>Tela cadastroPessoal - View</t>
  </si>
  <si>
    <t>UserController</t>
  </si>
  <si>
    <t>UserBO</t>
  </si>
  <si>
    <t>UserVO</t>
  </si>
  <si>
    <t>UserDAO</t>
  </si>
  <si>
    <t>Tabela BD Login</t>
  </si>
  <si>
    <t>Tabela BD User</t>
  </si>
  <si>
    <t>Conexão BD</t>
  </si>
  <si>
    <t>!</t>
  </si>
  <si>
    <t>Teste de ferramentas</t>
  </si>
  <si>
    <t>Novas linguagens aprendidas</t>
  </si>
  <si>
    <t>Trabalhar com mais constancia</t>
  </si>
  <si>
    <t>Pegar apenas uma tela</t>
  </si>
  <si>
    <t>Classe Criptografia</t>
  </si>
  <si>
    <t>Prototipo de tela Esqueceu a senha</t>
  </si>
  <si>
    <t>Classe de geração aleatorio</t>
  </si>
  <si>
    <t>View de tela Esqueceu a senha</t>
  </si>
  <si>
    <t>Classe envio de email</t>
  </si>
  <si>
    <t>Tudo entregue no prazo</t>
  </si>
  <si>
    <t>Prazo maior que o necessário</t>
  </si>
  <si>
    <t>EmailUtil</t>
  </si>
  <si>
    <t>ForgotPasswordController</t>
  </si>
  <si>
    <t>SignUpController</t>
  </si>
  <si>
    <t>LogInDAO</t>
  </si>
  <si>
    <t>Modificar Inserção de usuairo; Criptografar Senha</t>
  </si>
  <si>
    <t>Design Tela Login</t>
  </si>
  <si>
    <t>Design Tela Cadastre-se</t>
  </si>
  <si>
    <t>Design Tela Esqueceu a senha</t>
  </si>
  <si>
    <t>ScreeenUtil</t>
  </si>
  <si>
    <t>GenericsDAO</t>
  </si>
  <si>
    <t>Fluxo de desenvolvimento</t>
  </si>
  <si>
    <t>Projetar tabelas necessárias</t>
  </si>
  <si>
    <t>tabela Projeto</t>
  </si>
  <si>
    <t>Tabela atividade</t>
  </si>
  <si>
    <t>Tabela categoria</t>
  </si>
  <si>
    <t>Tabela tempo de execução</t>
  </si>
  <si>
    <t>Atividade VO</t>
  </si>
  <si>
    <t>Projeto Vo</t>
  </si>
  <si>
    <t>Categoria VO</t>
  </si>
  <si>
    <t>Categoria BO</t>
  </si>
  <si>
    <t>Projeto BO</t>
  </si>
  <si>
    <t>Categoria DAO</t>
  </si>
  <si>
    <t>Projeto DAO</t>
  </si>
  <si>
    <t>Atividade DAO</t>
  </si>
  <si>
    <t>Atividade BO</t>
  </si>
  <si>
    <t>Prototipagem da tela home (Perspectiva de atividades)</t>
  </si>
  <si>
    <t>Ajustes na tela "Esqueceu senha"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</si>
</sst>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2" borderId="0" xfId="0" applyFont="1" applyFill="1" applyBorder="1"/>
    <xf numFmtId="0" fontId="1" fillId="5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3" borderId="0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5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wrapText="1"/>
    </xf>
    <xf numFmtId="0" fontId="0" fillId="3" borderId="0" xfId="0" applyFont="1" applyFill="1" applyBorder="1"/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4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left" vertical="center"/>
    </xf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ill>
        <patternFill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0" tint="-0.14999847407452621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Sprint1!$H$4:$H$24</c15:sqref>
                  </c15:fullRef>
                </c:ext>
              </c:extLst>
              <c:f>Sprint1!$H$4:$H$18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3-4F3B-B2D1-A49AC3927FB3}"/>
            </c:ext>
          </c:extLst>
        </c:ser>
        <c:ser>
          <c:idx val="1"/>
          <c:order val="1"/>
          <c:tx>
            <c:strRef>
              <c:f>Sprint1!$J$3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Sprint1!$J$4:$J$24</c15:sqref>
                  </c15:fullRef>
                </c:ext>
              </c:extLst>
              <c:f>Sprint1!$J$4:$J$18</c:f>
              <c:numCache>
                <c:formatCode>General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C3-4F3B-B2D1-A49AC3927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Sprint2!$H$4:$H$24</c15:sqref>
                  </c15:fullRef>
                </c:ext>
              </c:extLst>
              <c:f>Sprint2!$H$4:$H$18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C-4D6F-BE13-119FF17FF35F}"/>
            </c:ext>
          </c:extLst>
        </c:ser>
        <c:ser>
          <c:idx val="1"/>
          <c:order val="1"/>
          <c:tx>
            <c:strRef>
              <c:f>Sprint2!$J$3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Sprint2!$J$4:$J$24</c15:sqref>
                  </c15:fullRef>
                </c:ext>
              </c:extLst>
              <c:f>Sprint2!$J$4:$J$18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1C-4D6F-BE13-119FF17FF3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Sprint3!$H$4:$H$24</c15:sqref>
                  </c15:fullRef>
                </c:ext>
              </c:extLst>
              <c:f>Sprint3!$H$4:$H$18</c:f>
              <c:numCache>
                <c:formatCode>General</c:formatCode>
                <c:ptCount val="15"/>
                <c:pt idx="0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078-AAB8-D57C877F550B}"/>
            </c:ext>
          </c:extLst>
        </c:ser>
        <c:ser>
          <c:idx val="1"/>
          <c:order val="1"/>
          <c:tx>
            <c:strRef>
              <c:f>Sprint3!$J$3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Sprint3!$J$4:$J$24</c15:sqref>
                  </c15:fullRef>
                </c:ext>
              </c:extLst>
              <c:f>Sprint3!$J$4:$J$18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1B-4078-AAB8-D57C877F55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Sprint4!$H$4:$H$24</c15:sqref>
                  </c15:fullRef>
                </c:ext>
              </c:extLst>
              <c:f>Sprint4!$H$4:$H$18</c:f>
              <c:numCache>
                <c:formatCode>General</c:formatCode>
                <c:ptCount val="15"/>
                <c:pt idx="0">
                  <c:v>30.5</c:v>
                </c:pt>
                <c:pt idx="1">
                  <c:v>28.321428571428573</c:v>
                </c:pt>
                <c:pt idx="2">
                  <c:v>26.142857142857146</c:v>
                </c:pt>
                <c:pt idx="3">
                  <c:v>23.964285714285719</c:v>
                </c:pt>
                <c:pt idx="4">
                  <c:v>21.785714285714292</c:v>
                </c:pt>
                <c:pt idx="5">
                  <c:v>19.607142857142865</c:v>
                </c:pt>
                <c:pt idx="6">
                  <c:v>17.428571428571438</c:v>
                </c:pt>
                <c:pt idx="7">
                  <c:v>15.250000000000009</c:v>
                </c:pt>
                <c:pt idx="8">
                  <c:v>13.07142857142858</c:v>
                </c:pt>
                <c:pt idx="9">
                  <c:v>10.892857142857151</c:v>
                </c:pt>
                <c:pt idx="10">
                  <c:v>8.7142857142857224</c:v>
                </c:pt>
                <c:pt idx="11">
                  <c:v>6.5357142857142936</c:v>
                </c:pt>
                <c:pt idx="12">
                  <c:v>4.3571428571428648</c:v>
                </c:pt>
                <c:pt idx="13">
                  <c:v>2.1785714285714364</c:v>
                </c:pt>
                <c:pt idx="14">
                  <c:v>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A-4B87-A3B3-1EE301205919}"/>
            </c:ext>
          </c:extLst>
        </c:ser>
        <c:ser>
          <c:idx val="1"/>
          <c:order val="1"/>
          <c:tx>
            <c:strRef>
              <c:f>Sprint4!$J$3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Sprint4!$J$4:$J$24</c15:sqref>
                  </c15:fullRef>
                </c:ext>
              </c:extLst>
              <c:f>Sprint4!$J$4:$J$18</c:f>
              <c:numCache>
                <c:formatCode>General</c:formatCode>
                <c:ptCount val="15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19.5</c:v>
                </c:pt>
                <c:pt idx="8">
                  <c:v>13.5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CA-4B87-A3B3-1EE3012059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1'!$H$3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1'!$H$4:$H$24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3-460C-88E4-1FAFD0111F40}"/>
            </c:ext>
          </c:extLst>
        </c:ser>
        <c:ser>
          <c:idx val="1"/>
          <c:order val="1"/>
          <c:tx>
            <c:strRef>
              <c:f>'Protótipo 1'!$J$3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1'!$J$4:$J$24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A3-460C-88E4-1FAFD011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2'!$H$3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2'!$H$4:$H$24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9-4540-8C37-4DA8F3C17D03}"/>
            </c:ext>
          </c:extLst>
        </c:ser>
        <c:ser>
          <c:idx val="1"/>
          <c:order val="1"/>
          <c:tx>
            <c:strRef>
              <c:f>'Protótipo 2'!$J$3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2'!$J$4:$J$24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99-4540-8C37-4DA8F3C1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3'!$H$3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3'!$H$4:$H$24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0-4BCF-ABA3-39E8CDEFDCC8}"/>
            </c:ext>
          </c:extLst>
        </c:ser>
        <c:ser>
          <c:idx val="1"/>
          <c:order val="1"/>
          <c:tx>
            <c:strRef>
              <c:f>'Protótipo 3'!$J$3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3'!$J$4:$J$24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E0-4BCF-ABA3-39E8CDEF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4'!$H$3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4'!$H$4:$H$24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3-4F04-8F12-0443F816B188}"/>
            </c:ext>
          </c:extLst>
        </c:ser>
        <c:ser>
          <c:idx val="1"/>
          <c:order val="1"/>
          <c:tx>
            <c:strRef>
              <c:f>'Protótipo 4'!$J$3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4'!$J$4:$J$24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3-4F04-8F12-0443F816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'Protótipo 5'!$H$3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'Protótipo 5'!$H$4:$H$24</c:f>
              <c:numCache>
                <c:formatCode>General</c:formatCode>
                <c:ptCount val="21"/>
                <c:pt idx="0">
                  <c:v>61</c:v>
                </c:pt>
                <c:pt idx="1">
                  <c:v>57.95</c:v>
                </c:pt>
                <c:pt idx="2">
                  <c:v>54.900000000000006</c:v>
                </c:pt>
                <c:pt idx="3">
                  <c:v>51.850000000000009</c:v>
                </c:pt>
                <c:pt idx="4">
                  <c:v>48.800000000000011</c:v>
                </c:pt>
                <c:pt idx="5">
                  <c:v>45.750000000000014</c:v>
                </c:pt>
                <c:pt idx="6">
                  <c:v>42.700000000000017</c:v>
                </c:pt>
                <c:pt idx="7">
                  <c:v>39.65000000000002</c:v>
                </c:pt>
                <c:pt idx="8">
                  <c:v>36.600000000000023</c:v>
                </c:pt>
                <c:pt idx="9">
                  <c:v>33.550000000000026</c:v>
                </c:pt>
                <c:pt idx="10">
                  <c:v>30.500000000000025</c:v>
                </c:pt>
                <c:pt idx="11">
                  <c:v>27.450000000000024</c:v>
                </c:pt>
                <c:pt idx="12">
                  <c:v>24.400000000000023</c:v>
                </c:pt>
                <c:pt idx="13">
                  <c:v>21.350000000000023</c:v>
                </c:pt>
                <c:pt idx="14">
                  <c:v>18.300000000000022</c:v>
                </c:pt>
                <c:pt idx="15">
                  <c:v>15.250000000000021</c:v>
                </c:pt>
                <c:pt idx="16">
                  <c:v>12.200000000000021</c:v>
                </c:pt>
                <c:pt idx="17">
                  <c:v>9.1500000000000199</c:v>
                </c:pt>
                <c:pt idx="18">
                  <c:v>6.1000000000000201</c:v>
                </c:pt>
                <c:pt idx="19">
                  <c:v>3.0500000000000203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26A-9BCE-C888302AAD7E}"/>
            </c:ext>
          </c:extLst>
        </c:ser>
        <c:ser>
          <c:idx val="1"/>
          <c:order val="1"/>
          <c:tx>
            <c:strRef>
              <c:f>'Protótipo 5'!$J$3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'Protótipo 5'!$J$4:$J$24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7-426A-9BCE-C888302A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6"/>
        <c:axId val="324334560"/>
      </c:lineChart>
      <c:catAx>
        <c:axId val="3243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(Interações)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560"/>
        <c:crosses val="autoZero"/>
        <c:auto val="1"/>
        <c:lblAlgn val="ctr"/>
        <c:lblOffset val="100"/>
        <c:noMultiLvlLbl val="0"/>
      </c:catAx>
      <c:valAx>
        <c:axId val="32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 (</a:t>
                </a:r>
                <a:r>
                  <a:rPr lang="pt-BR" i="1"/>
                  <a:t>Story</a:t>
                </a:r>
                <a:r>
                  <a:rPr lang="pt-BR" i="1" baseline="0"/>
                  <a:t> Points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E4549-9705-4EE2-9375-3DB2F2304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0386D-B414-41F8-A3B3-860B0EDB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5AE0D-F94B-4069-8012-C36A8DBE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A56F6-7D06-45C0-93A6-B97B73F8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2</xdr:row>
      <xdr:rowOff>9525</xdr:rowOff>
    </xdr:from>
    <xdr:to>
      <xdr:col>21</xdr:col>
      <xdr:colOff>590550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0077D-5081-48FC-B101-2221A29DAA8D}" name="Tabela53" displayName="Tabela53" ref="B3:D24" totalsRowShown="0" headerRowDxfId="44" dataDxfId="43">
  <autoFilter ref="B3:D24" xr:uid="{00000000-0009-0000-0100-000001000000}"/>
  <tableColumns count="3">
    <tableColumn id="1" xr3:uid="{F2BCA2E0-6F56-4FC2-8D9A-8A52D3EEB272}" name="Atividade" dataDxfId="42"/>
    <tableColumn id="2" xr3:uid="{7E5DE50C-5F04-44F7-B3F9-2BA918969F28}" name="Tempo (em dias)" dataDxfId="41"/>
    <tableColumn id="3" xr3:uid="{2592189A-F32B-4A37-8506-E127F130D2BD}" name="Pontos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8F0A7B-4102-4212-947D-31A73617B7E9}" name="Tabela534" displayName="Tabela534" ref="B3:D24" totalsRowShown="0" headerRowDxfId="39" dataDxfId="38">
  <autoFilter ref="B3:D24" xr:uid="{00000000-0009-0000-0100-000001000000}"/>
  <tableColumns count="3">
    <tableColumn id="1" xr3:uid="{8E46BC3A-3E73-4559-9B6E-08A53C6D969A}" name="Atividade" dataDxfId="37"/>
    <tableColumn id="2" xr3:uid="{4CB81A14-F235-4D65-AFAB-1C1911487647}" name="Tempo (em dias)" dataDxfId="36"/>
    <tableColumn id="3" xr3:uid="{E6F6BF0C-3278-4770-BA2B-8D8F49B6C745}" name="Pontos" dataDxfId="3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039BEF-F9CF-4F36-A3B1-E2BE35F25688}" name="Tabela5345" displayName="Tabela5345" ref="B3:D24" totalsRowShown="0" headerRowDxfId="34" dataDxfId="33">
  <autoFilter ref="B3:D24" xr:uid="{00000000-0009-0000-0100-000001000000}"/>
  <tableColumns count="3">
    <tableColumn id="1" xr3:uid="{0C7A176F-E14B-4612-8EED-593CE18D5322}" name="Atividade" dataDxfId="32"/>
    <tableColumn id="2" xr3:uid="{7177A365-6698-4A32-8CF2-CF97F300BA84}" name="Tempo (em dias)" dataDxfId="31"/>
    <tableColumn id="3" xr3:uid="{418C98A8-7E11-435A-B617-21D2EE6484EC}" name="Pontos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748B6-4157-4792-982E-3C24B7F802C1}" name="Tabela53456" displayName="Tabela53456" ref="B3:D24" totalsRowShown="0" headerRowDxfId="4" dataDxfId="3">
  <autoFilter ref="B3:D24" xr:uid="{00000000-0009-0000-0100-000001000000}"/>
  <tableColumns count="3">
    <tableColumn id="1" xr3:uid="{97C3A529-E657-4F04-BC08-44EB860912A2}" name="Atividade" dataDxfId="2"/>
    <tableColumn id="2" xr3:uid="{AF079345-7DBB-45EA-A956-F85747BC2BFA}" name="Tempo (em dias)" dataDxfId="1"/>
    <tableColumn id="3" xr3:uid="{72CF92B9-0F26-45F5-8E2B-982180DDF22D}" name="Pontos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5" displayName="Tabela5" ref="B3:D24" totalsRowShown="0" headerRowDxfId="29" dataDxfId="28">
  <autoFilter ref="B3:D24" xr:uid="{00000000-0009-0000-0100-000001000000}"/>
  <tableColumns count="3">
    <tableColumn id="1" xr3:uid="{00000000-0010-0000-0000-000001000000}" name="Atividade" dataDxfId="27"/>
    <tableColumn id="2" xr3:uid="{00000000-0010-0000-0000-000002000000}" name="Tempo (em dias)" dataDxfId="26"/>
    <tableColumn id="3" xr3:uid="{00000000-0010-0000-0000-000003000000}" name="Pontos" dataDxfId="2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57" displayName="Tabela57" ref="B3:D24" totalsRowShown="0" headerRowDxfId="24" dataDxfId="23">
  <autoFilter ref="B3:D24" xr:uid="{00000000-0009-0000-0100-000006000000}"/>
  <tableColumns count="3">
    <tableColumn id="1" xr3:uid="{00000000-0010-0000-0100-000001000000}" name="Atividade" dataDxfId="22"/>
    <tableColumn id="2" xr3:uid="{00000000-0010-0000-0100-000002000000}" name="Tempo (em dias)" dataDxfId="21"/>
    <tableColumn id="3" xr3:uid="{00000000-0010-0000-0100-000003000000}" name="Pontos" dataDxfId="2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a58" displayName="Tabela58" ref="B3:D24" totalsRowShown="0" headerRowDxfId="19" dataDxfId="18">
  <autoFilter ref="B3:D24" xr:uid="{00000000-0009-0000-0100-000007000000}"/>
  <tableColumns count="3">
    <tableColumn id="1" xr3:uid="{00000000-0010-0000-0200-000001000000}" name="Atividade" dataDxfId="17"/>
    <tableColumn id="2" xr3:uid="{00000000-0010-0000-0200-000002000000}" name="Tempo (em dias)" dataDxfId="16"/>
    <tableColumn id="3" xr3:uid="{00000000-0010-0000-0200-000003000000}" name="Pontos" dataDxfId="1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ela59" displayName="Tabela59" ref="B3:D24" totalsRowShown="0" headerRowDxfId="14" dataDxfId="13">
  <autoFilter ref="B3:D24" xr:uid="{00000000-0009-0000-0100-000008000000}"/>
  <tableColumns count="3">
    <tableColumn id="1" xr3:uid="{00000000-0010-0000-0300-000001000000}" name="Atividade" dataDxfId="12"/>
    <tableColumn id="2" xr3:uid="{00000000-0010-0000-0300-000002000000}" name="Tempo (em dias)" dataDxfId="11"/>
    <tableColumn id="3" xr3:uid="{00000000-0010-0000-0300-000003000000}" name="Pontos" dataDxfId="1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ela510" displayName="Tabela510" ref="B3:D24" totalsRowShown="0" headerRowDxfId="9" dataDxfId="8">
  <autoFilter ref="B3:D24" xr:uid="{00000000-0009-0000-0100-000009000000}"/>
  <tableColumns count="3">
    <tableColumn id="1" xr3:uid="{00000000-0010-0000-0400-000001000000}" name="Atividade" dataDxfId="7"/>
    <tableColumn id="2" xr3:uid="{00000000-0010-0000-0400-000002000000}" name="Tempo (em dias)" dataDxfId="6"/>
    <tableColumn id="3" xr3:uid="{00000000-0010-0000-0400-000003000000}" name="Ponto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86A5-E679-4BB7-B5A6-07FC5D5FF35D}">
  <dimension ref="B2:L50"/>
  <sheetViews>
    <sheetView topLeftCell="E1" workbookViewId="0">
      <selection activeCell="X16" sqref="X16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26</v>
      </c>
      <c r="C4" s="18">
        <v>1</v>
      </c>
      <c r="D4" s="20" t="s">
        <v>41</v>
      </c>
      <c r="F4" s="12">
        <v>1</v>
      </c>
      <c r="G4" s="14">
        <v>43274</v>
      </c>
      <c r="H4" s="12">
        <f>D25</f>
        <v>28</v>
      </c>
      <c r="I4" s="12">
        <v>0</v>
      </c>
      <c r="J4" s="12">
        <f>D25-I4</f>
        <v>28</v>
      </c>
    </row>
    <row r="5" spans="2:12" x14ac:dyDescent="0.3">
      <c r="B5" s="10" t="s">
        <v>27</v>
      </c>
      <c r="C5" s="19">
        <v>2</v>
      </c>
      <c r="D5" s="21">
        <v>2</v>
      </c>
      <c r="F5" s="12">
        <v>2</v>
      </c>
      <c r="G5" s="14">
        <v>43275</v>
      </c>
      <c r="H5" s="12">
        <f>H4-$J$2</f>
        <v>26</v>
      </c>
      <c r="I5" s="12">
        <v>3</v>
      </c>
      <c r="J5" s="12">
        <f>J4-I5</f>
        <v>25</v>
      </c>
    </row>
    <row r="6" spans="2:12" x14ac:dyDescent="0.3">
      <c r="B6" s="17" t="s">
        <v>28</v>
      </c>
      <c r="C6" s="18">
        <v>15</v>
      </c>
      <c r="D6" s="20">
        <v>4</v>
      </c>
      <c r="F6" s="12">
        <v>3</v>
      </c>
      <c r="G6" s="14">
        <v>43276</v>
      </c>
      <c r="H6" s="12">
        <f t="shared" ref="H6:H18" si="0">H5-$J$2</f>
        <v>24</v>
      </c>
      <c r="I6" s="12">
        <v>3</v>
      </c>
      <c r="J6" s="12">
        <f t="shared" ref="J6:J18" si="1">J5-I6</f>
        <v>22</v>
      </c>
    </row>
    <row r="7" spans="2:12" x14ac:dyDescent="0.3">
      <c r="B7" s="17" t="s">
        <v>29</v>
      </c>
      <c r="C7" s="19">
        <v>2</v>
      </c>
      <c r="D7" s="21">
        <v>2</v>
      </c>
      <c r="F7" s="12">
        <v>4</v>
      </c>
      <c r="G7" s="14">
        <v>43277</v>
      </c>
      <c r="H7" s="12">
        <f t="shared" si="0"/>
        <v>22</v>
      </c>
      <c r="I7" s="12">
        <v>1</v>
      </c>
      <c r="J7" s="12">
        <f t="shared" si="1"/>
        <v>21</v>
      </c>
    </row>
    <row r="8" spans="2:12" x14ac:dyDescent="0.3">
      <c r="B8" s="17" t="s">
        <v>30</v>
      </c>
      <c r="C8" s="18">
        <v>1</v>
      </c>
      <c r="D8" s="20">
        <v>1</v>
      </c>
      <c r="F8" s="12">
        <v>5</v>
      </c>
      <c r="G8" s="14">
        <v>43278</v>
      </c>
      <c r="H8" s="12">
        <f t="shared" si="0"/>
        <v>20</v>
      </c>
      <c r="I8" s="12">
        <v>0</v>
      </c>
      <c r="J8" s="12">
        <f t="shared" si="1"/>
        <v>21</v>
      </c>
    </row>
    <row r="9" spans="2:12" x14ac:dyDescent="0.3">
      <c r="B9" s="17" t="s">
        <v>31</v>
      </c>
      <c r="C9" s="19">
        <v>1</v>
      </c>
      <c r="D9" s="21">
        <v>3</v>
      </c>
      <c r="F9" s="12">
        <v>6</v>
      </c>
      <c r="G9" s="14">
        <v>43279</v>
      </c>
      <c r="H9" s="12">
        <f t="shared" si="0"/>
        <v>18</v>
      </c>
      <c r="I9" s="12">
        <v>0</v>
      </c>
      <c r="J9" s="12">
        <f t="shared" si="1"/>
        <v>21</v>
      </c>
    </row>
    <row r="10" spans="2:12" x14ac:dyDescent="0.3">
      <c r="B10" s="17" t="s">
        <v>32</v>
      </c>
      <c r="C10" s="18">
        <v>1</v>
      </c>
      <c r="D10" s="20">
        <v>1</v>
      </c>
      <c r="F10" s="12">
        <v>7</v>
      </c>
      <c r="G10" s="14">
        <v>43280</v>
      </c>
      <c r="H10" s="12">
        <f t="shared" si="0"/>
        <v>16</v>
      </c>
      <c r="I10" s="12">
        <v>0</v>
      </c>
      <c r="J10" s="12">
        <f t="shared" si="1"/>
        <v>21</v>
      </c>
    </row>
    <row r="11" spans="2:12" x14ac:dyDescent="0.3">
      <c r="B11" s="17" t="s">
        <v>33</v>
      </c>
      <c r="C11" s="19">
        <v>2</v>
      </c>
      <c r="D11" s="21">
        <v>2</v>
      </c>
      <c r="F11" s="12">
        <v>8</v>
      </c>
      <c r="G11" s="14">
        <v>43281</v>
      </c>
      <c r="H11" s="12">
        <f t="shared" si="0"/>
        <v>14</v>
      </c>
      <c r="I11" s="12">
        <v>0</v>
      </c>
      <c r="J11" s="12">
        <f t="shared" si="1"/>
        <v>21</v>
      </c>
    </row>
    <row r="12" spans="2:12" x14ac:dyDescent="0.3">
      <c r="B12" s="17" t="s">
        <v>34</v>
      </c>
      <c r="C12" s="18">
        <v>15</v>
      </c>
      <c r="D12" s="20">
        <v>4</v>
      </c>
      <c r="F12" s="12">
        <v>9</v>
      </c>
      <c r="G12" s="14">
        <v>43282</v>
      </c>
      <c r="H12" s="12">
        <f t="shared" si="0"/>
        <v>12</v>
      </c>
      <c r="I12" s="12">
        <v>5</v>
      </c>
      <c r="J12" s="12">
        <f t="shared" si="1"/>
        <v>16</v>
      </c>
    </row>
    <row r="13" spans="2:12" x14ac:dyDescent="0.3">
      <c r="B13" s="17" t="s">
        <v>35</v>
      </c>
      <c r="C13" s="19">
        <v>2</v>
      </c>
      <c r="D13" s="20">
        <v>2</v>
      </c>
      <c r="F13" s="12">
        <v>10</v>
      </c>
      <c r="G13" s="14">
        <v>43283</v>
      </c>
      <c r="H13" s="12">
        <f t="shared" si="0"/>
        <v>10</v>
      </c>
      <c r="I13" s="12">
        <v>2</v>
      </c>
      <c r="J13" s="12">
        <f t="shared" si="1"/>
        <v>14</v>
      </c>
    </row>
    <row r="14" spans="2:12" x14ac:dyDescent="0.3">
      <c r="B14" s="17" t="s">
        <v>36</v>
      </c>
      <c r="C14" s="18">
        <v>1</v>
      </c>
      <c r="D14" s="20">
        <v>1</v>
      </c>
      <c r="F14" s="12">
        <v>11</v>
      </c>
      <c r="G14" s="14">
        <v>43284</v>
      </c>
      <c r="H14" s="12">
        <f t="shared" si="0"/>
        <v>8</v>
      </c>
      <c r="I14" s="12">
        <v>2</v>
      </c>
      <c r="J14" s="12">
        <f t="shared" si="1"/>
        <v>12</v>
      </c>
    </row>
    <row r="15" spans="2:12" x14ac:dyDescent="0.3">
      <c r="B15" s="17" t="s">
        <v>37</v>
      </c>
      <c r="C15" s="19">
        <v>2</v>
      </c>
      <c r="D15" s="20">
        <v>3</v>
      </c>
      <c r="F15" s="12">
        <v>12</v>
      </c>
      <c r="G15" s="14">
        <v>43285</v>
      </c>
      <c r="H15" s="12">
        <f t="shared" si="0"/>
        <v>6</v>
      </c>
      <c r="I15" s="12">
        <v>5</v>
      </c>
      <c r="J15" s="12">
        <f t="shared" si="1"/>
        <v>7</v>
      </c>
    </row>
    <row r="16" spans="2:12" x14ac:dyDescent="0.3">
      <c r="B16" s="17" t="s">
        <v>38</v>
      </c>
      <c r="C16" s="19">
        <v>1</v>
      </c>
      <c r="D16" s="20">
        <v>1</v>
      </c>
      <c r="F16" s="12">
        <v>13</v>
      </c>
      <c r="G16" s="14">
        <v>43286</v>
      </c>
      <c r="H16" s="12">
        <f t="shared" si="0"/>
        <v>4</v>
      </c>
      <c r="I16" s="12">
        <v>3</v>
      </c>
      <c r="J16" s="12">
        <f t="shared" si="1"/>
        <v>4</v>
      </c>
    </row>
    <row r="17" spans="2:10" x14ac:dyDescent="0.3">
      <c r="B17" s="17" t="s">
        <v>39</v>
      </c>
      <c r="C17" s="19">
        <v>1</v>
      </c>
      <c r="D17" s="20">
        <v>1</v>
      </c>
      <c r="F17" s="12">
        <v>14</v>
      </c>
      <c r="G17" s="14">
        <v>43287</v>
      </c>
      <c r="H17" s="12">
        <f t="shared" si="0"/>
        <v>2</v>
      </c>
      <c r="I17" s="12">
        <v>3</v>
      </c>
      <c r="J17" s="12">
        <f t="shared" si="1"/>
        <v>1</v>
      </c>
    </row>
    <row r="18" spans="2:10" x14ac:dyDescent="0.3">
      <c r="B18" s="17" t="s">
        <v>40</v>
      </c>
      <c r="C18" s="19">
        <v>1</v>
      </c>
      <c r="D18" s="20">
        <v>1</v>
      </c>
      <c r="F18" s="12">
        <v>15</v>
      </c>
      <c r="G18" s="14">
        <v>43288</v>
      </c>
      <c r="H18" s="12">
        <f t="shared" si="0"/>
        <v>0</v>
      </c>
      <c r="I18" s="12">
        <v>1</v>
      </c>
      <c r="J18" s="12">
        <f t="shared" si="1"/>
        <v>0</v>
      </c>
    </row>
    <row r="19" spans="2:10" x14ac:dyDescent="0.3">
      <c r="B19" s="10"/>
      <c r="C19" s="6"/>
      <c r="D19" s="6"/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SUM(Tabela53[Tempo (em dias)])</f>
        <v>48</v>
      </c>
      <c r="D25" s="7">
        <f>SUM(Tabela53[Pontos])</f>
        <v>28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22" t="s">
        <v>42</v>
      </c>
      <c r="C31" s="24" t="s">
        <v>45</v>
      </c>
      <c r="D31" s="24"/>
    </row>
    <row r="32" spans="2:10" x14ac:dyDescent="0.3">
      <c r="B32" s="23" t="s">
        <v>43</v>
      </c>
      <c r="C32" s="24" t="s">
        <v>44</v>
      </c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D8E0-6F82-4452-9D07-1CCE40E53E9D}">
  <dimension ref="B2:L50"/>
  <sheetViews>
    <sheetView topLeftCell="E1" workbookViewId="0">
      <selection activeCell="X15" sqref="X15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1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46</v>
      </c>
      <c r="C4" s="18">
        <v>1</v>
      </c>
      <c r="D4" s="20">
        <v>4</v>
      </c>
      <c r="F4" s="12">
        <v>1</v>
      </c>
      <c r="G4" s="14">
        <v>43288</v>
      </c>
      <c r="H4" s="12">
        <f>D25</f>
        <v>14</v>
      </c>
      <c r="I4" s="12">
        <v>0</v>
      </c>
      <c r="J4" s="12">
        <f>D25-I4</f>
        <v>14</v>
      </c>
    </row>
    <row r="5" spans="2:12" x14ac:dyDescent="0.3">
      <c r="B5" s="17" t="s">
        <v>47</v>
      </c>
      <c r="C5" s="19">
        <v>2</v>
      </c>
      <c r="D5" s="21">
        <v>2</v>
      </c>
      <c r="F5" s="12">
        <v>2</v>
      </c>
      <c r="G5" s="14">
        <v>43289</v>
      </c>
      <c r="H5" s="12">
        <f>H4-$J$2</f>
        <v>13</v>
      </c>
      <c r="I5" s="12">
        <v>1</v>
      </c>
      <c r="J5" s="12">
        <f>J4-I5</f>
        <v>13</v>
      </c>
    </row>
    <row r="6" spans="2:12" x14ac:dyDescent="0.3">
      <c r="B6" s="17" t="s">
        <v>48</v>
      </c>
      <c r="C6" s="18">
        <v>15</v>
      </c>
      <c r="D6" s="20">
        <v>1</v>
      </c>
      <c r="F6" s="12">
        <v>3</v>
      </c>
      <c r="G6" s="14">
        <v>43290</v>
      </c>
      <c r="H6" s="12">
        <f t="shared" ref="H6:H18" si="0">H5-$J$2</f>
        <v>12</v>
      </c>
      <c r="I6" s="12">
        <v>0</v>
      </c>
      <c r="J6" s="12">
        <f t="shared" ref="J6:J18" si="1">J5-I6</f>
        <v>13</v>
      </c>
    </row>
    <row r="7" spans="2:12" x14ac:dyDescent="0.3">
      <c r="B7" s="17" t="s">
        <v>49</v>
      </c>
      <c r="C7" s="19">
        <v>2</v>
      </c>
      <c r="D7" s="21">
        <v>2</v>
      </c>
      <c r="F7" s="12">
        <v>4</v>
      </c>
      <c r="G7" s="14">
        <v>43291</v>
      </c>
      <c r="H7" s="12">
        <f t="shared" si="0"/>
        <v>11</v>
      </c>
      <c r="I7" s="12">
        <v>3</v>
      </c>
      <c r="J7" s="12">
        <f t="shared" si="1"/>
        <v>10</v>
      </c>
    </row>
    <row r="8" spans="2:12" x14ac:dyDescent="0.3">
      <c r="B8" s="17" t="s">
        <v>50</v>
      </c>
      <c r="C8" s="18">
        <v>1</v>
      </c>
      <c r="D8" s="20">
        <v>5</v>
      </c>
      <c r="F8" s="12">
        <v>5</v>
      </c>
      <c r="G8" s="14">
        <v>43292</v>
      </c>
      <c r="H8" s="12">
        <f t="shared" si="0"/>
        <v>10</v>
      </c>
      <c r="I8" s="12">
        <v>1</v>
      </c>
      <c r="J8" s="12">
        <f t="shared" si="1"/>
        <v>9</v>
      </c>
    </row>
    <row r="9" spans="2:12" x14ac:dyDescent="0.3">
      <c r="B9" s="17"/>
      <c r="C9" s="19"/>
      <c r="D9" s="21"/>
      <c r="F9" s="12">
        <v>6</v>
      </c>
      <c r="G9" s="14">
        <v>43293</v>
      </c>
      <c r="H9" s="12">
        <f t="shared" si="0"/>
        <v>9</v>
      </c>
      <c r="I9" s="12">
        <v>5</v>
      </c>
      <c r="J9" s="12">
        <f t="shared" si="1"/>
        <v>4</v>
      </c>
    </row>
    <row r="10" spans="2:12" x14ac:dyDescent="0.3">
      <c r="B10" s="17"/>
      <c r="C10" s="18"/>
      <c r="D10" s="20"/>
      <c r="F10" s="12">
        <v>7</v>
      </c>
      <c r="G10" s="14">
        <v>43294</v>
      </c>
      <c r="H10" s="12">
        <f t="shared" si="0"/>
        <v>8</v>
      </c>
      <c r="I10" s="12">
        <v>0</v>
      </c>
      <c r="J10" s="12">
        <f t="shared" si="1"/>
        <v>4</v>
      </c>
    </row>
    <row r="11" spans="2:12" x14ac:dyDescent="0.3">
      <c r="B11" s="17"/>
      <c r="C11" s="19"/>
      <c r="D11" s="21"/>
      <c r="F11" s="12">
        <v>8</v>
      </c>
      <c r="G11" s="14">
        <v>43295</v>
      </c>
      <c r="H11" s="12">
        <f t="shared" si="0"/>
        <v>7</v>
      </c>
      <c r="I11" s="12">
        <v>0</v>
      </c>
      <c r="J11" s="12">
        <f t="shared" si="1"/>
        <v>4</v>
      </c>
    </row>
    <row r="12" spans="2:12" x14ac:dyDescent="0.3">
      <c r="B12" s="17"/>
      <c r="C12" s="18"/>
      <c r="D12" s="20"/>
      <c r="F12" s="12">
        <v>9</v>
      </c>
      <c r="G12" s="14">
        <v>43296</v>
      </c>
      <c r="H12" s="12">
        <f t="shared" si="0"/>
        <v>6</v>
      </c>
      <c r="I12" s="12">
        <v>4</v>
      </c>
      <c r="J12" s="12">
        <f t="shared" si="1"/>
        <v>0</v>
      </c>
    </row>
    <row r="13" spans="2:12" x14ac:dyDescent="0.3">
      <c r="B13" s="17"/>
      <c r="C13" s="19"/>
      <c r="D13" s="20"/>
      <c r="F13" s="12">
        <v>10</v>
      </c>
      <c r="G13" s="14">
        <v>43297</v>
      </c>
      <c r="H13" s="12">
        <f t="shared" si="0"/>
        <v>5</v>
      </c>
      <c r="I13" s="12">
        <v>0</v>
      </c>
      <c r="J13" s="12">
        <f t="shared" si="1"/>
        <v>0</v>
      </c>
    </row>
    <row r="14" spans="2:12" x14ac:dyDescent="0.3">
      <c r="B14" s="17"/>
      <c r="C14" s="18"/>
      <c r="D14" s="20"/>
      <c r="F14" s="12">
        <v>11</v>
      </c>
      <c r="G14" s="14">
        <v>43298</v>
      </c>
      <c r="H14" s="12">
        <f t="shared" si="0"/>
        <v>4</v>
      </c>
      <c r="I14" s="12">
        <v>0</v>
      </c>
      <c r="J14" s="12">
        <f t="shared" si="1"/>
        <v>0</v>
      </c>
    </row>
    <row r="15" spans="2:12" x14ac:dyDescent="0.3">
      <c r="B15" s="17"/>
      <c r="C15" s="19"/>
      <c r="D15" s="20"/>
      <c r="F15" s="12">
        <v>12</v>
      </c>
      <c r="G15" s="14">
        <v>43299</v>
      </c>
      <c r="H15" s="12">
        <f t="shared" si="0"/>
        <v>3</v>
      </c>
      <c r="I15" s="12">
        <v>0</v>
      </c>
      <c r="J15" s="12">
        <f t="shared" si="1"/>
        <v>0</v>
      </c>
    </row>
    <row r="16" spans="2:12" x14ac:dyDescent="0.3">
      <c r="B16" s="17"/>
      <c r="C16" s="19"/>
      <c r="D16" s="20"/>
      <c r="F16" s="12">
        <v>13</v>
      </c>
      <c r="G16" s="14">
        <v>43300</v>
      </c>
      <c r="H16" s="12">
        <f t="shared" si="0"/>
        <v>2</v>
      </c>
      <c r="I16" s="12">
        <v>0</v>
      </c>
      <c r="J16" s="12">
        <f t="shared" si="1"/>
        <v>0</v>
      </c>
    </row>
    <row r="17" spans="2:10" x14ac:dyDescent="0.3">
      <c r="B17" s="17"/>
      <c r="C17" s="19"/>
      <c r="D17" s="20"/>
      <c r="F17" s="12">
        <v>14</v>
      </c>
      <c r="G17" s="14">
        <v>43301</v>
      </c>
      <c r="H17" s="12">
        <f t="shared" si="0"/>
        <v>1</v>
      </c>
      <c r="I17" s="12">
        <v>0</v>
      </c>
      <c r="J17" s="12">
        <f t="shared" si="1"/>
        <v>0</v>
      </c>
    </row>
    <row r="18" spans="2:10" x14ac:dyDescent="0.3">
      <c r="B18" s="17"/>
      <c r="C18" s="19"/>
      <c r="D18" s="20"/>
      <c r="F18" s="12">
        <v>15</v>
      </c>
      <c r="G18" s="14">
        <v>43302</v>
      </c>
      <c r="H18" s="12">
        <f t="shared" si="0"/>
        <v>0</v>
      </c>
      <c r="I18" s="12">
        <v>0</v>
      </c>
      <c r="J18" s="12">
        <f t="shared" si="1"/>
        <v>0</v>
      </c>
    </row>
    <row r="19" spans="2:10" x14ac:dyDescent="0.3">
      <c r="B19" s="10"/>
      <c r="C19" s="6"/>
      <c r="D19" s="6"/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SUM(Tabela534[Tempo (em dias)])</f>
        <v>21</v>
      </c>
      <c r="D25" s="7">
        <f>SUM(Tabela534[Pontos])</f>
        <v>14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22" t="s">
        <v>51</v>
      </c>
      <c r="C31" s="24" t="s">
        <v>52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CA8F-8A8F-4F10-8F01-6075C7260043}">
  <dimension ref="B2:L50"/>
  <sheetViews>
    <sheetView topLeftCell="A30" workbookViewId="0">
      <selection activeCell="C32" sqref="C32:D32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2.7142857142857144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53</v>
      </c>
      <c r="C4" s="18">
        <v>1</v>
      </c>
      <c r="D4" s="20">
        <v>2</v>
      </c>
      <c r="F4" s="12">
        <v>1</v>
      </c>
      <c r="G4" s="14">
        <v>43330</v>
      </c>
      <c r="H4" s="12">
        <f>D25</f>
        <v>38</v>
      </c>
      <c r="I4" s="12">
        <v>0</v>
      </c>
      <c r="J4" s="12">
        <f>D25-I4</f>
        <v>38</v>
      </c>
    </row>
    <row r="5" spans="2:12" x14ac:dyDescent="0.3">
      <c r="B5" s="17" t="s">
        <v>28</v>
      </c>
      <c r="C5" s="19">
        <v>2</v>
      </c>
      <c r="D5" s="21">
        <v>2</v>
      </c>
      <c r="F5" s="12">
        <v>2</v>
      </c>
      <c r="G5" s="14">
        <v>43331</v>
      </c>
      <c r="H5" s="12">
        <f>H4-$J$2</f>
        <v>35.285714285714285</v>
      </c>
      <c r="I5" s="12">
        <v>0</v>
      </c>
      <c r="J5" s="12">
        <f>J4-I5</f>
        <v>38</v>
      </c>
    </row>
    <row r="6" spans="2:12" x14ac:dyDescent="0.3">
      <c r="B6" s="17" t="s">
        <v>54</v>
      </c>
      <c r="C6" s="18">
        <v>2</v>
      </c>
      <c r="D6" s="20">
        <v>2</v>
      </c>
      <c r="F6" s="12">
        <v>3</v>
      </c>
      <c r="G6" s="14">
        <v>43332</v>
      </c>
      <c r="H6" s="12">
        <f t="shared" ref="H6:H18" si="0">H5-$J$2</f>
        <v>32.571428571428569</v>
      </c>
      <c r="I6" s="12">
        <v>0</v>
      </c>
      <c r="J6" s="12">
        <f t="shared" ref="J6:J18" si="1">J5-I6</f>
        <v>38</v>
      </c>
    </row>
    <row r="7" spans="2:12" x14ac:dyDescent="0.3">
      <c r="B7" s="17" t="s">
        <v>55</v>
      </c>
      <c r="C7" s="19">
        <v>2</v>
      </c>
      <c r="D7" s="21">
        <v>2</v>
      </c>
      <c r="F7" s="12">
        <v>4</v>
      </c>
      <c r="G7" s="14">
        <v>43333</v>
      </c>
      <c r="H7" s="12">
        <f t="shared" si="0"/>
        <v>29.857142857142854</v>
      </c>
      <c r="I7" s="12">
        <v>0</v>
      </c>
      <c r="J7" s="12">
        <f t="shared" si="1"/>
        <v>38</v>
      </c>
    </row>
    <row r="8" spans="2:12" x14ac:dyDescent="0.3">
      <c r="B8" s="17" t="s">
        <v>35</v>
      </c>
      <c r="C8" s="18">
        <v>1</v>
      </c>
      <c r="D8" s="20">
        <v>2</v>
      </c>
      <c r="F8" s="12">
        <v>5</v>
      </c>
      <c r="G8" s="14">
        <v>43334</v>
      </c>
      <c r="H8" s="12">
        <f t="shared" si="0"/>
        <v>27.142857142857139</v>
      </c>
      <c r="I8" s="12">
        <v>0</v>
      </c>
      <c r="J8" s="12">
        <f t="shared" si="1"/>
        <v>38</v>
      </c>
    </row>
    <row r="9" spans="2:12" x14ac:dyDescent="0.3">
      <c r="B9" s="17" t="s">
        <v>36</v>
      </c>
      <c r="C9" s="19">
        <v>1</v>
      </c>
      <c r="D9" s="21">
        <v>2</v>
      </c>
      <c r="F9" s="12">
        <v>6</v>
      </c>
      <c r="G9" s="14">
        <v>43335</v>
      </c>
      <c r="H9" s="12">
        <f t="shared" si="0"/>
        <v>24.428571428571423</v>
      </c>
      <c r="I9" s="12">
        <v>0</v>
      </c>
      <c r="J9" s="12">
        <f t="shared" si="1"/>
        <v>38</v>
      </c>
    </row>
    <row r="10" spans="2:12" x14ac:dyDescent="0.3">
      <c r="B10" s="17" t="s">
        <v>37</v>
      </c>
      <c r="C10" s="18">
        <v>3</v>
      </c>
      <c r="D10" s="20">
        <v>3</v>
      </c>
      <c r="F10" s="12">
        <v>7</v>
      </c>
      <c r="G10" s="14">
        <v>43336</v>
      </c>
      <c r="H10" s="12">
        <f t="shared" si="0"/>
        <v>21.714285714285708</v>
      </c>
      <c r="I10" s="12">
        <v>0</v>
      </c>
      <c r="J10" s="12">
        <f t="shared" si="1"/>
        <v>38</v>
      </c>
    </row>
    <row r="11" spans="2:12" x14ac:dyDescent="0.3">
      <c r="B11" s="17" t="s">
        <v>29</v>
      </c>
      <c r="C11" s="19">
        <v>1</v>
      </c>
      <c r="D11" s="21">
        <v>2</v>
      </c>
      <c r="F11" s="12">
        <v>8</v>
      </c>
      <c r="G11" s="14">
        <v>43337</v>
      </c>
      <c r="H11" s="12">
        <f t="shared" si="0"/>
        <v>18.999999999999993</v>
      </c>
      <c r="I11" s="12">
        <v>12</v>
      </c>
      <c r="J11" s="12">
        <f t="shared" si="1"/>
        <v>26</v>
      </c>
    </row>
    <row r="12" spans="2:12" x14ac:dyDescent="0.3">
      <c r="B12" s="17" t="s">
        <v>30</v>
      </c>
      <c r="C12" s="18">
        <v>1</v>
      </c>
      <c r="D12" s="20">
        <v>2</v>
      </c>
      <c r="F12" s="12">
        <v>9</v>
      </c>
      <c r="G12" s="14">
        <v>43338</v>
      </c>
      <c r="H12" s="12">
        <f t="shared" si="0"/>
        <v>16.285714285714278</v>
      </c>
      <c r="I12" s="12">
        <v>7</v>
      </c>
      <c r="J12" s="12">
        <f t="shared" si="1"/>
        <v>19</v>
      </c>
    </row>
    <row r="13" spans="2:12" x14ac:dyDescent="0.3">
      <c r="B13" s="17" t="s">
        <v>56</v>
      </c>
      <c r="C13" s="19">
        <v>3</v>
      </c>
      <c r="D13" s="20">
        <v>3</v>
      </c>
      <c r="F13" s="12">
        <v>10</v>
      </c>
      <c r="G13" s="14">
        <v>43339</v>
      </c>
      <c r="H13" s="12">
        <f t="shared" si="0"/>
        <v>13.571428571428562</v>
      </c>
      <c r="I13" s="12">
        <v>3</v>
      </c>
      <c r="J13" s="12">
        <f t="shared" si="1"/>
        <v>16</v>
      </c>
    </row>
    <row r="14" spans="2:12" x14ac:dyDescent="0.3">
      <c r="B14" s="17" t="s">
        <v>57</v>
      </c>
      <c r="C14" s="18">
        <v>2</v>
      </c>
      <c r="D14" s="20">
        <v>3</v>
      </c>
      <c r="F14" s="12">
        <v>11</v>
      </c>
      <c r="G14" s="14">
        <v>43340</v>
      </c>
      <c r="H14" s="12">
        <f t="shared" si="0"/>
        <v>10.857142857142847</v>
      </c>
      <c r="I14" s="12">
        <v>3</v>
      </c>
      <c r="J14" s="12">
        <f t="shared" si="1"/>
        <v>13</v>
      </c>
    </row>
    <row r="15" spans="2:12" x14ac:dyDescent="0.3">
      <c r="B15" s="17" t="s">
        <v>58</v>
      </c>
      <c r="C15" s="19">
        <v>2</v>
      </c>
      <c r="D15" s="20">
        <v>2</v>
      </c>
      <c r="F15" s="12">
        <v>12</v>
      </c>
      <c r="G15" s="14">
        <v>43341</v>
      </c>
      <c r="H15" s="12">
        <f t="shared" si="0"/>
        <v>8.1428571428571317</v>
      </c>
      <c r="I15" s="12">
        <v>4</v>
      </c>
      <c r="J15" s="12">
        <f t="shared" si="1"/>
        <v>9</v>
      </c>
    </row>
    <row r="16" spans="2:12" x14ac:dyDescent="0.3">
      <c r="B16" s="17" t="s">
        <v>59</v>
      </c>
      <c r="C16" s="19">
        <v>2</v>
      </c>
      <c r="D16" s="20">
        <v>3</v>
      </c>
      <c r="F16" s="12">
        <v>13</v>
      </c>
      <c r="G16" s="14">
        <v>43342</v>
      </c>
      <c r="H16" s="12">
        <f t="shared" si="0"/>
        <v>5.4285714285714173</v>
      </c>
      <c r="I16" s="12">
        <v>4</v>
      </c>
      <c r="J16" s="12">
        <f t="shared" si="1"/>
        <v>5</v>
      </c>
    </row>
    <row r="17" spans="2:10" x14ac:dyDescent="0.3">
      <c r="B17" s="17" t="s">
        <v>60</v>
      </c>
      <c r="C17" s="19">
        <v>2</v>
      </c>
      <c r="D17" s="20">
        <v>2</v>
      </c>
      <c r="F17" s="12">
        <v>14</v>
      </c>
      <c r="G17" s="14">
        <v>43343</v>
      </c>
      <c r="H17" s="12">
        <f t="shared" si="0"/>
        <v>2.7142857142857029</v>
      </c>
      <c r="I17" s="12">
        <v>3</v>
      </c>
      <c r="J17" s="12">
        <f t="shared" si="1"/>
        <v>2</v>
      </c>
    </row>
    <row r="18" spans="2:10" x14ac:dyDescent="0.3">
      <c r="B18" s="17" t="s">
        <v>61</v>
      </c>
      <c r="C18" s="19">
        <v>1</v>
      </c>
      <c r="D18" s="20">
        <v>2</v>
      </c>
      <c r="F18" s="12">
        <v>15</v>
      </c>
      <c r="G18" s="14">
        <v>43344</v>
      </c>
      <c r="H18" s="12">
        <f t="shared" si="0"/>
        <v>-1.1546319456101628E-14</v>
      </c>
      <c r="I18" s="12">
        <v>0</v>
      </c>
      <c r="J18" s="12">
        <f t="shared" si="1"/>
        <v>2</v>
      </c>
    </row>
    <row r="19" spans="2:10" x14ac:dyDescent="0.3">
      <c r="B19" s="10" t="s">
        <v>62</v>
      </c>
      <c r="C19" s="6">
        <v>2</v>
      </c>
      <c r="D19" s="6">
        <v>4</v>
      </c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SUM(Tabela5345[Tempo (em dias)])</f>
        <v>28</v>
      </c>
      <c r="D25" s="7">
        <f>SUM(Tabela5345[Pontos])</f>
        <v>38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22"/>
      <c r="C31" s="24" t="s">
        <v>63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1E7-31FC-48DD-B466-C948AB3B02A5}">
  <dimension ref="B2:L50"/>
  <sheetViews>
    <sheetView tabSelected="1" topLeftCell="B1" workbookViewId="0">
      <selection activeCell="I18" sqref="I18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D25/14</f>
        <v>2.1785714285714284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7" t="s">
        <v>64</v>
      </c>
      <c r="C4" s="18">
        <v>7</v>
      </c>
      <c r="D4" s="20">
        <v>7</v>
      </c>
      <c r="F4" s="12">
        <v>1</v>
      </c>
      <c r="G4" s="14">
        <v>43365</v>
      </c>
      <c r="H4" s="12">
        <f>D25</f>
        <v>30.5</v>
      </c>
      <c r="I4" s="12">
        <v>0</v>
      </c>
      <c r="J4" s="12">
        <f>D25-I4</f>
        <v>30.5</v>
      </c>
    </row>
    <row r="5" spans="2:12" x14ac:dyDescent="0.3">
      <c r="B5" s="17" t="s">
        <v>68</v>
      </c>
      <c r="C5" s="19">
        <v>1</v>
      </c>
      <c r="D5" s="21">
        <v>1</v>
      </c>
      <c r="F5" s="12">
        <v>2</v>
      </c>
      <c r="G5" s="14">
        <v>43366</v>
      </c>
      <c r="H5" s="12">
        <f>H4-$J$2</f>
        <v>28.321428571428573</v>
      </c>
      <c r="I5" s="12">
        <v>0</v>
      </c>
      <c r="J5" s="12">
        <f>J4-I5</f>
        <v>30.5</v>
      </c>
    </row>
    <row r="6" spans="2:12" x14ac:dyDescent="0.3">
      <c r="B6" s="17" t="s">
        <v>65</v>
      </c>
      <c r="C6" s="18">
        <v>1</v>
      </c>
      <c r="D6" s="20">
        <v>1</v>
      </c>
      <c r="F6" s="12">
        <v>3</v>
      </c>
      <c r="G6" s="14">
        <v>43367</v>
      </c>
      <c r="H6" s="12">
        <f t="shared" ref="H6:H18" si="0">H5-$J$2</f>
        <v>26.142857142857146</v>
      </c>
      <c r="I6" s="12">
        <v>0</v>
      </c>
      <c r="J6" s="12">
        <f t="shared" ref="J6:J18" si="1">J5-I6</f>
        <v>30.5</v>
      </c>
    </row>
    <row r="7" spans="2:12" x14ac:dyDescent="0.3">
      <c r="B7" s="17" t="s">
        <v>66</v>
      </c>
      <c r="C7" s="19">
        <v>1</v>
      </c>
      <c r="D7" s="21">
        <v>1</v>
      </c>
      <c r="F7" s="12">
        <v>4</v>
      </c>
      <c r="G7" s="14">
        <v>43368</v>
      </c>
      <c r="H7" s="12">
        <f t="shared" si="0"/>
        <v>23.964285714285719</v>
      </c>
      <c r="I7" s="12">
        <v>0</v>
      </c>
      <c r="J7" s="12">
        <f t="shared" si="1"/>
        <v>30.5</v>
      </c>
    </row>
    <row r="8" spans="2:12" x14ac:dyDescent="0.3">
      <c r="B8" s="17" t="s">
        <v>67</v>
      </c>
      <c r="C8" s="18">
        <v>1</v>
      </c>
      <c r="D8" s="20">
        <v>1</v>
      </c>
      <c r="F8" s="12">
        <v>5</v>
      </c>
      <c r="G8" s="14">
        <v>43369</v>
      </c>
      <c r="H8" s="12">
        <f t="shared" si="0"/>
        <v>21.785714285714292</v>
      </c>
      <c r="I8" s="12">
        <v>0</v>
      </c>
      <c r="J8" s="12">
        <f t="shared" si="1"/>
        <v>30.5</v>
      </c>
    </row>
    <row r="9" spans="2:12" x14ac:dyDescent="0.3">
      <c r="B9" s="17" t="s">
        <v>69</v>
      </c>
      <c r="C9" s="19">
        <v>1</v>
      </c>
      <c r="D9" s="21">
        <v>1</v>
      </c>
      <c r="F9" s="12">
        <v>6</v>
      </c>
      <c r="G9" s="14">
        <v>43370</v>
      </c>
      <c r="H9" s="12">
        <f t="shared" si="0"/>
        <v>19.607142857142865</v>
      </c>
      <c r="I9" s="12">
        <v>0</v>
      </c>
      <c r="J9" s="12">
        <f t="shared" si="1"/>
        <v>30.5</v>
      </c>
    </row>
    <row r="10" spans="2:12" x14ac:dyDescent="0.3">
      <c r="B10" s="17" t="s">
        <v>70</v>
      </c>
      <c r="C10" s="18">
        <v>1</v>
      </c>
      <c r="D10" s="20">
        <v>1</v>
      </c>
      <c r="F10" s="12">
        <v>7</v>
      </c>
      <c r="G10" s="14">
        <v>43371</v>
      </c>
      <c r="H10" s="12">
        <f t="shared" si="0"/>
        <v>17.428571428571438</v>
      </c>
      <c r="I10" s="12">
        <v>0</v>
      </c>
      <c r="J10" s="12">
        <f t="shared" si="1"/>
        <v>30.5</v>
      </c>
    </row>
    <row r="11" spans="2:12" x14ac:dyDescent="0.3">
      <c r="B11" s="17" t="s">
        <v>71</v>
      </c>
      <c r="C11" s="19">
        <v>1</v>
      </c>
      <c r="D11" s="21">
        <v>1</v>
      </c>
      <c r="F11" s="12">
        <v>8</v>
      </c>
      <c r="G11" s="14">
        <v>43372</v>
      </c>
      <c r="H11" s="12">
        <f t="shared" si="0"/>
        <v>15.250000000000009</v>
      </c>
      <c r="I11" s="12">
        <v>11</v>
      </c>
      <c r="J11" s="12">
        <f t="shared" si="1"/>
        <v>19.5</v>
      </c>
    </row>
    <row r="12" spans="2:12" x14ac:dyDescent="0.3">
      <c r="B12" s="17" t="s">
        <v>72</v>
      </c>
      <c r="C12" s="18">
        <v>2</v>
      </c>
      <c r="D12" s="20">
        <v>3</v>
      </c>
      <c r="F12" s="12">
        <v>9</v>
      </c>
      <c r="G12" s="14">
        <v>43373</v>
      </c>
      <c r="H12" s="12">
        <f t="shared" si="0"/>
        <v>13.07142857142858</v>
      </c>
      <c r="I12" s="12">
        <v>6</v>
      </c>
      <c r="J12" s="12">
        <f t="shared" si="1"/>
        <v>13.5</v>
      </c>
    </row>
    <row r="13" spans="2:12" x14ac:dyDescent="0.3">
      <c r="B13" s="17" t="s">
        <v>74</v>
      </c>
      <c r="C13" s="19">
        <v>1</v>
      </c>
      <c r="D13" s="20">
        <v>0.5</v>
      </c>
      <c r="F13" s="12">
        <v>10</v>
      </c>
      <c r="G13" s="14">
        <v>43374</v>
      </c>
      <c r="H13" s="12">
        <f t="shared" si="0"/>
        <v>10.892857142857151</v>
      </c>
      <c r="I13" s="12">
        <v>1.5</v>
      </c>
      <c r="J13" s="12">
        <f t="shared" si="1"/>
        <v>12</v>
      </c>
    </row>
    <row r="14" spans="2:12" x14ac:dyDescent="0.3">
      <c r="B14" s="17" t="s">
        <v>73</v>
      </c>
      <c r="C14" s="18">
        <v>2</v>
      </c>
      <c r="D14" s="20">
        <v>3</v>
      </c>
      <c r="F14" s="12">
        <v>11</v>
      </c>
      <c r="G14" s="14">
        <v>43375</v>
      </c>
      <c r="H14" s="12">
        <f t="shared" si="0"/>
        <v>8.7142857142857224</v>
      </c>
      <c r="I14" s="12">
        <v>0</v>
      </c>
      <c r="J14" s="12">
        <f t="shared" si="1"/>
        <v>12</v>
      </c>
    </row>
    <row r="15" spans="2:12" x14ac:dyDescent="0.3">
      <c r="B15" s="17" t="s">
        <v>75</v>
      </c>
      <c r="C15" s="19">
        <v>1</v>
      </c>
      <c r="D15" s="20">
        <v>0.5</v>
      </c>
      <c r="F15" s="12">
        <v>12</v>
      </c>
      <c r="G15" s="14">
        <v>43376</v>
      </c>
      <c r="H15" s="12">
        <f t="shared" si="0"/>
        <v>6.5357142857142936</v>
      </c>
      <c r="I15" s="12">
        <v>5</v>
      </c>
      <c r="J15" s="12">
        <f t="shared" si="1"/>
        <v>7</v>
      </c>
    </row>
    <row r="16" spans="2:12" x14ac:dyDescent="0.3">
      <c r="B16" s="17" t="s">
        <v>76</v>
      </c>
      <c r="C16" s="19">
        <v>1</v>
      </c>
      <c r="D16" s="20">
        <v>0.5</v>
      </c>
      <c r="F16" s="12">
        <v>13</v>
      </c>
      <c r="G16" s="14">
        <v>43377</v>
      </c>
      <c r="H16" s="12">
        <f t="shared" si="0"/>
        <v>4.3571428571428648</v>
      </c>
      <c r="I16" s="12">
        <v>0</v>
      </c>
      <c r="J16" s="12">
        <f t="shared" si="1"/>
        <v>7</v>
      </c>
    </row>
    <row r="17" spans="2:10" x14ac:dyDescent="0.3">
      <c r="B17" s="17" t="s">
        <v>77</v>
      </c>
      <c r="C17" s="19">
        <v>2</v>
      </c>
      <c r="D17" s="20">
        <v>3</v>
      </c>
      <c r="F17" s="12">
        <v>14</v>
      </c>
      <c r="G17" s="14">
        <v>43378</v>
      </c>
      <c r="H17" s="12">
        <f t="shared" si="0"/>
        <v>2.1785714285714364</v>
      </c>
      <c r="I17" s="12">
        <v>0</v>
      </c>
      <c r="J17" s="12">
        <f t="shared" si="1"/>
        <v>7</v>
      </c>
    </row>
    <row r="18" spans="2:10" x14ac:dyDescent="0.3">
      <c r="B18" s="17" t="s">
        <v>78</v>
      </c>
      <c r="C18" s="19">
        <v>1</v>
      </c>
      <c r="D18" s="20">
        <v>3</v>
      </c>
      <c r="F18" s="12">
        <v>15</v>
      </c>
      <c r="G18" s="14">
        <v>43379</v>
      </c>
      <c r="H18" s="12">
        <f t="shared" si="0"/>
        <v>7.9936057773011271E-15</v>
      </c>
      <c r="I18" s="12">
        <v>7</v>
      </c>
      <c r="J18" s="12">
        <f t="shared" si="1"/>
        <v>0</v>
      </c>
    </row>
    <row r="19" spans="2:10" x14ac:dyDescent="0.3">
      <c r="B19" s="10" t="s">
        <v>79</v>
      </c>
      <c r="C19" s="6">
        <v>3</v>
      </c>
      <c r="D19" s="6">
        <v>3</v>
      </c>
      <c r="F19" s="12"/>
      <c r="G19" s="14"/>
      <c r="J19" s="12"/>
    </row>
    <row r="20" spans="2:10" x14ac:dyDescent="0.3">
      <c r="B20" s="10"/>
      <c r="C20" s="6"/>
      <c r="D20" s="6"/>
      <c r="F20" s="12"/>
      <c r="G20" s="14"/>
      <c r="J20" s="12"/>
    </row>
    <row r="21" spans="2:10" x14ac:dyDescent="0.3">
      <c r="B21" s="10"/>
      <c r="C21" s="6"/>
      <c r="D21" s="6"/>
      <c r="F21" s="12"/>
      <c r="G21" s="14"/>
      <c r="J21" s="12"/>
    </row>
    <row r="22" spans="2:10" x14ac:dyDescent="0.3">
      <c r="B22" s="10"/>
      <c r="C22" s="6"/>
      <c r="D22" s="6"/>
      <c r="F22" s="12"/>
      <c r="G22" s="14"/>
      <c r="J22" s="12"/>
    </row>
    <row r="23" spans="2:10" x14ac:dyDescent="0.3">
      <c r="B23" s="10"/>
      <c r="C23" s="6"/>
      <c r="D23" s="6"/>
      <c r="F23" s="12"/>
      <c r="G23" s="14"/>
      <c r="J23" s="12"/>
    </row>
    <row r="24" spans="2:10" x14ac:dyDescent="0.3">
      <c r="B24" s="10"/>
      <c r="C24" s="6"/>
      <c r="D24" s="6"/>
      <c r="F24" s="12"/>
      <c r="G24" s="14"/>
      <c r="J24" s="12"/>
    </row>
    <row r="25" spans="2:10" x14ac:dyDescent="0.3">
      <c r="B25" s="3" t="s">
        <v>15</v>
      </c>
      <c r="C25" s="7">
        <f>SUM(Tabela53456[Tempo (em dias)])</f>
        <v>27</v>
      </c>
      <c r="D25" s="7">
        <f>SUM(Tabela53456[Pontos])</f>
        <v>30.5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22"/>
      <c r="C31" s="24" t="s">
        <v>63</v>
      </c>
      <c r="D31" s="24"/>
    </row>
    <row r="32" spans="2:10" x14ac:dyDescent="0.3">
      <c r="B32" s="23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0"/>
  <sheetViews>
    <sheetView topLeftCell="D1" workbookViewId="0">
      <selection activeCell="K30" sqref="K30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43340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43341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43342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43343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43344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43345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43346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43347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43348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43349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43350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43351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43352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43353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43354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43355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43356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43357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43358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43359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43360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SUM(Tabela5[Tempo (em dias)])</f>
        <v>11</v>
      </c>
      <c r="D25" s="7">
        <f>SUM(Tabela5[Pontos])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43361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43362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43363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43364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43365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43366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43367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43368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43369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43370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43371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43372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43373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43374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43375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43376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43377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43378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43379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43380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43381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SUM(Tabela57[Tempo (em dias)])</f>
        <v>11</v>
      </c>
      <c r="D25" s="7">
        <f>SUM(Tabela57[Pontos])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43382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43383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43384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43385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43386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43387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43388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43389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43390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43391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43392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43393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43394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43395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43396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43397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43398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43399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43400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43401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43402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SUM(Tabela58[Tempo (em dias)])</f>
        <v>11</v>
      </c>
      <c r="D25" s="7">
        <f>SUM(Tabela58[Pontos])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0"/>
  <sheetViews>
    <sheetView topLeftCell="G1" workbookViewId="0">
      <selection activeCell="J3" sqref="J3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43403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43404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43405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43406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43407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43408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43409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43410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43411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43412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43413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43414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43415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43416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43417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43418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43419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43420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43421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43422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43423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SUM(Tabela59[Tempo (em dias)])</f>
        <v>11</v>
      </c>
      <c r="D25" s="7">
        <f>SUM(Tabela59[Pontos])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0"/>
  <sheetViews>
    <sheetView topLeftCell="A7" workbookViewId="0">
      <selection activeCell="D12" sqref="D12"/>
    </sheetView>
  </sheetViews>
  <sheetFormatPr defaultRowHeight="14.4" x14ac:dyDescent="0.3"/>
  <cols>
    <col min="2" max="2" width="51.5546875" customWidth="1"/>
    <col min="3" max="3" width="22" bestFit="1" customWidth="1"/>
    <col min="4" max="4" width="19.5546875" customWidth="1"/>
    <col min="7" max="7" width="13" style="12" customWidth="1"/>
    <col min="8" max="8" width="10.6640625" style="12" customWidth="1"/>
    <col min="9" max="9" width="14.33203125" style="12" bestFit="1" customWidth="1"/>
    <col min="10" max="10" width="10.6640625" customWidth="1"/>
  </cols>
  <sheetData>
    <row r="2" spans="2:12" ht="21" x14ac:dyDescent="0.4">
      <c r="B2" s="1" t="s">
        <v>0</v>
      </c>
      <c r="F2" s="1" t="s">
        <v>16</v>
      </c>
      <c r="G2" s="1"/>
      <c r="J2" s="12">
        <f>D25/20</f>
        <v>3.05</v>
      </c>
      <c r="L2" s="1" t="s">
        <v>22</v>
      </c>
    </row>
    <row r="3" spans="2:12" ht="15.6" x14ac:dyDescent="0.3">
      <c r="B3" s="2" t="s">
        <v>1</v>
      </c>
      <c r="C3" s="4" t="s">
        <v>2</v>
      </c>
      <c r="D3" s="4" t="s">
        <v>3</v>
      </c>
      <c r="F3" s="11" t="s">
        <v>23</v>
      </c>
      <c r="G3" s="13" t="s">
        <v>19</v>
      </c>
      <c r="H3" s="11" t="s">
        <v>20</v>
      </c>
      <c r="I3" s="11" t="s">
        <v>24</v>
      </c>
      <c r="J3" s="11" t="s">
        <v>21</v>
      </c>
    </row>
    <row r="4" spans="2:12" x14ac:dyDescent="0.3">
      <c r="B4" s="10" t="s">
        <v>4</v>
      </c>
      <c r="C4" s="5">
        <v>1</v>
      </c>
      <c r="D4" s="5">
        <v>5</v>
      </c>
      <c r="F4" s="12">
        <v>1</v>
      </c>
      <c r="G4" s="14">
        <v>43424</v>
      </c>
      <c r="H4" s="12">
        <f>D25</f>
        <v>61</v>
      </c>
      <c r="J4" s="12">
        <f>D25-I4</f>
        <v>61</v>
      </c>
    </row>
    <row r="5" spans="2:12" x14ac:dyDescent="0.3">
      <c r="B5" s="10" t="s">
        <v>5</v>
      </c>
      <c r="C5" s="6">
        <v>1</v>
      </c>
      <c r="D5" s="6">
        <v>5</v>
      </c>
      <c r="F5" s="12">
        <v>2</v>
      </c>
      <c r="G5" s="14">
        <v>43425</v>
      </c>
      <c r="H5" s="12">
        <f>H4-$J$2</f>
        <v>57.95</v>
      </c>
      <c r="J5" s="12">
        <f>J4-I5</f>
        <v>61</v>
      </c>
    </row>
    <row r="6" spans="2:12" x14ac:dyDescent="0.3">
      <c r="B6" s="10" t="s">
        <v>6</v>
      </c>
      <c r="C6" s="5">
        <v>1</v>
      </c>
      <c r="D6" s="5">
        <v>5</v>
      </c>
      <c r="F6" s="12">
        <v>3</v>
      </c>
      <c r="G6" s="14">
        <v>43426</v>
      </c>
      <c r="H6" s="12">
        <f t="shared" ref="H6:H23" si="0">H5-$J$2</f>
        <v>54.900000000000006</v>
      </c>
      <c r="J6" s="12">
        <f t="shared" ref="J6:J24" si="1">J5-I6</f>
        <v>61</v>
      </c>
    </row>
    <row r="7" spans="2:12" x14ac:dyDescent="0.3">
      <c r="B7" s="10" t="s">
        <v>7</v>
      </c>
      <c r="C7" s="6">
        <v>1</v>
      </c>
      <c r="D7" s="6">
        <v>5</v>
      </c>
      <c r="F7" s="12">
        <v>4</v>
      </c>
      <c r="G7" s="14">
        <v>43427</v>
      </c>
      <c r="H7" s="12">
        <f t="shared" si="0"/>
        <v>51.850000000000009</v>
      </c>
      <c r="J7" s="12">
        <f t="shared" si="1"/>
        <v>61</v>
      </c>
    </row>
    <row r="8" spans="2:12" x14ac:dyDescent="0.3">
      <c r="B8" s="10" t="s">
        <v>8</v>
      </c>
      <c r="C8" s="5">
        <v>1</v>
      </c>
      <c r="D8" s="5">
        <v>5</v>
      </c>
      <c r="F8" s="12">
        <v>5</v>
      </c>
      <c r="G8" s="14">
        <v>43428</v>
      </c>
      <c r="H8" s="12">
        <f t="shared" si="0"/>
        <v>48.800000000000011</v>
      </c>
      <c r="J8" s="12">
        <f t="shared" si="1"/>
        <v>61</v>
      </c>
    </row>
    <row r="9" spans="2:12" x14ac:dyDescent="0.3">
      <c r="B9" s="10" t="s">
        <v>9</v>
      </c>
      <c r="C9" s="6">
        <v>1</v>
      </c>
      <c r="D9" s="6">
        <v>5</v>
      </c>
      <c r="F9" s="12">
        <v>6</v>
      </c>
      <c r="G9" s="14">
        <v>43429</v>
      </c>
      <c r="H9" s="12">
        <f t="shared" si="0"/>
        <v>45.750000000000014</v>
      </c>
      <c r="J9" s="12">
        <f t="shared" si="1"/>
        <v>61</v>
      </c>
    </row>
    <row r="10" spans="2:12" x14ac:dyDescent="0.3">
      <c r="B10" s="10" t="s">
        <v>10</v>
      </c>
      <c r="C10" s="5">
        <v>1</v>
      </c>
      <c r="D10" s="5">
        <v>5</v>
      </c>
      <c r="F10" s="12">
        <v>7</v>
      </c>
      <c r="G10" s="14">
        <v>43430</v>
      </c>
      <c r="H10" s="12">
        <f t="shared" si="0"/>
        <v>42.700000000000017</v>
      </c>
      <c r="J10" s="12">
        <f t="shared" si="1"/>
        <v>61</v>
      </c>
    </row>
    <row r="11" spans="2:12" x14ac:dyDescent="0.3">
      <c r="B11" s="10" t="s">
        <v>11</v>
      </c>
      <c r="C11" s="6">
        <v>1</v>
      </c>
      <c r="D11" s="6">
        <v>5</v>
      </c>
      <c r="F11" s="12">
        <v>8</v>
      </c>
      <c r="G11" s="14">
        <v>43431</v>
      </c>
      <c r="H11" s="12">
        <f t="shared" si="0"/>
        <v>39.65000000000002</v>
      </c>
      <c r="J11" s="12">
        <f t="shared" si="1"/>
        <v>61</v>
      </c>
    </row>
    <row r="12" spans="2:12" x14ac:dyDescent="0.3">
      <c r="B12" s="10" t="s">
        <v>12</v>
      </c>
      <c r="C12" s="5">
        <v>1</v>
      </c>
      <c r="D12" s="5">
        <v>5</v>
      </c>
      <c r="F12" s="12">
        <v>9</v>
      </c>
      <c r="G12" s="14">
        <v>43432</v>
      </c>
      <c r="H12" s="12">
        <f t="shared" si="0"/>
        <v>36.600000000000023</v>
      </c>
      <c r="J12" s="12">
        <f t="shared" si="1"/>
        <v>61</v>
      </c>
    </row>
    <row r="13" spans="2:12" x14ac:dyDescent="0.3">
      <c r="B13" s="10" t="s">
        <v>13</v>
      </c>
      <c r="C13" s="6">
        <v>1</v>
      </c>
      <c r="D13" s="6">
        <v>8</v>
      </c>
      <c r="F13" s="12">
        <v>10</v>
      </c>
      <c r="G13" s="14">
        <v>43433</v>
      </c>
      <c r="H13" s="12">
        <f t="shared" si="0"/>
        <v>33.550000000000026</v>
      </c>
      <c r="J13" s="12">
        <f t="shared" si="1"/>
        <v>61</v>
      </c>
    </row>
    <row r="14" spans="2:12" x14ac:dyDescent="0.3">
      <c r="B14" s="10" t="s">
        <v>14</v>
      </c>
      <c r="C14" s="5">
        <v>1</v>
      </c>
      <c r="D14" s="5">
        <v>8</v>
      </c>
      <c r="F14" s="12">
        <v>11</v>
      </c>
      <c r="G14" s="14">
        <v>43434</v>
      </c>
      <c r="H14" s="12">
        <f t="shared" si="0"/>
        <v>30.500000000000025</v>
      </c>
      <c r="J14" s="12">
        <f t="shared" si="1"/>
        <v>61</v>
      </c>
    </row>
    <row r="15" spans="2:12" x14ac:dyDescent="0.3">
      <c r="B15" s="10"/>
      <c r="C15" s="6"/>
      <c r="D15" s="6"/>
      <c r="F15" s="12">
        <v>12</v>
      </c>
      <c r="G15" s="14">
        <v>43435</v>
      </c>
      <c r="H15" s="12">
        <f t="shared" si="0"/>
        <v>27.450000000000024</v>
      </c>
      <c r="J15" s="12">
        <f t="shared" si="1"/>
        <v>61</v>
      </c>
    </row>
    <row r="16" spans="2:12" x14ac:dyDescent="0.3">
      <c r="B16" s="10"/>
      <c r="C16" s="6"/>
      <c r="D16" s="6"/>
      <c r="F16" s="12">
        <v>13</v>
      </c>
      <c r="G16" s="14">
        <v>43436</v>
      </c>
      <c r="H16" s="12">
        <f t="shared" si="0"/>
        <v>24.400000000000023</v>
      </c>
      <c r="J16" s="12">
        <f t="shared" si="1"/>
        <v>61</v>
      </c>
    </row>
    <row r="17" spans="2:10" x14ac:dyDescent="0.3">
      <c r="B17" s="10"/>
      <c r="C17" s="6"/>
      <c r="D17" s="6"/>
      <c r="F17" s="12">
        <v>14</v>
      </c>
      <c r="G17" s="14">
        <v>43437</v>
      </c>
      <c r="H17" s="12">
        <f t="shared" si="0"/>
        <v>21.350000000000023</v>
      </c>
      <c r="J17" s="12">
        <f t="shared" si="1"/>
        <v>61</v>
      </c>
    </row>
    <row r="18" spans="2:10" x14ac:dyDescent="0.3">
      <c r="B18" s="10"/>
      <c r="C18" s="6"/>
      <c r="D18" s="6"/>
      <c r="F18" s="12">
        <v>15</v>
      </c>
      <c r="G18" s="14">
        <v>43438</v>
      </c>
      <c r="H18" s="12">
        <f t="shared" si="0"/>
        <v>18.300000000000022</v>
      </c>
      <c r="J18" s="12">
        <f t="shared" si="1"/>
        <v>61</v>
      </c>
    </row>
    <row r="19" spans="2:10" x14ac:dyDescent="0.3">
      <c r="B19" s="10"/>
      <c r="C19" s="6"/>
      <c r="D19" s="6"/>
      <c r="F19" s="12">
        <v>16</v>
      </c>
      <c r="G19" s="14">
        <v>43439</v>
      </c>
      <c r="H19" s="12">
        <f t="shared" si="0"/>
        <v>15.250000000000021</v>
      </c>
      <c r="J19" s="12">
        <f t="shared" si="1"/>
        <v>61</v>
      </c>
    </row>
    <row r="20" spans="2:10" x14ac:dyDescent="0.3">
      <c r="B20" s="10"/>
      <c r="C20" s="6"/>
      <c r="D20" s="6"/>
      <c r="F20" s="12">
        <v>17</v>
      </c>
      <c r="G20" s="14">
        <v>43440</v>
      </c>
      <c r="H20" s="12">
        <f t="shared" si="0"/>
        <v>12.200000000000021</v>
      </c>
      <c r="J20" s="12">
        <f t="shared" si="1"/>
        <v>61</v>
      </c>
    </row>
    <row r="21" spans="2:10" x14ac:dyDescent="0.3">
      <c r="B21" s="10"/>
      <c r="C21" s="6"/>
      <c r="D21" s="6"/>
      <c r="F21" s="12">
        <v>18</v>
      </c>
      <c r="G21" s="14">
        <v>43441</v>
      </c>
      <c r="H21" s="12">
        <f t="shared" si="0"/>
        <v>9.1500000000000199</v>
      </c>
      <c r="J21" s="12">
        <f t="shared" si="1"/>
        <v>61</v>
      </c>
    </row>
    <row r="22" spans="2:10" x14ac:dyDescent="0.3">
      <c r="B22" s="10"/>
      <c r="C22" s="6"/>
      <c r="D22" s="6"/>
      <c r="F22" s="12">
        <v>19</v>
      </c>
      <c r="G22" s="14">
        <v>43442</v>
      </c>
      <c r="H22" s="12">
        <f t="shared" si="0"/>
        <v>6.1000000000000201</v>
      </c>
      <c r="J22" s="12">
        <f t="shared" si="1"/>
        <v>61</v>
      </c>
    </row>
    <row r="23" spans="2:10" x14ac:dyDescent="0.3">
      <c r="B23" s="10"/>
      <c r="C23" s="6"/>
      <c r="D23" s="6"/>
      <c r="F23" s="12">
        <v>20</v>
      </c>
      <c r="G23" s="14">
        <v>43443</v>
      </c>
      <c r="H23" s="12">
        <f t="shared" si="0"/>
        <v>3.0500000000000203</v>
      </c>
      <c r="J23" s="12">
        <f t="shared" si="1"/>
        <v>61</v>
      </c>
    </row>
    <row r="24" spans="2:10" x14ac:dyDescent="0.3">
      <c r="B24" s="10"/>
      <c r="C24" s="6"/>
      <c r="D24" s="6"/>
      <c r="F24" s="12">
        <v>21</v>
      </c>
      <c r="G24" s="14">
        <v>43444</v>
      </c>
      <c r="H24" s="12">
        <v>0</v>
      </c>
      <c r="J24" s="12">
        <f t="shared" si="1"/>
        <v>61</v>
      </c>
    </row>
    <row r="25" spans="2:10" x14ac:dyDescent="0.3">
      <c r="B25" s="3" t="s">
        <v>15</v>
      </c>
      <c r="C25" s="7">
        <f>SUM(Tabela510[Tempo (em dias)])</f>
        <v>11</v>
      </c>
      <c r="D25" s="7">
        <f>SUM(Tabela510[Pontos])</f>
        <v>61</v>
      </c>
    </row>
    <row r="29" spans="2:10" ht="21" x14ac:dyDescent="0.4">
      <c r="B29" s="8" t="s">
        <v>25</v>
      </c>
      <c r="C29" s="9"/>
    </row>
    <row r="30" spans="2:10" x14ac:dyDescent="0.3">
      <c r="B30" s="15" t="s">
        <v>17</v>
      </c>
      <c r="C30" s="26" t="s">
        <v>18</v>
      </c>
      <c r="D30" s="26"/>
    </row>
    <row r="31" spans="2:10" x14ac:dyDescent="0.3">
      <c r="B31" s="16"/>
      <c r="C31" s="24"/>
      <c r="D31" s="24"/>
    </row>
    <row r="32" spans="2:10" x14ac:dyDescent="0.3">
      <c r="B32" s="16"/>
      <c r="C32" s="24"/>
      <c r="D32" s="24"/>
      <c r="E32" s="12"/>
      <c r="G32"/>
      <c r="H32"/>
      <c r="I32"/>
    </row>
    <row r="33" spans="2:9" x14ac:dyDescent="0.3">
      <c r="B33" s="16"/>
      <c r="C33" s="24"/>
      <c r="D33" s="24"/>
      <c r="E33" s="12"/>
      <c r="G33"/>
      <c r="H33"/>
      <c r="I33"/>
    </row>
    <row r="34" spans="2:9" x14ac:dyDescent="0.3">
      <c r="B34" s="16"/>
      <c r="C34" s="24"/>
      <c r="D34" s="24"/>
      <c r="E34" s="12"/>
      <c r="G34"/>
      <c r="H34"/>
      <c r="I34"/>
    </row>
    <row r="35" spans="2:9" x14ac:dyDescent="0.3">
      <c r="B35" s="16"/>
      <c r="C35" s="24"/>
      <c r="D35" s="24"/>
      <c r="E35" s="12"/>
      <c r="G35"/>
      <c r="H35"/>
      <c r="I35"/>
    </row>
    <row r="36" spans="2:9" x14ac:dyDescent="0.3">
      <c r="B36" s="16"/>
      <c r="C36" s="24"/>
      <c r="D36" s="24"/>
      <c r="E36" s="12"/>
      <c r="G36"/>
      <c r="H36"/>
      <c r="I36"/>
    </row>
    <row r="37" spans="2:9" x14ac:dyDescent="0.3">
      <c r="B37" s="16"/>
      <c r="C37" s="24"/>
      <c r="D37" s="24"/>
    </row>
    <row r="38" spans="2:9" x14ac:dyDescent="0.3">
      <c r="B38" s="16"/>
      <c r="C38" s="24"/>
      <c r="D38" s="24"/>
    </row>
    <row r="39" spans="2:9" x14ac:dyDescent="0.3">
      <c r="B39" s="16"/>
      <c r="C39" s="24"/>
      <c r="D39" s="24"/>
    </row>
    <row r="40" spans="2:9" x14ac:dyDescent="0.3">
      <c r="B40" s="16"/>
      <c r="C40" s="24"/>
      <c r="D40" s="24"/>
    </row>
    <row r="41" spans="2:9" x14ac:dyDescent="0.3">
      <c r="B41" s="16"/>
      <c r="C41" s="24"/>
      <c r="D41" s="24"/>
    </row>
    <row r="42" spans="2:9" x14ac:dyDescent="0.3">
      <c r="B42" s="16"/>
      <c r="C42" s="24"/>
      <c r="D42" s="24"/>
    </row>
    <row r="43" spans="2:9" x14ac:dyDescent="0.3">
      <c r="B43" s="16"/>
      <c r="C43" s="24"/>
      <c r="D43" s="24"/>
    </row>
    <row r="44" spans="2:9" x14ac:dyDescent="0.3">
      <c r="B44" s="16"/>
      <c r="C44" s="24"/>
      <c r="D44" s="24"/>
    </row>
    <row r="45" spans="2:9" x14ac:dyDescent="0.3">
      <c r="B45" s="16"/>
      <c r="C45" s="24"/>
      <c r="D45" s="24"/>
    </row>
    <row r="46" spans="2:9" x14ac:dyDescent="0.3">
      <c r="B46" s="16"/>
      <c r="C46" s="24"/>
      <c r="D46" s="24"/>
    </row>
    <row r="47" spans="2:9" x14ac:dyDescent="0.3">
      <c r="B47" s="16"/>
      <c r="C47" s="24"/>
      <c r="D47" s="24"/>
    </row>
    <row r="48" spans="2:9" x14ac:dyDescent="0.3">
      <c r="B48" s="16"/>
      <c r="C48" s="24"/>
      <c r="D48" s="24"/>
    </row>
    <row r="49" spans="3:4" x14ac:dyDescent="0.3">
      <c r="C49" s="25"/>
      <c r="D49" s="25"/>
    </row>
    <row r="50" spans="3:4" x14ac:dyDescent="0.3">
      <c r="C50" s="25"/>
      <c r="D50" s="25"/>
    </row>
  </sheetData>
  <mergeCells count="21"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8:D48"/>
    <mergeCell ref="C49:D49"/>
    <mergeCell ref="C50:D50"/>
    <mergeCell ref="C42:D42"/>
    <mergeCell ref="C43:D43"/>
    <mergeCell ref="C44:D44"/>
    <mergeCell ref="C45:D45"/>
    <mergeCell ref="C46:D46"/>
    <mergeCell ref="C47:D4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Sprint1</vt:lpstr>
      <vt:lpstr>Sprint2</vt:lpstr>
      <vt:lpstr>Sprint3</vt:lpstr>
      <vt:lpstr>Sprint4</vt:lpstr>
      <vt:lpstr>Protótipo 1</vt:lpstr>
      <vt:lpstr>Protótipo 2</vt:lpstr>
      <vt:lpstr>Protótipo 3</vt:lpstr>
      <vt:lpstr>Protótipo 4</vt:lpstr>
      <vt:lpstr>Protótipo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de Oliveira Andrade</dc:creator>
  <cp:lastModifiedBy>'bruno ブルーノ</cp:lastModifiedBy>
  <dcterms:created xsi:type="dcterms:W3CDTF">2018-08-28T12:03:10Z</dcterms:created>
  <dcterms:modified xsi:type="dcterms:W3CDTF">2018-10-20T14:44:22Z</dcterms:modified>
</cp:coreProperties>
</file>