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/>
  </bookViews>
  <sheets>
    <sheet name="NR" sheetId="1" r:id="rId1"/>
  </sheets>
  <calcPr calcId="144525"/>
  <extLst/>
</workbook>
</file>

<file path=xl/sharedStrings.xml><?xml version="1.0" encoding="utf-8"?>
<sst xmlns="http://schemas.openxmlformats.org/spreadsheetml/2006/main" count="136">
  <si>
    <t>Language</t>
  </si>
  <si>
    <t>Area</t>
  </si>
  <si>
    <t>Currency</t>
  </si>
  <si>
    <t>Model</t>
  </si>
  <si>
    <t>Size</t>
  </si>
  <si>
    <t>Price</t>
  </si>
  <si>
    <t>Product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</si>
  <si>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</si>
  <si>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</si>
  <si>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</si>
  <si>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</si>
  <si>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</si>
  <si>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</si>
  <si>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</si>
  <si>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</si>
  <si>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</si>
  <si>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</si>
  <si>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EN</t>
  </si>
  <si>
    <t>usa</t>
  </si>
  <si>
    <t>usd</t>
  </si>
  <si>
    <t>NR</t>
  </si>
  <si>
    <t xml:space="preserve">circular permanent magnetic chuck with radial poles </t>
  </si>
  <si>
    <t>clamping for grinding and turning of ring-shaped workpieces</t>
  </si>
  <si>
    <t>diameter 130 (5.12) mm (in), height 60 (2.36) mm (in), weight 13 Ib</t>
  </si>
  <si>
    <r>
      <rPr>
        <sz val="11"/>
        <color indexed="8"/>
        <rFont val="Arial"/>
        <family val="2"/>
        <charset val="134"/>
      </rPr>
      <t>highest uniform clamping force up to 180N/cm</t>
    </r>
    <r>
      <rPr>
        <vertAlign val="superscript"/>
        <sz val="11"/>
        <color indexed="8"/>
        <rFont val="Arial"/>
        <family val="2"/>
        <charset val="134"/>
      </rPr>
      <t>2</t>
    </r>
  </si>
  <si>
    <t>concentric grooves simplify the centring of workpiece</t>
  </si>
  <si>
    <t>variable magnetic clamping force</t>
  </si>
  <si>
    <t>symmetrical design allows high turning speeds</t>
  </si>
  <si>
    <t>centre through hole is available on request for workpiece centring and coolant supply</t>
  </si>
  <si>
    <t>T-slots in the top plate available on request for adjustable pole extension to hold bearing ring during internal and external turning or grinding</t>
  </si>
  <si>
    <t>europe</t>
  </si>
  <si>
    <t>euro</t>
  </si>
  <si>
    <t>diameter 130 mm, height 60 mm, weight 6 kg</t>
  </si>
  <si>
    <t>ES</t>
  </si>
  <si>
    <t>america</t>
  </si>
  <si>
    <t>mandrino magnético de imanes permanentes de polos radiales</t>
  </si>
  <si>
    <t>Amarre para rectificado y torneado de piezas anulares</t>
  </si>
  <si>
    <t>diámetro 130 mm, altura 60 mm, peso neto 6 kg</t>
  </si>
  <si>
    <t>fuerza máxima de atracción hasta 180N/cm²</t>
  </si>
  <si>
    <t>surcos concéntricos simplifican el centrado de la pieza de trabajo</t>
  </si>
  <si>
    <t xml:space="preserve">fuerza de amarre magnético variable </t>
  </si>
  <si>
    <t>diseño simétrico que permite obtener altas velocidades de rotación</t>
  </si>
  <si>
    <t>trous central débouchant sur demande pour centrage de la pièce ou pour arrosage</t>
  </si>
  <si>
    <t>ranuras en T en la placa polar bajo demanda, para extensión del polo ajustable con el fin de mantener el anillo de rodamiento durante el torneado o la rectificación inter/exter</t>
  </si>
  <si>
    <t>los agujeros centrales son bajo demanda para el centrado de la pieza o para refrigeración</t>
  </si>
  <si>
    <t>DE</t>
  </si>
  <si>
    <t>Permanent-Magnetrundfutter mit Radialpolteilung</t>
  </si>
  <si>
    <t>Zum Aufspannen zum Schleifen und Drehen von ringförmigen Werkstücken</t>
  </si>
  <si>
    <t>Durchmesser 130 mm, Höhe 60 mm, Eigengewicht 6 kg</t>
  </si>
  <si>
    <r>
      <rPr>
        <sz val="11"/>
        <color indexed="8"/>
        <rFont val="Arial"/>
        <family val="2"/>
        <charset val="134"/>
      </rPr>
      <t>gleichmäßige Nennhaftkraft max. 180N/cm</t>
    </r>
    <r>
      <rPr>
        <vertAlign val="superscript"/>
        <sz val="11"/>
        <color indexed="8"/>
        <rFont val="Arial"/>
        <family val="2"/>
        <charset val="134"/>
      </rPr>
      <t>2</t>
    </r>
  </si>
  <si>
    <t>konzentrische Rillen für einfache Werkstückzentrierung</t>
  </si>
  <si>
    <t>einstellbare Haftkraft</t>
  </si>
  <si>
    <t>die symmetrische Konstruktion erlaubt hohe Drehzahlen</t>
  </si>
  <si>
    <t>Durchgangsbohrung für Zentrierung und Kühlmittelzufuhr auf Anfrage lieferbar</t>
  </si>
  <si>
    <t>T-Nuten lieferbar für bewegliche Polverlängerungen zum Halten von Lagerringen, welche das Bearbeiten der Innen- und Außenseite ermöglichen</t>
  </si>
  <si>
    <t>FR</t>
  </si>
  <si>
    <t>mandrin magnétique à aimants permanents à pôles radiaux</t>
  </si>
  <si>
    <t>bridage pour rectification et tournage de pièces annulaires</t>
  </si>
  <si>
    <t>diamètre 130 mm, hauteur 60 mm, poids net 6 kg</t>
  </si>
  <si>
    <t>force maximale d'attraction jusqu'à 180N/cm²</t>
  </si>
  <si>
    <t>cercles concentriques sur plaque polaire pour faciliter le centrage</t>
  </si>
  <si>
    <t>force de bridage magnétique variable</t>
  </si>
  <si>
    <t>design symétrique permet obtenir les vitesses de rotation élevées</t>
  </si>
  <si>
    <t xml:space="preserve">rainures en T dans la plaque polaire sur demande, pour rehausses ajustables afin de tenir la bague de roulement pendant le tournage ou la </t>
  </si>
  <si>
    <t>CN</t>
  </si>
  <si>
    <t>china</t>
  </si>
  <si>
    <t>rmb</t>
  </si>
  <si>
    <t>放射状磁极圆形永磁吸盘</t>
  </si>
  <si>
    <t>用于车削及磨削环状工件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</si>
  <si>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130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60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6</t>
    </r>
    <r>
      <rPr>
        <sz val="11"/>
        <color indexed="8"/>
        <rFont val="宋体"/>
        <charset val="134"/>
      </rPr>
      <t>公斤</t>
    </r>
  </si>
  <si>
    <r>
      <rPr>
        <sz val="11"/>
        <color indexed="8"/>
        <rFont val="宋体"/>
        <charset val="134"/>
      </rPr>
      <t>磁力均匀且最高达到</t>
    </r>
    <r>
      <rPr>
        <sz val="11"/>
        <color indexed="8"/>
        <rFont val="Arial"/>
        <family val="2"/>
        <charset val="134"/>
      </rPr>
      <t>180N/cm</t>
    </r>
    <r>
      <rPr>
        <vertAlign val="superscript"/>
        <sz val="11"/>
        <color indexed="8"/>
        <rFont val="Arial"/>
        <family val="2"/>
        <charset val="134"/>
      </rPr>
      <t>2</t>
    </r>
  </si>
  <si>
    <t>同心圆槽易于工件对中心</t>
  </si>
  <si>
    <t>磁力可调节，易于工件的校准</t>
  </si>
  <si>
    <t>对称及平衡设计保证高车削速度</t>
  </si>
  <si>
    <t>可钻中心通孔，用于中心定位及冷却液供应</t>
  </si>
  <si>
    <t>可安装磁垫，垫高工件，磨削内外圆</t>
  </si>
  <si>
    <t>diameter 150 (5.91) mm (in), height 60 (2.36) mm (in), weight 18 Ib</t>
  </si>
  <si>
    <t>diameter 150 mm, height 60 mm, weight 8 kg</t>
  </si>
  <si>
    <t>diámetro 150 mm, altura 60 mm, peso neto 8 kg</t>
  </si>
  <si>
    <t>Durchmesser 150 mm, Höhe 60 mm, Eigengewicht 8 kg</t>
  </si>
  <si>
    <t>diamètre 150 mm, hauteur 60 mm, poids net 8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</si>
  <si>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150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60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8</t>
    </r>
    <r>
      <rPr>
        <sz val="11"/>
        <color indexed="8"/>
        <rFont val="宋体"/>
        <charset val="134"/>
      </rPr>
      <t>公斤</t>
    </r>
  </si>
  <si>
    <t>diameter 160 (6.30) mm (in), height 60 (2.36) mm (in), weight 22 Ib</t>
  </si>
  <si>
    <t>diameter 160 mm, height 60 mm, weight 10 kg</t>
  </si>
  <si>
    <t>diámetro 160 mm, altura 60 mm, peso neto 10 kg</t>
  </si>
  <si>
    <t>Durchmesser 160 mm, Höhe 60 mm, Eigengewicht 10 kg</t>
  </si>
  <si>
    <t>diamètre 160 mm, hauteur 60 mm, poids net 10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</si>
  <si>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160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60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10</t>
    </r>
    <r>
      <rPr>
        <sz val="11"/>
        <color indexed="8"/>
        <rFont val="宋体"/>
        <charset val="134"/>
      </rPr>
      <t>公斤</t>
    </r>
  </si>
  <si>
    <t>diameter 200 (7.87) mm (in), height 60 (2.36) mm (in), weight 31 Ib</t>
  </si>
  <si>
    <t>diameter 200 mm, height 60 mm, weight 14 kg</t>
  </si>
  <si>
    <t>diámetro 200 mm, altura 60 mm, peso neto 14 kg</t>
  </si>
  <si>
    <t>Durchmesser 200 mm, Höhe 60 mm, Eigengewicht 14 kg</t>
  </si>
  <si>
    <t>diamètre 200 mm, hauteur 60 mm, poids net 14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</si>
  <si>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200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60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14</t>
    </r>
    <r>
      <rPr>
        <sz val="11"/>
        <color indexed="8"/>
        <rFont val="宋体"/>
        <charset val="134"/>
      </rPr>
      <t>公斤</t>
    </r>
  </si>
  <si>
    <t>diameter 250 (9.84) mm (in), height 60 (2.36) mm (in), weight 51 Ib</t>
  </si>
  <si>
    <t>diameter 250 mm, height 60 mm, weight 23 kg</t>
  </si>
  <si>
    <t>diámetro 250 mm, altura 60 mm, peso neto 23 kg</t>
  </si>
  <si>
    <t>Durchmesser 250 mm, Höhe 60 mm, Eigengewicht 23 kg</t>
  </si>
  <si>
    <t>diamètre 250 mm, hauteur 60 mm, poids net 23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</si>
  <si>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250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60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23</t>
    </r>
    <r>
      <rPr>
        <sz val="11"/>
        <color indexed="8"/>
        <rFont val="宋体"/>
        <charset val="134"/>
      </rPr>
      <t>公斤</t>
    </r>
  </si>
  <si>
    <t>diameter 300 (11.81) mm (in), height 80 (3.15) mm (in), weight 95 Ib</t>
  </si>
  <si>
    <t>diameter 300 mm, height 80 mm, weight 43 kg</t>
  </si>
  <si>
    <t>diámetro 300 mm, altura 80 mm, peso neto 43 kg</t>
  </si>
  <si>
    <t>Durchmesser 300 mm, Höhe 80 mm, Eigengewicht 43 kg</t>
  </si>
  <si>
    <t>diamètre 300 mm, hauteur 80 mm, poids net 43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</si>
  <si>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300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80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43</t>
    </r>
    <r>
      <rPr>
        <sz val="11"/>
        <color indexed="8"/>
        <rFont val="宋体"/>
        <charset val="134"/>
      </rPr>
      <t>公斤</t>
    </r>
  </si>
  <si>
    <t>diameter 320 (12.60) mm (in), height 80 (3.15) mm (in), weight 110 Ib</t>
  </si>
  <si>
    <t>diameter 320 mm, height 80 mm, weight 50 kg</t>
  </si>
  <si>
    <t>diámetro 320 mm, altura 80 mm, peso neto 50 kg</t>
  </si>
  <si>
    <t>Durchmesser 320 mm, Höhe 80 mm, Eigengewicht 50 kg</t>
  </si>
  <si>
    <t>diamètre 320 mm, hauteur 80 mm, poids net 50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</si>
  <si>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320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80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50</t>
    </r>
    <r>
      <rPr>
        <sz val="11"/>
        <color indexed="8"/>
        <rFont val="宋体"/>
        <charset val="134"/>
      </rPr>
      <t>公斤</t>
    </r>
  </si>
  <si>
    <t>diameter 350 (13.78) mm (in), height 80 (3.15) mm (in), weight 130 Ib</t>
  </si>
  <si>
    <t>diameter 350 mm, height 80 mm, weight 59 kg</t>
  </si>
  <si>
    <t>diámetro 350 mm, altura 80 mm, peso neto 59 kg</t>
  </si>
  <si>
    <t>Durchmesser 350 mm, Höhe 80 mm, Eigengewicht 59 kg</t>
  </si>
  <si>
    <t>diamètre 350 mm, hauteur 80 mm, poids net 59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</si>
  <si>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350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80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59</t>
    </r>
    <r>
      <rPr>
        <sz val="11"/>
        <color indexed="8"/>
        <rFont val="宋体"/>
        <charset val="134"/>
      </rPr>
      <t>公斤</t>
    </r>
  </si>
  <si>
    <t>diameter 400 (15.75) mm (in), height 80 (3.15) mm (in), weight 172 Ib</t>
  </si>
  <si>
    <t>diameter 400 mm, height 80 mm, weight 78 kg</t>
  </si>
  <si>
    <t>diámetro 400 mm, altura 80 mm, peso neto 78 kg</t>
  </si>
  <si>
    <t>Durchmesser 400 mm, Höhe 80 mm, Eigengewicht 78 kg</t>
  </si>
  <si>
    <t>diamètre 400 mm, hauteur 80 mm, poids net 78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</si>
  <si>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400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80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78</t>
    </r>
    <r>
      <rPr>
        <sz val="11"/>
        <color indexed="8"/>
        <rFont val="宋体"/>
        <charset val="134"/>
      </rPr>
      <t>公斤</t>
    </r>
  </si>
  <si>
    <t>diameter 500 (19.69) mm (in), height 80 (3.15) mm (in), weight 321 Ib</t>
  </si>
  <si>
    <t>diameter 500 mm, height 80 mm, weight 146 kg</t>
  </si>
  <si>
    <t>diámetro 500 mm, altura 80 mm, peso neto 146 kg</t>
  </si>
  <si>
    <t>Durchmesser 500 mm, Höhe 80 mm, Eigengewicht 146 kg</t>
  </si>
  <si>
    <t>diamètre 500 mm, hauteur 80 mm, poids net 146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</si>
  <si>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500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80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146</t>
    </r>
    <r>
      <rPr>
        <sz val="11"/>
        <color indexed="8"/>
        <rFont val="宋体"/>
        <charset val="134"/>
      </rPr>
      <t>公斤</t>
    </r>
  </si>
  <si>
    <t>diameter 600 (23.62) mm (in), height 80 (3.15) mm (in), weight 462 Ib</t>
  </si>
  <si>
    <t>diameter 600 mm, height 80 mm, weight 210 kg</t>
  </si>
  <si>
    <t>diámetro 600 mm, altura 80 mm, peso neto 210 kg</t>
  </si>
  <si>
    <t>Durchmesser 600 mm, Höhe 80 mm, Eigengewicht 210 kg</t>
  </si>
  <si>
    <t>diamètre 600 mm, hauteur 80 mm, poids net 210 kg</t>
  </si>
  <si>
    <r>
      <rPr>
        <sz val="11"/>
        <color indexed="8"/>
        <rFont val="宋体"/>
        <charset val="134"/>
      </rPr>
      <t>直径</t>
    </r>
    <r>
      <rPr>
        <sz val="11"/>
        <color indexed="8"/>
        <rFont val="Arial"/>
        <family val="2"/>
        <charset val="134"/>
      </rPr>
      <t>600 mm</t>
    </r>
    <r>
      <rPr>
        <sz val="11"/>
        <color indexed="8"/>
        <rFont val="宋体"/>
        <charset val="134"/>
      </rPr>
      <t>，厚度</t>
    </r>
    <r>
      <rPr>
        <sz val="11"/>
        <color indexed="8"/>
        <rFont val="Arial"/>
        <family val="2"/>
        <charset val="134"/>
      </rPr>
      <t xml:space="preserve"> 80 mm</t>
    </r>
    <r>
      <rPr>
        <sz val="11"/>
        <color indexed="8"/>
        <rFont val="宋体"/>
        <charset val="134"/>
      </rPr>
      <t>，净重</t>
    </r>
    <r>
      <rPr>
        <sz val="11"/>
        <color indexed="8"/>
        <rFont val="Arial"/>
        <family val="2"/>
        <charset val="134"/>
      </rPr>
      <t>210</t>
    </r>
    <r>
      <rPr>
        <sz val="11"/>
        <color indexed="8"/>
        <rFont val="宋体"/>
        <charset val="134"/>
      </rPr>
      <t>公斤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</si>
</sst>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4">
    <font>
      <sz val="11"/>
      <color indexed="8"/>
      <name val="宋体"/>
      <charset val="134"/>
    </font>
    <font>
      <sz val="11"/>
      <color indexed="8"/>
      <name val="Arial"/>
      <family val="2"/>
      <charset val="134"/>
    </font>
    <font>
      <sz val="12"/>
      <name val="宋体"/>
      <charset val="134"/>
    </font>
    <font>
      <vertAlign val="superscript"/>
      <sz val="11"/>
      <color indexed="8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7"/>
  </sheetPr>
  <dimension ref="A1:Q89"/>
  <sheetViews>
    <sheetView tabSelected="1" topLeftCell="A30" workbookViewId="0">
      <selection activeCell="B80" sqref="B80"/>
    </sheetView>
  </sheetViews>
  <sheetFormatPr defaultColWidth="9" defaultRowHeight="13.5"/>
  <cols>
    <col min="1" max="1" width="10.5" style="2" customWidth="1"/>
    <col min="4" max="4" width="11.75" customWidth="1"/>
    <col min="5" max="5" width="10.625" customWidth="1"/>
    <col min="6" max="6" width="9" style="3"/>
    <col min="7" max="8" width="65.625" style="2" customWidth="1"/>
    <col min="9" max="9" width="60" style="2" customWidth="1"/>
    <col min="10" max="10" width="40.625" style="2" customWidth="1"/>
    <col min="11" max="11" width="55.625" style="2" customWidth="1"/>
    <col min="12" max="12" width="40.625" style="2" customWidth="1"/>
    <col min="13" max="13" width="55.625" style="2" customWidth="1"/>
    <col min="14" max="14" width="75.625" style="2" customWidth="1"/>
    <col min="15" max="15" width="145.625" style="2" customWidth="1"/>
    <col min="16" max="17" width="40.625" style="2" customWidth="1"/>
  </cols>
  <sheetData>
    <row r="1" ht="18" customHeight="1" spans="1:17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ht="18" customHeight="1" spans="1:17">
      <c r="A2" s="4" t="s">
        <v>17</v>
      </c>
      <c r="B2" s="7" t="s">
        <v>18</v>
      </c>
      <c r="C2" s="7" t="s">
        <v>19</v>
      </c>
      <c r="D2" s="4" t="s">
        <v>20</v>
      </c>
      <c r="E2" s="4">
        <v>130</v>
      </c>
      <c r="F2" s="8">
        <f>$F$8*1/6.5/1</f>
        <v>2326.91124260355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/>
      <c r="Q2" s="4"/>
    </row>
    <row r="3" ht="18" customHeight="1" spans="1:17">
      <c r="A3" s="4" t="s">
        <v>17</v>
      </c>
      <c r="B3" s="9" t="s">
        <v>30</v>
      </c>
      <c r="C3" s="9" t="s">
        <v>31</v>
      </c>
      <c r="D3" s="4" t="s">
        <v>20</v>
      </c>
      <c r="E3" s="4">
        <v>130</v>
      </c>
      <c r="F3" s="8">
        <f t="shared" ref="F3:F7" si="0">$F$8*1/9/1</f>
        <v>1680.54700854701</v>
      </c>
      <c r="G3" s="4" t="s">
        <v>21</v>
      </c>
      <c r="H3" s="4" t="s">
        <v>22</v>
      </c>
      <c r="I3" s="4" t="s">
        <v>32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  <c r="O3" s="4" t="s">
        <v>29</v>
      </c>
      <c r="P3" s="4"/>
      <c r="Q3" s="4"/>
    </row>
    <row r="4" ht="18" customHeight="1" spans="1:17">
      <c r="A4" s="5" t="s">
        <v>33</v>
      </c>
      <c r="B4" s="7" t="s">
        <v>34</v>
      </c>
      <c r="C4" s="7" t="s">
        <v>19</v>
      </c>
      <c r="D4" s="4" t="s">
        <v>20</v>
      </c>
      <c r="E4" s="4">
        <v>130</v>
      </c>
      <c r="F4" s="8">
        <f>$F$8*1/6.5/1</f>
        <v>2326.91124260355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42</v>
      </c>
      <c r="O4" s="4" t="s">
        <v>43</v>
      </c>
      <c r="P4" s="4"/>
      <c r="Q4" s="4"/>
    </row>
    <row r="5" ht="18" customHeight="1" spans="1:17">
      <c r="A5" s="5" t="s">
        <v>33</v>
      </c>
      <c r="B5" s="9" t="s">
        <v>30</v>
      </c>
      <c r="C5" s="9" t="s">
        <v>31</v>
      </c>
      <c r="D5" s="4" t="s">
        <v>20</v>
      </c>
      <c r="E5" s="4">
        <v>130</v>
      </c>
      <c r="F5" s="8">
        <f>$F$8*1/9/1</f>
        <v>1680.54700854701</v>
      </c>
      <c r="G5" s="4" t="s">
        <v>35</v>
      </c>
      <c r="H5" s="4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4" t="s">
        <v>44</v>
      </c>
      <c r="O5" s="4" t="s">
        <v>43</v>
      </c>
      <c r="P5" s="4"/>
      <c r="Q5" s="4"/>
    </row>
    <row r="6" ht="18" customHeight="1" spans="1:17">
      <c r="A6" s="5" t="s">
        <v>45</v>
      </c>
      <c r="B6" s="9" t="s">
        <v>30</v>
      </c>
      <c r="C6" s="9" t="s">
        <v>31</v>
      </c>
      <c r="D6" s="4" t="s">
        <v>20</v>
      </c>
      <c r="E6" s="4">
        <v>130</v>
      </c>
      <c r="F6" s="8">
        <f>$F$8*1/9/1</f>
        <v>1680.54700854701</v>
      </c>
      <c r="G6" s="4" t="s">
        <v>46</v>
      </c>
      <c r="H6" s="4" t="s">
        <v>47</v>
      </c>
      <c r="I6" s="4" t="s">
        <v>48</v>
      </c>
      <c r="J6" s="4" t="s">
        <v>49</v>
      </c>
      <c r="K6" s="4" t="s">
        <v>50</v>
      </c>
      <c r="L6" s="4" t="s">
        <v>51</v>
      </c>
      <c r="M6" s="4" t="s">
        <v>52</v>
      </c>
      <c r="N6" s="4" t="s">
        <v>53</v>
      </c>
      <c r="O6" s="4" t="s">
        <v>54</v>
      </c>
      <c r="P6" s="4"/>
      <c r="Q6" s="4"/>
    </row>
    <row r="7" ht="18" customHeight="1" spans="1:17">
      <c r="A7" s="5" t="s">
        <v>55</v>
      </c>
      <c r="B7" s="9" t="s">
        <v>30</v>
      </c>
      <c r="C7" s="9" t="s">
        <v>31</v>
      </c>
      <c r="D7" s="4" t="s">
        <v>20</v>
      </c>
      <c r="E7" s="4">
        <v>130</v>
      </c>
      <c r="F7" s="8">
        <f>$F$8*1/9/1</f>
        <v>1680.54700854701</v>
      </c>
      <c r="G7" s="4" t="s">
        <v>56</v>
      </c>
      <c r="H7" s="4" t="s">
        <v>57</v>
      </c>
      <c r="I7" s="4" t="s">
        <v>58</v>
      </c>
      <c r="J7" s="4" t="s">
        <v>59</v>
      </c>
      <c r="K7" s="4" t="s">
        <v>60</v>
      </c>
      <c r="L7" s="4" t="s">
        <v>61</v>
      </c>
      <c r="M7" s="4" t="s">
        <v>62</v>
      </c>
      <c r="N7" s="4" t="s">
        <v>42</v>
      </c>
      <c r="O7" s="4" t="s">
        <v>63</v>
      </c>
      <c r="P7" s="4"/>
      <c r="Q7" s="4"/>
    </row>
    <row r="8" s="1" customFormat="1" ht="18" customHeight="1" spans="1:17">
      <c r="A8" s="4" t="s">
        <v>64</v>
      </c>
      <c r="B8" s="10" t="s">
        <v>65</v>
      </c>
      <c r="C8" s="10" t="s">
        <v>66</v>
      </c>
      <c r="D8" s="4" t="s">
        <v>20</v>
      </c>
      <c r="E8" s="4">
        <v>130</v>
      </c>
      <c r="F8" s="8">
        <f>12289*1.44/1.17</f>
        <v>15124.9230769231</v>
      </c>
      <c r="G8" s="11" t="s">
        <v>67</v>
      </c>
      <c r="H8" s="11" t="s">
        <v>68</v>
      </c>
      <c r="I8" s="4" t="s">
        <v>69</v>
      </c>
      <c r="J8" s="4" t="s">
        <v>70</v>
      </c>
      <c r="K8" s="11" t="s">
        <v>71</v>
      </c>
      <c r="L8" s="11" t="s">
        <v>72</v>
      </c>
      <c r="M8" s="11" t="s">
        <v>73</v>
      </c>
      <c r="N8" s="11" t="s">
        <v>74</v>
      </c>
      <c r="O8" s="11" t="s">
        <v>75</v>
      </c>
      <c r="P8" s="4"/>
      <c r="Q8" s="4"/>
    </row>
    <row r="9" ht="14.25" spans="1:17">
      <c r="A9" s="12"/>
      <c r="B9" s="1"/>
      <c r="C9" s="1"/>
      <c r="D9" s="1"/>
      <c r="E9" s="1"/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ht="18" customHeight="1" spans="1:17">
      <c r="A10" s="4" t="s">
        <v>17</v>
      </c>
      <c r="B10" s="7" t="s">
        <v>18</v>
      </c>
      <c r="C10" s="7" t="s">
        <v>19</v>
      </c>
      <c r="D10" s="4" t="s">
        <v>20</v>
      </c>
      <c r="E10" s="4">
        <v>150</v>
      </c>
      <c r="F10" s="8">
        <f>$F$16*1/6.5/1</f>
        <v>2476.87573964497</v>
      </c>
      <c r="G10" s="4" t="s">
        <v>21</v>
      </c>
      <c r="H10" s="4" t="s">
        <v>22</v>
      </c>
      <c r="I10" s="4" t="s">
        <v>76</v>
      </c>
      <c r="J10" s="4" t="s">
        <v>24</v>
      </c>
      <c r="K10" s="4" t="s">
        <v>25</v>
      </c>
      <c r="L10" s="4" t="s">
        <v>26</v>
      </c>
      <c r="M10" s="4" t="s">
        <v>27</v>
      </c>
      <c r="N10" s="4" t="s">
        <v>28</v>
      </c>
      <c r="O10" s="4" t="s">
        <v>29</v>
      </c>
      <c r="P10" s="4"/>
      <c r="Q10" s="4"/>
    </row>
    <row r="11" ht="18" customHeight="1" spans="1:17">
      <c r="A11" s="4" t="s">
        <v>17</v>
      </c>
      <c r="B11" s="9" t="s">
        <v>30</v>
      </c>
      <c r="C11" s="9" t="s">
        <v>31</v>
      </c>
      <c r="D11" s="4" t="s">
        <v>20</v>
      </c>
      <c r="E11" s="4">
        <v>150</v>
      </c>
      <c r="F11" s="8">
        <f t="shared" ref="F11:F15" si="1">$F$16*1/9/1</f>
        <v>1788.8547008547</v>
      </c>
      <c r="G11" s="4" t="s">
        <v>21</v>
      </c>
      <c r="H11" s="4" t="s">
        <v>22</v>
      </c>
      <c r="I11" s="4" t="s">
        <v>77</v>
      </c>
      <c r="J11" s="4" t="s">
        <v>24</v>
      </c>
      <c r="K11" s="4" t="s">
        <v>25</v>
      </c>
      <c r="L11" s="4" t="s">
        <v>26</v>
      </c>
      <c r="M11" s="4" t="s">
        <v>27</v>
      </c>
      <c r="N11" s="4" t="s">
        <v>28</v>
      </c>
      <c r="O11" s="4" t="s">
        <v>29</v>
      </c>
      <c r="P11" s="4"/>
      <c r="Q11" s="4"/>
    </row>
    <row r="12" ht="18" customHeight="1" spans="1:17">
      <c r="A12" s="5" t="s">
        <v>33</v>
      </c>
      <c r="B12" s="7" t="s">
        <v>34</v>
      </c>
      <c r="C12" s="7" t="s">
        <v>19</v>
      </c>
      <c r="D12" s="4" t="s">
        <v>20</v>
      </c>
      <c r="E12" s="4">
        <v>150</v>
      </c>
      <c r="F12" s="8">
        <f>$F$16*1/6.5/1</f>
        <v>2476.87573964497</v>
      </c>
      <c r="G12" s="4" t="s">
        <v>35</v>
      </c>
      <c r="H12" s="4" t="s">
        <v>36</v>
      </c>
      <c r="I12" s="4" t="s">
        <v>78</v>
      </c>
      <c r="J12" s="4" t="s">
        <v>38</v>
      </c>
      <c r="K12" s="4" t="s">
        <v>39</v>
      </c>
      <c r="L12" s="4" t="s">
        <v>40</v>
      </c>
      <c r="M12" s="4" t="s">
        <v>41</v>
      </c>
      <c r="N12" s="4" t="s">
        <v>42</v>
      </c>
      <c r="O12" s="4" t="s">
        <v>43</v>
      </c>
      <c r="P12" s="4"/>
      <c r="Q12" s="4"/>
    </row>
    <row r="13" ht="18" customHeight="1" spans="1:17">
      <c r="A13" s="5" t="s">
        <v>33</v>
      </c>
      <c r="B13" s="9" t="s">
        <v>30</v>
      </c>
      <c r="C13" s="9" t="s">
        <v>31</v>
      </c>
      <c r="D13" s="4" t="s">
        <v>20</v>
      </c>
      <c r="E13" s="4">
        <v>150</v>
      </c>
      <c r="F13" s="8">
        <f>$F$16*1/9/1</f>
        <v>1788.8547008547</v>
      </c>
      <c r="G13" s="4" t="s">
        <v>35</v>
      </c>
      <c r="H13" s="4" t="s">
        <v>36</v>
      </c>
      <c r="I13" s="4" t="s">
        <v>78</v>
      </c>
      <c r="J13" s="4" t="s">
        <v>38</v>
      </c>
      <c r="K13" s="4" t="s">
        <v>39</v>
      </c>
      <c r="L13" s="4" t="s">
        <v>40</v>
      </c>
      <c r="M13" s="4" t="s">
        <v>41</v>
      </c>
      <c r="N13" s="4" t="s">
        <v>44</v>
      </c>
      <c r="O13" s="4" t="s">
        <v>43</v>
      </c>
      <c r="P13" s="4"/>
      <c r="Q13" s="4"/>
    </row>
    <row r="14" ht="18" customHeight="1" spans="1:17">
      <c r="A14" s="5" t="s">
        <v>45</v>
      </c>
      <c r="B14" s="9" t="s">
        <v>30</v>
      </c>
      <c r="C14" s="9" t="s">
        <v>31</v>
      </c>
      <c r="D14" s="4" t="s">
        <v>20</v>
      </c>
      <c r="E14" s="4">
        <v>150</v>
      </c>
      <c r="F14" s="8">
        <f>$F$16*1/9/1</f>
        <v>1788.8547008547</v>
      </c>
      <c r="G14" s="4" t="s">
        <v>46</v>
      </c>
      <c r="H14" s="4" t="s">
        <v>47</v>
      </c>
      <c r="I14" s="4" t="s">
        <v>79</v>
      </c>
      <c r="J14" s="4" t="s">
        <v>49</v>
      </c>
      <c r="K14" s="4" t="s">
        <v>50</v>
      </c>
      <c r="L14" s="4" t="s">
        <v>51</v>
      </c>
      <c r="M14" s="4" t="s">
        <v>52</v>
      </c>
      <c r="N14" s="4" t="s">
        <v>53</v>
      </c>
      <c r="O14" s="4" t="s">
        <v>54</v>
      </c>
      <c r="P14" s="4"/>
      <c r="Q14" s="4"/>
    </row>
    <row r="15" ht="18" customHeight="1" spans="1:17">
      <c r="A15" s="5" t="s">
        <v>55</v>
      </c>
      <c r="B15" s="9" t="s">
        <v>30</v>
      </c>
      <c r="C15" s="9" t="s">
        <v>31</v>
      </c>
      <c r="D15" s="4" t="s">
        <v>20</v>
      </c>
      <c r="E15" s="4">
        <v>150</v>
      </c>
      <c r="F15" s="8">
        <f>$F$16*1/9/1</f>
        <v>1788.8547008547</v>
      </c>
      <c r="G15" s="4" t="s">
        <v>56</v>
      </c>
      <c r="H15" s="4" t="s">
        <v>57</v>
      </c>
      <c r="I15" s="4" t="s">
        <v>80</v>
      </c>
      <c r="J15" s="4" t="s">
        <v>59</v>
      </c>
      <c r="K15" s="4" t="s">
        <v>60</v>
      </c>
      <c r="L15" s="4" t="s">
        <v>61</v>
      </c>
      <c r="M15" s="4" t="s">
        <v>62</v>
      </c>
      <c r="N15" s="4" t="s">
        <v>42</v>
      </c>
      <c r="O15" s="4" t="s">
        <v>63</v>
      </c>
      <c r="P15" s="4"/>
      <c r="Q15" s="4"/>
    </row>
    <row r="16" s="1" customFormat="1" ht="18" customHeight="1" spans="1:17">
      <c r="A16" s="4" t="s">
        <v>64</v>
      </c>
      <c r="B16" s="10" t="s">
        <v>65</v>
      </c>
      <c r="C16" s="10" t="s">
        <v>66</v>
      </c>
      <c r="D16" s="4" t="s">
        <v>20</v>
      </c>
      <c r="E16" s="4">
        <v>150</v>
      </c>
      <c r="F16" s="8">
        <f>13081*1.44/1.17</f>
        <v>16099.6923076923</v>
      </c>
      <c r="G16" s="11" t="s">
        <v>67</v>
      </c>
      <c r="H16" s="11" t="s">
        <v>68</v>
      </c>
      <c r="I16" s="4" t="s">
        <v>81</v>
      </c>
      <c r="J16" s="4" t="s">
        <v>70</v>
      </c>
      <c r="K16" s="11" t="s">
        <v>71</v>
      </c>
      <c r="L16" s="11" t="s">
        <v>72</v>
      </c>
      <c r="M16" s="11" t="s">
        <v>73</v>
      </c>
      <c r="N16" s="11" t="s">
        <v>74</v>
      </c>
      <c r="O16" s="11" t="s">
        <v>75</v>
      </c>
      <c r="P16" s="4"/>
      <c r="Q16" s="4"/>
    </row>
    <row r="17" spans="1:17">
      <c r="A17" s="14"/>
      <c r="B17" s="15"/>
      <c r="C17" s="15"/>
      <c r="D17" s="15"/>
      <c r="E17" s="15"/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ht="18" customHeight="1" spans="1:17">
      <c r="A18" s="4" t="s">
        <v>17</v>
      </c>
      <c r="B18" s="7" t="s">
        <v>18</v>
      </c>
      <c r="C18" s="7" t="s">
        <v>19</v>
      </c>
      <c r="D18" s="4" t="s">
        <v>20</v>
      </c>
      <c r="E18" s="4">
        <v>160</v>
      </c>
      <c r="F18" s="8">
        <f>$F$24*1/6.5/1</f>
        <v>2818.08284023669</v>
      </c>
      <c r="G18" s="4" t="s">
        <v>21</v>
      </c>
      <c r="H18" s="4" t="s">
        <v>22</v>
      </c>
      <c r="I18" s="4" t="s">
        <v>82</v>
      </c>
      <c r="J18" s="4" t="s">
        <v>24</v>
      </c>
      <c r="K18" s="4" t="s">
        <v>25</v>
      </c>
      <c r="L18" s="4" t="s">
        <v>26</v>
      </c>
      <c r="M18" s="4" t="s">
        <v>27</v>
      </c>
      <c r="N18" s="4" t="s">
        <v>28</v>
      </c>
      <c r="O18" s="4" t="s">
        <v>29</v>
      </c>
      <c r="P18" s="4"/>
      <c r="Q18" s="4"/>
    </row>
    <row r="19" ht="18" customHeight="1" spans="1:17">
      <c r="A19" s="4" t="s">
        <v>17</v>
      </c>
      <c r="B19" s="9" t="s">
        <v>30</v>
      </c>
      <c r="C19" s="9" t="s">
        <v>31</v>
      </c>
      <c r="D19" s="4" t="s">
        <v>20</v>
      </c>
      <c r="E19" s="4">
        <v>160</v>
      </c>
      <c r="F19" s="8">
        <f t="shared" ref="F19:F23" si="2">$F$24*1/9/1</f>
        <v>2035.28205128205</v>
      </c>
      <c r="G19" s="4" t="s">
        <v>21</v>
      </c>
      <c r="H19" s="4" t="s">
        <v>22</v>
      </c>
      <c r="I19" s="4" t="s">
        <v>83</v>
      </c>
      <c r="J19" s="4" t="s">
        <v>24</v>
      </c>
      <c r="K19" s="4" t="s">
        <v>25</v>
      </c>
      <c r="L19" s="4" t="s">
        <v>26</v>
      </c>
      <c r="M19" s="4" t="s">
        <v>27</v>
      </c>
      <c r="N19" s="4" t="s">
        <v>28</v>
      </c>
      <c r="O19" s="4" t="s">
        <v>29</v>
      </c>
      <c r="P19" s="4"/>
      <c r="Q19" s="4"/>
    </row>
    <row r="20" ht="18" customHeight="1" spans="1:17">
      <c r="A20" s="5" t="s">
        <v>33</v>
      </c>
      <c r="B20" s="7" t="s">
        <v>34</v>
      </c>
      <c r="C20" s="7" t="s">
        <v>19</v>
      </c>
      <c r="D20" s="4" t="s">
        <v>20</v>
      </c>
      <c r="E20" s="4">
        <v>160</v>
      </c>
      <c r="F20" s="8">
        <f>$F$24*1/6.5/1</f>
        <v>2818.08284023669</v>
      </c>
      <c r="G20" s="4" t="s">
        <v>35</v>
      </c>
      <c r="H20" s="4" t="s">
        <v>36</v>
      </c>
      <c r="I20" s="4" t="s">
        <v>84</v>
      </c>
      <c r="J20" s="4" t="s">
        <v>38</v>
      </c>
      <c r="K20" s="4" t="s">
        <v>39</v>
      </c>
      <c r="L20" s="4" t="s">
        <v>40</v>
      </c>
      <c r="M20" s="4" t="s">
        <v>41</v>
      </c>
      <c r="N20" s="4" t="s">
        <v>42</v>
      </c>
      <c r="O20" s="4" t="s">
        <v>43</v>
      </c>
      <c r="P20" s="4"/>
      <c r="Q20" s="4"/>
    </row>
    <row r="21" ht="18" customHeight="1" spans="1:17">
      <c r="A21" s="5" t="s">
        <v>33</v>
      </c>
      <c r="B21" s="9" t="s">
        <v>30</v>
      </c>
      <c r="C21" s="9" t="s">
        <v>31</v>
      </c>
      <c r="D21" s="4" t="s">
        <v>20</v>
      </c>
      <c r="E21" s="4">
        <v>160</v>
      </c>
      <c r="F21" s="8">
        <f>$F$24*1/9/1</f>
        <v>2035.28205128205</v>
      </c>
      <c r="G21" s="4" t="s">
        <v>35</v>
      </c>
      <c r="H21" s="4" t="s">
        <v>36</v>
      </c>
      <c r="I21" s="4" t="s">
        <v>84</v>
      </c>
      <c r="J21" s="4" t="s">
        <v>38</v>
      </c>
      <c r="K21" s="4" t="s">
        <v>39</v>
      </c>
      <c r="L21" s="4" t="s">
        <v>40</v>
      </c>
      <c r="M21" s="4" t="s">
        <v>41</v>
      </c>
      <c r="N21" s="4" t="s">
        <v>44</v>
      </c>
      <c r="O21" s="4" t="s">
        <v>43</v>
      </c>
      <c r="P21" s="4"/>
      <c r="Q21" s="4"/>
    </row>
    <row r="22" ht="18" customHeight="1" spans="1:17">
      <c r="A22" s="5" t="s">
        <v>45</v>
      </c>
      <c r="B22" s="9" t="s">
        <v>30</v>
      </c>
      <c r="C22" s="9" t="s">
        <v>31</v>
      </c>
      <c r="D22" s="4" t="s">
        <v>20</v>
      </c>
      <c r="E22" s="4">
        <v>160</v>
      </c>
      <c r="F22" s="8">
        <f>$F$24*1/9/1</f>
        <v>2035.28205128205</v>
      </c>
      <c r="G22" s="4" t="s">
        <v>46</v>
      </c>
      <c r="H22" s="4" t="s">
        <v>47</v>
      </c>
      <c r="I22" s="4" t="s">
        <v>85</v>
      </c>
      <c r="J22" s="4" t="s">
        <v>49</v>
      </c>
      <c r="K22" s="4" t="s">
        <v>50</v>
      </c>
      <c r="L22" s="4" t="s">
        <v>51</v>
      </c>
      <c r="M22" s="4" t="s">
        <v>52</v>
      </c>
      <c r="N22" s="4" t="s">
        <v>53</v>
      </c>
      <c r="O22" s="4" t="s">
        <v>54</v>
      </c>
      <c r="P22" s="4"/>
      <c r="Q22" s="4"/>
    </row>
    <row r="23" ht="18" customHeight="1" spans="1:17">
      <c r="A23" s="5" t="s">
        <v>55</v>
      </c>
      <c r="B23" s="9" t="s">
        <v>30</v>
      </c>
      <c r="C23" s="9" t="s">
        <v>31</v>
      </c>
      <c r="D23" s="4" t="s">
        <v>20</v>
      </c>
      <c r="E23" s="4">
        <v>160</v>
      </c>
      <c r="F23" s="8">
        <f>$F$24*1/9/1</f>
        <v>2035.28205128205</v>
      </c>
      <c r="G23" s="4" t="s">
        <v>56</v>
      </c>
      <c r="H23" s="4" t="s">
        <v>57</v>
      </c>
      <c r="I23" s="4" t="s">
        <v>86</v>
      </c>
      <c r="J23" s="4" t="s">
        <v>59</v>
      </c>
      <c r="K23" s="4" t="s">
        <v>60</v>
      </c>
      <c r="L23" s="4" t="s">
        <v>61</v>
      </c>
      <c r="M23" s="4" t="s">
        <v>62</v>
      </c>
      <c r="N23" s="4" t="s">
        <v>42</v>
      </c>
      <c r="O23" s="4" t="s">
        <v>63</v>
      </c>
      <c r="P23" s="4"/>
      <c r="Q23" s="4"/>
    </row>
    <row r="24" s="1" customFormat="1" ht="18" customHeight="1" spans="1:17">
      <c r="A24" s="4" t="s">
        <v>64</v>
      </c>
      <c r="B24" s="10" t="s">
        <v>65</v>
      </c>
      <c r="C24" s="10" t="s">
        <v>66</v>
      </c>
      <c r="D24" s="4" t="s">
        <v>20</v>
      </c>
      <c r="E24" s="4">
        <v>160</v>
      </c>
      <c r="F24" s="8">
        <f>14883*1.44/1.17</f>
        <v>18317.5384615385</v>
      </c>
      <c r="G24" s="11" t="s">
        <v>67</v>
      </c>
      <c r="H24" s="11" t="s">
        <v>68</v>
      </c>
      <c r="I24" s="4" t="s">
        <v>87</v>
      </c>
      <c r="J24" s="4" t="s">
        <v>70</v>
      </c>
      <c r="K24" s="11" t="s">
        <v>71</v>
      </c>
      <c r="L24" s="11" t="s">
        <v>72</v>
      </c>
      <c r="M24" s="11" t="s">
        <v>73</v>
      </c>
      <c r="N24" s="11" t="s">
        <v>74</v>
      </c>
      <c r="O24" s="11" t="s">
        <v>75</v>
      </c>
      <c r="P24" s="4"/>
      <c r="Q24" s="4"/>
    </row>
    <row r="26" ht="18" customHeight="1" spans="1:17">
      <c r="A26" s="4" t="s">
        <v>17</v>
      </c>
      <c r="B26" s="7" t="s">
        <v>18</v>
      </c>
      <c r="C26" s="7" t="s">
        <v>19</v>
      </c>
      <c r="D26" s="4" t="s">
        <v>20</v>
      </c>
      <c r="E26" s="4">
        <v>200</v>
      </c>
      <c r="F26" s="8">
        <f>$F$32*1/6.5/1</f>
        <v>3293.91715976331</v>
      </c>
      <c r="G26" s="4" t="s">
        <v>21</v>
      </c>
      <c r="H26" s="4" t="s">
        <v>22</v>
      </c>
      <c r="I26" s="4" t="s">
        <v>88</v>
      </c>
      <c r="J26" s="4" t="s">
        <v>24</v>
      </c>
      <c r="K26" s="4" t="s">
        <v>25</v>
      </c>
      <c r="L26" s="4" t="s">
        <v>26</v>
      </c>
      <c r="M26" s="4" t="s">
        <v>27</v>
      </c>
      <c r="N26" s="4" t="s">
        <v>28</v>
      </c>
      <c r="O26" s="4" t="s">
        <v>29</v>
      </c>
      <c r="P26" s="4"/>
      <c r="Q26" s="4"/>
    </row>
    <row r="27" ht="18" customHeight="1" spans="1:17">
      <c r="A27" s="4" t="s">
        <v>17</v>
      </c>
      <c r="B27" s="9" t="s">
        <v>30</v>
      </c>
      <c r="C27" s="9" t="s">
        <v>31</v>
      </c>
      <c r="D27" s="4" t="s">
        <v>20</v>
      </c>
      <c r="E27" s="4">
        <v>200</v>
      </c>
      <c r="F27" s="8">
        <f t="shared" ref="F27:F31" si="3">$F$32*1/9/1</f>
        <v>2378.94017094017</v>
      </c>
      <c r="G27" s="4" t="s">
        <v>21</v>
      </c>
      <c r="H27" s="4" t="s">
        <v>22</v>
      </c>
      <c r="I27" s="4" t="s">
        <v>89</v>
      </c>
      <c r="J27" s="4" t="s">
        <v>24</v>
      </c>
      <c r="K27" s="4" t="s">
        <v>25</v>
      </c>
      <c r="L27" s="4" t="s">
        <v>26</v>
      </c>
      <c r="M27" s="4" t="s">
        <v>27</v>
      </c>
      <c r="N27" s="4" t="s">
        <v>28</v>
      </c>
      <c r="O27" s="4" t="s">
        <v>29</v>
      </c>
      <c r="P27" s="4"/>
      <c r="Q27" s="4"/>
    </row>
    <row r="28" ht="18" customHeight="1" spans="1:17">
      <c r="A28" s="5" t="s">
        <v>33</v>
      </c>
      <c r="B28" s="7" t="s">
        <v>34</v>
      </c>
      <c r="C28" s="7" t="s">
        <v>19</v>
      </c>
      <c r="D28" s="4" t="s">
        <v>20</v>
      </c>
      <c r="E28" s="4">
        <v>200</v>
      </c>
      <c r="F28" s="8">
        <f>$F$32*1/6.5/1</f>
        <v>3293.91715976331</v>
      </c>
      <c r="G28" s="4" t="s">
        <v>35</v>
      </c>
      <c r="H28" s="4" t="s">
        <v>36</v>
      </c>
      <c r="I28" s="4" t="s">
        <v>90</v>
      </c>
      <c r="J28" s="4" t="s">
        <v>38</v>
      </c>
      <c r="K28" s="4" t="s">
        <v>39</v>
      </c>
      <c r="L28" s="4" t="s">
        <v>40</v>
      </c>
      <c r="M28" s="4" t="s">
        <v>41</v>
      </c>
      <c r="N28" s="4" t="s">
        <v>42</v>
      </c>
      <c r="O28" s="4" t="s">
        <v>43</v>
      </c>
      <c r="P28" s="4"/>
      <c r="Q28" s="4"/>
    </row>
    <row r="29" ht="18" customHeight="1" spans="1:17">
      <c r="A29" s="5" t="s">
        <v>33</v>
      </c>
      <c r="B29" s="9" t="s">
        <v>30</v>
      </c>
      <c r="C29" s="9" t="s">
        <v>31</v>
      </c>
      <c r="D29" s="4" t="s">
        <v>20</v>
      </c>
      <c r="E29" s="4">
        <v>200</v>
      </c>
      <c r="F29" s="8">
        <f>$F$32*1/9/1</f>
        <v>2378.94017094017</v>
      </c>
      <c r="G29" s="4" t="s">
        <v>35</v>
      </c>
      <c r="H29" s="4" t="s">
        <v>36</v>
      </c>
      <c r="I29" s="4" t="s">
        <v>90</v>
      </c>
      <c r="J29" s="4" t="s">
        <v>38</v>
      </c>
      <c r="K29" s="4" t="s">
        <v>39</v>
      </c>
      <c r="L29" s="4" t="s">
        <v>40</v>
      </c>
      <c r="M29" s="4" t="s">
        <v>41</v>
      </c>
      <c r="N29" s="4" t="s">
        <v>44</v>
      </c>
      <c r="O29" s="4" t="s">
        <v>43</v>
      </c>
      <c r="P29" s="4"/>
      <c r="Q29" s="4"/>
    </row>
    <row r="30" ht="18" customHeight="1" spans="1:17">
      <c r="A30" s="5" t="s">
        <v>45</v>
      </c>
      <c r="B30" s="9" t="s">
        <v>30</v>
      </c>
      <c r="C30" s="9" t="s">
        <v>31</v>
      </c>
      <c r="D30" s="4" t="s">
        <v>20</v>
      </c>
      <c r="E30" s="4">
        <v>200</v>
      </c>
      <c r="F30" s="8">
        <f>$F$32*1/9/1</f>
        <v>2378.94017094017</v>
      </c>
      <c r="G30" s="4" t="s">
        <v>46</v>
      </c>
      <c r="H30" s="4" t="s">
        <v>47</v>
      </c>
      <c r="I30" s="4" t="s">
        <v>91</v>
      </c>
      <c r="J30" s="4" t="s">
        <v>49</v>
      </c>
      <c r="K30" s="4" t="s">
        <v>50</v>
      </c>
      <c r="L30" s="4" t="s">
        <v>51</v>
      </c>
      <c r="M30" s="4" t="s">
        <v>52</v>
      </c>
      <c r="N30" s="4" t="s">
        <v>53</v>
      </c>
      <c r="O30" s="4" t="s">
        <v>54</v>
      </c>
      <c r="P30" s="4"/>
      <c r="Q30" s="4"/>
    </row>
    <row r="31" ht="18" customHeight="1" spans="1:17">
      <c r="A31" s="5" t="s">
        <v>55</v>
      </c>
      <c r="B31" s="9" t="s">
        <v>30</v>
      </c>
      <c r="C31" s="9" t="s">
        <v>31</v>
      </c>
      <c r="D31" s="4" t="s">
        <v>20</v>
      </c>
      <c r="E31" s="4">
        <v>200</v>
      </c>
      <c r="F31" s="8">
        <f>$F$32*1/9/1</f>
        <v>2378.94017094017</v>
      </c>
      <c r="G31" s="4" t="s">
        <v>56</v>
      </c>
      <c r="H31" s="4" t="s">
        <v>57</v>
      </c>
      <c r="I31" s="4" t="s">
        <v>92</v>
      </c>
      <c r="J31" s="4" t="s">
        <v>59</v>
      </c>
      <c r="K31" s="4" t="s">
        <v>60</v>
      </c>
      <c r="L31" s="4" t="s">
        <v>61</v>
      </c>
      <c r="M31" s="4" t="s">
        <v>62</v>
      </c>
      <c r="N31" s="4" t="s">
        <v>42</v>
      </c>
      <c r="O31" s="4" t="s">
        <v>63</v>
      </c>
      <c r="P31" s="4"/>
      <c r="Q31" s="4"/>
    </row>
    <row r="32" s="1" customFormat="1" ht="18" customHeight="1" spans="1:17">
      <c r="A32" s="4" t="s">
        <v>64</v>
      </c>
      <c r="B32" s="10" t="s">
        <v>65</v>
      </c>
      <c r="C32" s="10" t="s">
        <v>66</v>
      </c>
      <c r="D32" s="4" t="s">
        <v>20</v>
      </c>
      <c r="E32" s="4">
        <v>200</v>
      </c>
      <c r="F32" s="8">
        <f>17396*1.44/1.17</f>
        <v>21410.4615384615</v>
      </c>
      <c r="G32" s="11" t="s">
        <v>67</v>
      </c>
      <c r="H32" s="11" t="s">
        <v>68</v>
      </c>
      <c r="I32" s="4" t="s">
        <v>93</v>
      </c>
      <c r="J32" s="4" t="s">
        <v>70</v>
      </c>
      <c r="K32" s="11" t="s">
        <v>71</v>
      </c>
      <c r="L32" s="11" t="s">
        <v>72</v>
      </c>
      <c r="M32" s="11" t="s">
        <v>73</v>
      </c>
      <c r="N32" s="11" t="s">
        <v>74</v>
      </c>
      <c r="O32" s="11" t="s">
        <v>75</v>
      </c>
      <c r="P32" s="4"/>
      <c r="Q32" s="4"/>
    </row>
    <row r="33" ht="14.25" spans="1:17">
      <c r="A33" s="12"/>
      <c r="B33" s="1"/>
      <c r="C33" s="1"/>
      <c r="D33" s="1"/>
      <c r="E33" s="1"/>
      <c r="F33" s="1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ht="18" customHeight="1" spans="1:17">
      <c r="A34" s="4" t="s">
        <v>17</v>
      </c>
      <c r="B34" s="7" t="s">
        <v>18</v>
      </c>
      <c r="C34" s="7" t="s">
        <v>19</v>
      </c>
      <c r="D34" s="4" t="s">
        <v>20</v>
      </c>
      <c r="E34" s="4">
        <v>250</v>
      </c>
      <c r="F34" s="8">
        <f>$F$40*1/6.5/1</f>
        <v>3972.16568047337</v>
      </c>
      <c r="G34" s="4" t="s">
        <v>21</v>
      </c>
      <c r="H34" s="4" t="s">
        <v>22</v>
      </c>
      <c r="I34" s="4" t="s">
        <v>94</v>
      </c>
      <c r="J34" s="4" t="s">
        <v>24</v>
      </c>
      <c r="K34" s="4" t="s">
        <v>25</v>
      </c>
      <c r="L34" s="4" t="s">
        <v>26</v>
      </c>
      <c r="M34" s="4" t="s">
        <v>27</v>
      </c>
      <c r="N34" s="4" t="s">
        <v>28</v>
      </c>
      <c r="O34" s="4" t="s">
        <v>29</v>
      </c>
      <c r="P34" s="4"/>
      <c r="Q34" s="4"/>
    </row>
    <row r="35" ht="18" customHeight="1" spans="1:17">
      <c r="A35" s="4" t="s">
        <v>17</v>
      </c>
      <c r="B35" s="9" t="s">
        <v>30</v>
      </c>
      <c r="C35" s="9" t="s">
        <v>31</v>
      </c>
      <c r="D35" s="4" t="s">
        <v>20</v>
      </c>
      <c r="E35" s="4">
        <v>250</v>
      </c>
      <c r="F35" s="8">
        <f t="shared" ref="F35:F39" si="4">$F$40*1/9/1</f>
        <v>2868.78632478633</v>
      </c>
      <c r="G35" s="4" t="s">
        <v>21</v>
      </c>
      <c r="H35" s="4" t="s">
        <v>22</v>
      </c>
      <c r="I35" s="4" t="s">
        <v>95</v>
      </c>
      <c r="J35" s="4" t="s">
        <v>24</v>
      </c>
      <c r="K35" s="4" t="s">
        <v>25</v>
      </c>
      <c r="L35" s="4" t="s">
        <v>26</v>
      </c>
      <c r="M35" s="4" t="s">
        <v>27</v>
      </c>
      <c r="N35" s="4" t="s">
        <v>28</v>
      </c>
      <c r="O35" s="4" t="s">
        <v>29</v>
      </c>
      <c r="P35" s="4"/>
      <c r="Q35" s="4"/>
    </row>
    <row r="36" ht="18" customHeight="1" spans="1:17">
      <c r="A36" s="5" t="s">
        <v>33</v>
      </c>
      <c r="B36" s="7" t="s">
        <v>34</v>
      </c>
      <c r="C36" s="7" t="s">
        <v>19</v>
      </c>
      <c r="D36" s="4" t="s">
        <v>20</v>
      </c>
      <c r="E36" s="4">
        <v>250</v>
      </c>
      <c r="F36" s="8">
        <f>$F$40*1/6.5/1</f>
        <v>3972.16568047337</v>
      </c>
      <c r="G36" s="4" t="s">
        <v>35</v>
      </c>
      <c r="H36" s="4" t="s">
        <v>36</v>
      </c>
      <c r="I36" s="4" t="s">
        <v>96</v>
      </c>
      <c r="J36" s="4" t="s">
        <v>38</v>
      </c>
      <c r="K36" s="4" t="s">
        <v>39</v>
      </c>
      <c r="L36" s="4" t="s">
        <v>40</v>
      </c>
      <c r="M36" s="4" t="s">
        <v>41</v>
      </c>
      <c r="N36" s="4" t="s">
        <v>42</v>
      </c>
      <c r="O36" s="4" t="s">
        <v>43</v>
      </c>
      <c r="P36" s="4"/>
      <c r="Q36" s="4"/>
    </row>
    <row r="37" ht="18" customHeight="1" spans="1:17">
      <c r="A37" s="5" t="s">
        <v>33</v>
      </c>
      <c r="B37" s="9" t="s">
        <v>30</v>
      </c>
      <c r="C37" s="9" t="s">
        <v>31</v>
      </c>
      <c r="D37" s="4" t="s">
        <v>20</v>
      </c>
      <c r="E37" s="4">
        <v>250</v>
      </c>
      <c r="F37" s="8">
        <f>$F$40*1/9/1</f>
        <v>2868.78632478633</v>
      </c>
      <c r="G37" s="4" t="s">
        <v>35</v>
      </c>
      <c r="H37" s="4" t="s">
        <v>36</v>
      </c>
      <c r="I37" s="4" t="s">
        <v>96</v>
      </c>
      <c r="J37" s="4" t="s">
        <v>38</v>
      </c>
      <c r="K37" s="4" t="s">
        <v>39</v>
      </c>
      <c r="L37" s="4" t="s">
        <v>40</v>
      </c>
      <c r="M37" s="4" t="s">
        <v>41</v>
      </c>
      <c r="N37" s="4" t="s">
        <v>44</v>
      </c>
      <c r="O37" s="4" t="s">
        <v>43</v>
      </c>
      <c r="P37" s="4"/>
      <c r="Q37" s="4"/>
    </row>
    <row r="38" ht="18" customHeight="1" spans="1:17">
      <c r="A38" s="5" t="s">
        <v>45</v>
      </c>
      <c r="B38" s="9" t="s">
        <v>30</v>
      </c>
      <c r="C38" s="9" t="s">
        <v>31</v>
      </c>
      <c r="D38" s="4" t="s">
        <v>20</v>
      </c>
      <c r="E38" s="4">
        <v>250</v>
      </c>
      <c r="F38" s="8">
        <f>$F$40*1/9/1</f>
        <v>2868.78632478633</v>
      </c>
      <c r="G38" s="4" t="s">
        <v>46</v>
      </c>
      <c r="H38" s="4" t="s">
        <v>47</v>
      </c>
      <c r="I38" s="4" t="s">
        <v>97</v>
      </c>
      <c r="J38" s="4" t="s">
        <v>49</v>
      </c>
      <c r="K38" s="4" t="s">
        <v>50</v>
      </c>
      <c r="L38" s="4" t="s">
        <v>51</v>
      </c>
      <c r="M38" s="4" t="s">
        <v>52</v>
      </c>
      <c r="N38" s="4" t="s">
        <v>53</v>
      </c>
      <c r="O38" s="4" t="s">
        <v>54</v>
      </c>
      <c r="P38" s="4"/>
      <c r="Q38" s="4"/>
    </row>
    <row r="39" ht="18" customHeight="1" spans="1:17">
      <c r="A39" s="5" t="s">
        <v>55</v>
      </c>
      <c r="B39" s="9" t="s">
        <v>30</v>
      </c>
      <c r="C39" s="9" t="s">
        <v>31</v>
      </c>
      <c r="D39" s="4" t="s">
        <v>20</v>
      </c>
      <c r="E39" s="4">
        <v>250</v>
      </c>
      <c r="F39" s="8">
        <f>$F$40*1/9/1</f>
        <v>2868.78632478633</v>
      </c>
      <c r="G39" s="4" t="s">
        <v>56</v>
      </c>
      <c r="H39" s="4" t="s">
        <v>57</v>
      </c>
      <c r="I39" s="4" t="s">
        <v>98</v>
      </c>
      <c r="J39" s="4" t="s">
        <v>59</v>
      </c>
      <c r="K39" s="4" t="s">
        <v>60</v>
      </c>
      <c r="L39" s="4" t="s">
        <v>61</v>
      </c>
      <c r="M39" s="4" t="s">
        <v>62</v>
      </c>
      <c r="N39" s="4" t="s">
        <v>42</v>
      </c>
      <c r="O39" s="4" t="s">
        <v>63</v>
      </c>
      <c r="P39" s="4"/>
      <c r="Q39" s="4"/>
    </row>
    <row r="40" s="1" customFormat="1" ht="18" customHeight="1" spans="1:17">
      <c r="A40" s="4" t="s">
        <v>64</v>
      </c>
      <c r="B40" s="10" t="s">
        <v>65</v>
      </c>
      <c r="C40" s="10" t="s">
        <v>66</v>
      </c>
      <c r="D40" s="4" t="s">
        <v>20</v>
      </c>
      <c r="E40" s="4">
        <v>250</v>
      </c>
      <c r="F40" s="8">
        <f>20978*1.44/1.17</f>
        <v>25819.0769230769</v>
      </c>
      <c r="G40" s="11" t="s">
        <v>67</v>
      </c>
      <c r="H40" s="11" t="s">
        <v>68</v>
      </c>
      <c r="I40" s="4" t="s">
        <v>99</v>
      </c>
      <c r="J40" s="4" t="s">
        <v>70</v>
      </c>
      <c r="K40" s="11" t="s">
        <v>71</v>
      </c>
      <c r="L40" s="11" t="s">
        <v>72</v>
      </c>
      <c r="M40" s="11" t="s">
        <v>73</v>
      </c>
      <c r="N40" s="11" t="s">
        <v>74</v>
      </c>
      <c r="O40" s="11" t="s">
        <v>75</v>
      </c>
      <c r="P40" s="4"/>
      <c r="Q40" s="4"/>
    </row>
    <row r="41" spans="1:17">
      <c r="A41" s="14"/>
      <c r="B41" s="15"/>
      <c r="C41" s="15"/>
      <c r="D41" s="15"/>
      <c r="E41" s="15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ht="18" customHeight="1" spans="1:17">
      <c r="A42" s="4" t="s">
        <v>17</v>
      </c>
      <c r="B42" s="7" t="s">
        <v>18</v>
      </c>
      <c r="C42" s="7" t="s">
        <v>19</v>
      </c>
      <c r="D42" s="4" t="s">
        <v>20</v>
      </c>
      <c r="E42" s="4">
        <v>300</v>
      </c>
      <c r="F42" s="8">
        <f>$F$48*1/6.5/1</f>
        <v>5518.76923076923</v>
      </c>
      <c r="G42" s="4" t="s">
        <v>21</v>
      </c>
      <c r="H42" s="4" t="s">
        <v>22</v>
      </c>
      <c r="I42" s="4" t="s">
        <v>100</v>
      </c>
      <c r="J42" s="4" t="s">
        <v>24</v>
      </c>
      <c r="K42" s="4" t="s">
        <v>25</v>
      </c>
      <c r="L42" s="4" t="s">
        <v>26</v>
      </c>
      <c r="M42" s="4" t="s">
        <v>27</v>
      </c>
      <c r="N42" s="4" t="s">
        <v>28</v>
      </c>
      <c r="O42" s="4" t="s">
        <v>29</v>
      </c>
      <c r="P42" s="4"/>
      <c r="Q42" s="4"/>
    </row>
    <row r="43" ht="18" customHeight="1" spans="1:17">
      <c r="A43" s="4" t="s">
        <v>17</v>
      </c>
      <c r="B43" s="9" t="s">
        <v>30</v>
      </c>
      <c r="C43" s="9" t="s">
        <v>31</v>
      </c>
      <c r="D43" s="4" t="s">
        <v>20</v>
      </c>
      <c r="E43" s="4">
        <v>300</v>
      </c>
      <c r="F43" s="8">
        <f t="shared" ref="F43:F47" si="5">$F$48*1/9/1</f>
        <v>3985.77777777778</v>
      </c>
      <c r="G43" s="4" t="s">
        <v>21</v>
      </c>
      <c r="H43" s="4" t="s">
        <v>22</v>
      </c>
      <c r="I43" s="4" t="s">
        <v>101</v>
      </c>
      <c r="J43" s="4" t="s">
        <v>24</v>
      </c>
      <c r="K43" s="4" t="s">
        <v>25</v>
      </c>
      <c r="L43" s="4" t="s">
        <v>26</v>
      </c>
      <c r="M43" s="4" t="s">
        <v>27</v>
      </c>
      <c r="N43" s="4" t="s">
        <v>28</v>
      </c>
      <c r="O43" s="4" t="s">
        <v>29</v>
      </c>
      <c r="P43" s="4"/>
      <c r="Q43" s="4"/>
    </row>
    <row r="44" ht="18" customHeight="1" spans="1:17">
      <c r="A44" s="5" t="s">
        <v>33</v>
      </c>
      <c r="B44" s="7" t="s">
        <v>34</v>
      </c>
      <c r="C44" s="7" t="s">
        <v>19</v>
      </c>
      <c r="D44" s="4" t="s">
        <v>20</v>
      </c>
      <c r="E44" s="4">
        <v>300</v>
      </c>
      <c r="F44" s="8">
        <f>$F$48*1/6.5/1</f>
        <v>5518.76923076923</v>
      </c>
      <c r="G44" s="4" t="s">
        <v>35</v>
      </c>
      <c r="H44" s="4" t="s">
        <v>36</v>
      </c>
      <c r="I44" s="4" t="s">
        <v>102</v>
      </c>
      <c r="J44" s="4" t="s">
        <v>38</v>
      </c>
      <c r="K44" s="4" t="s">
        <v>39</v>
      </c>
      <c r="L44" s="4" t="s">
        <v>40</v>
      </c>
      <c r="M44" s="4" t="s">
        <v>41</v>
      </c>
      <c r="N44" s="4" t="s">
        <v>42</v>
      </c>
      <c r="O44" s="4" t="s">
        <v>43</v>
      </c>
      <c r="P44" s="4"/>
      <c r="Q44" s="4"/>
    </row>
    <row r="45" ht="18" customHeight="1" spans="1:17">
      <c r="A45" s="5" t="s">
        <v>33</v>
      </c>
      <c r="B45" s="9" t="s">
        <v>30</v>
      </c>
      <c r="C45" s="9" t="s">
        <v>31</v>
      </c>
      <c r="D45" s="4" t="s">
        <v>20</v>
      </c>
      <c r="E45" s="4">
        <v>300</v>
      </c>
      <c r="F45" s="8">
        <f>$F$48*1/9/1</f>
        <v>3985.77777777778</v>
      </c>
      <c r="G45" s="4" t="s">
        <v>35</v>
      </c>
      <c r="H45" s="4" t="s">
        <v>36</v>
      </c>
      <c r="I45" s="4" t="s">
        <v>102</v>
      </c>
      <c r="J45" s="4" t="s">
        <v>38</v>
      </c>
      <c r="K45" s="4" t="s">
        <v>39</v>
      </c>
      <c r="L45" s="4" t="s">
        <v>40</v>
      </c>
      <c r="M45" s="4" t="s">
        <v>41</v>
      </c>
      <c r="N45" s="4" t="s">
        <v>44</v>
      </c>
      <c r="O45" s="4" t="s">
        <v>43</v>
      </c>
      <c r="P45" s="4"/>
      <c r="Q45" s="4"/>
    </row>
    <row r="46" ht="18" customHeight="1" spans="1:17">
      <c r="A46" s="5" t="s">
        <v>45</v>
      </c>
      <c r="B46" s="9" t="s">
        <v>30</v>
      </c>
      <c r="C46" s="9" t="s">
        <v>31</v>
      </c>
      <c r="D46" s="4" t="s">
        <v>20</v>
      </c>
      <c r="E46" s="4">
        <v>300</v>
      </c>
      <c r="F46" s="8">
        <f>$F$48*1/9/1</f>
        <v>3985.77777777778</v>
      </c>
      <c r="G46" s="4" t="s">
        <v>46</v>
      </c>
      <c r="H46" s="4" t="s">
        <v>47</v>
      </c>
      <c r="I46" s="4" t="s">
        <v>103</v>
      </c>
      <c r="J46" s="4" t="s">
        <v>49</v>
      </c>
      <c r="K46" s="4" t="s">
        <v>50</v>
      </c>
      <c r="L46" s="4" t="s">
        <v>51</v>
      </c>
      <c r="M46" s="4" t="s">
        <v>52</v>
      </c>
      <c r="N46" s="4" t="s">
        <v>53</v>
      </c>
      <c r="O46" s="4" t="s">
        <v>54</v>
      </c>
      <c r="P46" s="4"/>
      <c r="Q46" s="4"/>
    </row>
    <row r="47" ht="18" customHeight="1" spans="1:17">
      <c r="A47" s="5" t="s">
        <v>55</v>
      </c>
      <c r="B47" s="9" t="s">
        <v>30</v>
      </c>
      <c r="C47" s="9" t="s">
        <v>31</v>
      </c>
      <c r="D47" s="4" t="s">
        <v>20</v>
      </c>
      <c r="E47" s="4">
        <v>300</v>
      </c>
      <c r="F47" s="8">
        <f>$F$48*1/9/1</f>
        <v>3985.77777777778</v>
      </c>
      <c r="G47" s="4" t="s">
        <v>56</v>
      </c>
      <c r="H47" s="4" t="s">
        <v>57</v>
      </c>
      <c r="I47" s="4" t="s">
        <v>104</v>
      </c>
      <c r="J47" s="4" t="s">
        <v>59</v>
      </c>
      <c r="K47" s="4" t="s">
        <v>60</v>
      </c>
      <c r="L47" s="4" t="s">
        <v>61</v>
      </c>
      <c r="M47" s="4" t="s">
        <v>62</v>
      </c>
      <c r="N47" s="4" t="s">
        <v>42</v>
      </c>
      <c r="O47" s="4" t="s">
        <v>63</v>
      </c>
      <c r="P47" s="4"/>
      <c r="Q47" s="4"/>
    </row>
    <row r="48" s="1" customFormat="1" ht="18" customHeight="1" spans="1:17">
      <c r="A48" s="4" t="s">
        <v>64</v>
      </c>
      <c r="B48" s="10" t="s">
        <v>65</v>
      </c>
      <c r="C48" s="10" t="s">
        <v>66</v>
      </c>
      <c r="D48" s="4" t="s">
        <v>20</v>
      </c>
      <c r="E48" s="4">
        <v>300</v>
      </c>
      <c r="F48" s="8">
        <f>29146*1.44/1.17</f>
        <v>35872</v>
      </c>
      <c r="G48" s="11" t="s">
        <v>67</v>
      </c>
      <c r="H48" s="11" t="s">
        <v>68</v>
      </c>
      <c r="I48" s="4" t="s">
        <v>105</v>
      </c>
      <c r="J48" s="4" t="s">
        <v>70</v>
      </c>
      <c r="K48" s="11" t="s">
        <v>71</v>
      </c>
      <c r="L48" s="11" t="s">
        <v>72</v>
      </c>
      <c r="M48" s="11" t="s">
        <v>73</v>
      </c>
      <c r="N48" s="11" t="s">
        <v>74</v>
      </c>
      <c r="O48" s="11" t="s">
        <v>75</v>
      </c>
      <c r="P48" s="4"/>
      <c r="Q48" s="4"/>
    </row>
    <row r="50" ht="18" customHeight="1" spans="1:17">
      <c r="A50" s="4" t="s">
        <v>17</v>
      </c>
      <c r="B50" s="7" t="s">
        <v>18</v>
      </c>
      <c r="C50" s="7" t="s">
        <v>19</v>
      </c>
      <c r="D50" s="4" t="s">
        <v>20</v>
      </c>
      <c r="E50" s="4">
        <v>320</v>
      </c>
      <c r="F50" s="8">
        <f>$F$56*1/6.5/1</f>
        <v>6279.19526627219</v>
      </c>
      <c r="G50" s="4" t="s">
        <v>21</v>
      </c>
      <c r="H50" s="4" t="s">
        <v>22</v>
      </c>
      <c r="I50" s="4" t="s">
        <v>106</v>
      </c>
      <c r="J50" s="4" t="s">
        <v>24</v>
      </c>
      <c r="K50" s="4" t="s">
        <v>25</v>
      </c>
      <c r="L50" s="4" t="s">
        <v>26</v>
      </c>
      <c r="M50" s="4" t="s">
        <v>27</v>
      </c>
      <c r="N50" s="4" t="s">
        <v>28</v>
      </c>
      <c r="O50" s="4" t="s">
        <v>29</v>
      </c>
      <c r="P50" s="4"/>
      <c r="Q50" s="4"/>
    </row>
    <row r="51" ht="18" customHeight="1" spans="1:17">
      <c r="A51" s="4" t="s">
        <v>17</v>
      </c>
      <c r="B51" s="9" t="s">
        <v>30</v>
      </c>
      <c r="C51" s="9" t="s">
        <v>31</v>
      </c>
      <c r="D51" s="4" t="s">
        <v>20</v>
      </c>
      <c r="E51" s="4">
        <v>320</v>
      </c>
      <c r="F51" s="8">
        <f t="shared" ref="F51:F55" si="6">$F$56*1/9/1</f>
        <v>4534.97435897436</v>
      </c>
      <c r="G51" s="4" t="s">
        <v>21</v>
      </c>
      <c r="H51" s="4" t="s">
        <v>22</v>
      </c>
      <c r="I51" s="4" t="s">
        <v>107</v>
      </c>
      <c r="J51" s="4" t="s">
        <v>24</v>
      </c>
      <c r="K51" s="4" t="s">
        <v>25</v>
      </c>
      <c r="L51" s="4" t="s">
        <v>26</v>
      </c>
      <c r="M51" s="4" t="s">
        <v>27</v>
      </c>
      <c r="N51" s="4" t="s">
        <v>28</v>
      </c>
      <c r="O51" s="4" t="s">
        <v>29</v>
      </c>
      <c r="P51" s="4"/>
      <c r="Q51" s="4"/>
    </row>
    <row r="52" ht="18" customHeight="1" spans="1:17">
      <c r="A52" s="5" t="s">
        <v>33</v>
      </c>
      <c r="B52" s="7" t="s">
        <v>34</v>
      </c>
      <c r="C52" s="7" t="s">
        <v>19</v>
      </c>
      <c r="D52" s="4" t="s">
        <v>20</v>
      </c>
      <c r="E52" s="4">
        <v>320</v>
      </c>
      <c r="F52" s="8">
        <f>$F$56*1/6.5/1</f>
        <v>6279.19526627219</v>
      </c>
      <c r="G52" s="4" t="s">
        <v>35</v>
      </c>
      <c r="H52" s="4" t="s">
        <v>36</v>
      </c>
      <c r="I52" s="4" t="s">
        <v>108</v>
      </c>
      <c r="J52" s="4" t="s">
        <v>38</v>
      </c>
      <c r="K52" s="4" t="s">
        <v>39</v>
      </c>
      <c r="L52" s="4" t="s">
        <v>40</v>
      </c>
      <c r="M52" s="4" t="s">
        <v>41</v>
      </c>
      <c r="N52" s="4" t="s">
        <v>42</v>
      </c>
      <c r="O52" s="4" t="s">
        <v>43</v>
      </c>
      <c r="P52" s="4"/>
      <c r="Q52" s="4"/>
    </row>
    <row r="53" ht="18" customHeight="1" spans="1:17">
      <c r="A53" s="5" t="s">
        <v>33</v>
      </c>
      <c r="B53" s="9" t="s">
        <v>30</v>
      </c>
      <c r="C53" s="9" t="s">
        <v>31</v>
      </c>
      <c r="D53" s="4" t="s">
        <v>20</v>
      </c>
      <c r="E53" s="4">
        <v>320</v>
      </c>
      <c r="F53" s="8">
        <f>$F$56*1/9/1</f>
        <v>4534.97435897436</v>
      </c>
      <c r="G53" s="4" t="s">
        <v>35</v>
      </c>
      <c r="H53" s="4" t="s">
        <v>36</v>
      </c>
      <c r="I53" s="4" t="s">
        <v>108</v>
      </c>
      <c r="J53" s="4" t="s">
        <v>38</v>
      </c>
      <c r="K53" s="4" t="s">
        <v>39</v>
      </c>
      <c r="L53" s="4" t="s">
        <v>40</v>
      </c>
      <c r="M53" s="4" t="s">
        <v>41</v>
      </c>
      <c r="N53" s="4" t="s">
        <v>44</v>
      </c>
      <c r="O53" s="4" t="s">
        <v>43</v>
      </c>
      <c r="P53" s="4"/>
      <c r="Q53" s="4"/>
    </row>
    <row r="54" ht="18" customHeight="1" spans="1:17">
      <c r="A54" s="5" t="s">
        <v>45</v>
      </c>
      <c r="B54" s="9" t="s">
        <v>30</v>
      </c>
      <c r="C54" s="9" t="s">
        <v>31</v>
      </c>
      <c r="D54" s="4" t="s">
        <v>20</v>
      </c>
      <c r="E54" s="4">
        <v>320</v>
      </c>
      <c r="F54" s="8">
        <f>$F$56*1/9/1</f>
        <v>4534.97435897436</v>
      </c>
      <c r="G54" s="4" t="s">
        <v>46</v>
      </c>
      <c r="H54" s="4" t="s">
        <v>47</v>
      </c>
      <c r="I54" s="4" t="s">
        <v>109</v>
      </c>
      <c r="J54" s="4" t="s">
        <v>49</v>
      </c>
      <c r="K54" s="4" t="s">
        <v>50</v>
      </c>
      <c r="L54" s="4" t="s">
        <v>51</v>
      </c>
      <c r="M54" s="4" t="s">
        <v>52</v>
      </c>
      <c r="N54" s="4" t="s">
        <v>53</v>
      </c>
      <c r="O54" s="4" t="s">
        <v>54</v>
      </c>
      <c r="P54" s="4"/>
      <c r="Q54" s="4"/>
    </row>
    <row r="55" ht="18" customHeight="1" spans="1:17">
      <c r="A55" s="5" t="s">
        <v>55</v>
      </c>
      <c r="B55" s="9" t="s">
        <v>30</v>
      </c>
      <c r="C55" s="9" t="s">
        <v>31</v>
      </c>
      <c r="D55" s="4" t="s">
        <v>20</v>
      </c>
      <c r="E55" s="4">
        <v>320</v>
      </c>
      <c r="F55" s="8">
        <f>$F$56*1/9/1</f>
        <v>4534.97435897436</v>
      </c>
      <c r="G55" s="4" t="s">
        <v>56</v>
      </c>
      <c r="H55" s="4" t="s">
        <v>57</v>
      </c>
      <c r="I55" s="4" t="s">
        <v>110</v>
      </c>
      <c r="J55" s="4" t="s">
        <v>59</v>
      </c>
      <c r="K55" s="4" t="s">
        <v>60</v>
      </c>
      <c r="L55" s="4" t="s">
        <v>61</v>
      </c>
      <c r="M55" s="4" t="s">
        <v>62</v>
      </c>
      <c r="N55" s="4" t="s">
        <v>42</v>
      </c>
      <c r="O55" s="4" t="s">
        <v>63</v>
      </c>
      <c r="P55" s="4"/>
      <c r="Q55" s="4"/>
    </row>
    <row r="56" s="1" customFormat="1" ht="18" customHeight="1" spans="1:17">
      <c r="A56" s="4" t="s">
        <v>64</v>
      </c>
      <c r="B56" s="10" t="s">
        <v>65</v>
      </c>
      <c r="C56" s="10" t="s">
        <v>66</v>
      </c>
      <c r="D56" s="4" t="s">
        <v>20</v>
      </c>
      <c r="E56" s="4">
        <v>320</v>
      </c>
      <c r="F56" s="8">
        <f>33162*1.44/1.17</f>
        <v>40814.7692307692</v>
      </c>
      <c r="G56" s="11" t="s">
        <v>67</v>
      </c>
      <c r="H56" s="11" t="s">
        <v>68</v>
      </c>
      <c r="I56" s="4" t="s">
        <v>111</v>
      </c>
      <c r="J56" s="4" t="s">
        <v>70</v>
      </c>
      <c r="K56" s="11" t="s">
        <v>71</v>
      </c>
      <c r="L56" s="11" t="s">
        <v>72</v>
      </c>
      <c r="M56" s="11" t="s">
        <v>73</v>
      </c>
      <c r="N56" s="11" t="s">
        <v>74</v>
      </c>
      <c r="O56" s="11" t="s">
        <v>75</v>
      </c>
      <c r="P56" s="4"/>
      <c r="Q56" s="4"/>
    </row>
    <row r="57" ht="14.25" spans="1:17">
      <c r="A57" s="12"/>
      <c r="B57" s="1"/>
      <c r="C57" s="1"/>
      <c r="D57" s="1"/>
      <c r="E57" s="1"/>
      <c r="F57" s="13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ht="18" customHeight="1" spans="1:17">
      <c r="A58" s="4" t="s">
        <v>17</v>
      </c>
      <c r="B58" s="7" t="s">
        <v>18</v>
      </c>
      <c r="C58" s="7" t="s">
        <v>19</v>
      </c>
      <c r="D58" s="4" t="s">
        <v>20</v>
      </c>
      <c r="E58" s="4">
        <v>350</v>
      </c>
      <c r="F58" s="8">
        <f>$F$64*1/6.5/1</f>
        <v>7237.1124260355</v>
      </c>
      <c r="G58" s="4" t="s">
        <v>21</v>
      </c>
      <c r="H58" s="4" t="s">
        <v>22</v>
      </c>
      <c r="I58" s="4" t="s">
        <v>112</v>
      </c>
      <c r="J58" s="4" t="s">
        <v>24</v>
      </c>
      <c r="K58" s="4" t="s">
        <v>25</v>
      </c>
      <c r="L58" s="4" t="s">
        <v>26</v>
      </c>
      <c r="M58" s="4" t="s">
        <v>27</v>
      </c>
      <c r="N58" s="4" t="s">
        <v>28</v>
      </c>
      <c r="O58" s="4" t="s">
        <v>29</v>
      </c>
      <c r="P58" s="4"/>
      <c r="Q58" s="4"/>
    </row>
    <row r="59" ht="18" customHeight="1" spans="1:17">
      <c r="A59" s="4" t="s">
        <v>17</v>
      </c>
      <c r="B59" s="9" t="s">
        <v>30</v>
      </c>
      <c r="C59" s="9" t="s">
        <v>31</v>
      </c>
      <c r="D59" s="4" t="s">
        <v>20</v>
      </c>
      <c r="E59" s="4">
        <v>350</v>
      </c>
      <c r="F59" s="8">
        <f t="shared" ref="F59:F63" si="7">$F$64*1/9/1</f>
        <v>5226.80341880342</v>
      </c>
      <c r="G59" s="4" t="s">
        <v>21</v>
      </c>
      <c r="H59" s="4" t="s">
        <v>22</v>
      </c>
      <c r="I59" s="4" t="s">
        <v>113</v>
      </c>
      <c r="J59" s="4" t="s">
        <v>24</v>
      </c>
      <c r="K59" s="4" t="s">
        <v>25</v>
      </c>
      <c r="L59" s="4" t="s">
        <v>26</v>
      </c>
      <c r="M59" s="4" t="s">
        <v>27</v>
      </c>
      <c r="N59" s="4" t="s">
        <v>28</v>
      </c>
      <c r="O59" s="4" t="s">
        <v>29</v>
      </c>
      <c r="P59" s="4"/>
      <c r="Q59" s="4"/>
    </row>
    <row r="60" ht="18" customHeight="1" spans="1:17">
      <c r="A60" s="5" t="s">
        <v>33</v>
      </c>
      <c r="B60" s="7" t="s">
        <v>34</v>
      </c>
      <c r="C60" s="7" t="s">
        <v>19</v>
      </c>
      <c r="D60" s="4" t="s">
        <v>20</v>
      </c>
      <c r="E60" s="4">
        <v>350</v>
      </c>
      <c r="F60" s="8">
        <f>$F$64*1/6.5/1</f>
        <v>7237.1124260355</v>
      </c>
      <c r="G60" s="4" t="s">
        <v>35</v>
      </c>
      <c r="H60" s="4" t="s">
        <v>36</v>
      </c>
      <c r="I60" s="4" t="s">
        <v>114</v>
      </c>
      <c r="J60" s="4" t="s">
        <v>38</v>
      </c>
      <c r="K60" s="4" t="s">
        <v>39</v>
      </c>
      <c r="L60" s="4" t="s">
        <v>40</v>
      </c>
      <c r="M60" s="4" t="s">
        <v>41</v>
      </c>
      <c r="N60" s="4" t="s">
        <v>42</v>
      </c>
      <c r="O60" s="4" t="s">
        <v>43</v>
      </c>
      <c r="P60" s="4"/>
      <c r="Q60" s="4"/>
    </row>
    <row r="61" ht="18" customHeight="1" spans="1:17">
      <c r="A61" s="5" t="s">
        <v>33</v>
      </c>
      <c r="B61" s="9" t="s">
        <v>30</v>
      </c>
      <c r="C61" s="9" t="s">
        <v>31</v>
      </c>
      <c r="D61" s="4" t="s">
        <v>20</v>
      </c>
      <c r="E61" s="4">
        <v>350</v>
      </c>
      <c r="F61" s="8">
        <f>$F$64*1/9/1</f>
        <v>5226.80341880342</v>
      </c>
      <c r="G61" s="4" t="s">
        <v>35</v>
      </c>
      <c r="H61" s="4" t="s">
        <v>36</v>
      </c>
      <c r="I61" s="4" t="s">
        <v>114</v>
      </c>
      <c r="J61" s="4" t="s">
        <v>38</v>
      </c>
      <c r="K61" s="4" t="s">
        <v>39</v>
      </c>
      <c r="L61" s="4" t="s">
        <v>40</v>
      </c>
      <c r="M61" s="4" t="s">
        <v>41</v>
      </c>
      <c r="N61" s="4" t="s">
        <v>44</v>
      </c>
      <c r="O61" s="4" t="s">
        <v>43</v>
      </c>
      <c r="P61" s="4"/>
      <c r="Q61" s="4"/>
    </row>
    <row r="62" ht="18" customHeight="1" spans="1:17">
      <c r="A62" s="5" t="s">
        <v>45</v>
      </c>
      <c r="B62" s="9" t="s">
        <v>30</v>
      </c>
      <c r="C62" s="9" t="s">
        <v>31</v>
      </c>
      <c r="D62" s="4" t="s">
        <v>20</v>
      </c>
      <c r="E62" s="4">
        <v>350</v>
      </c>
      <c r="F62" s="8">
        <f>$F$64*1/9/1</f>
        <v>5226.80341880342</v>
      </c>
      <c r="G62" s="4" t="s">
        <v>46</v>
      </c>
      <c r="H62" s="4" t="s">
        <v>47</v>
      </c>
      <c r="I62" s="4" t="s">
        <v>115</v>
      </c>
      <c r="J62" s="4" t="s">
        <v>49</v>
      </c>
      <c r="K62" s="4" t="s">
        <v>50</v>
      </c>
      <c r="L62" s="4" t="s">
        <v>51</v>
      </c>
      <c r="M62" s="4" t="s">
        <v>52</v>
      </c>
      <c r="N62" s="4" t="s">
        <v>53</v>
      </c>
      <c r="O62" s="4" t="s">
        <v>54</v>
      </c>
      <c r="P62" s="4"/>
      <c r="Q62" s="4"/>
    </row>
    <row r="63" ht="18" customHeight="1" spans="1:17">
      <c r="A63" s="5" t="s">
        <v>55</v>
      </c>
      <c r="B63" s="9" t="s">
        <v>30</v>
      </c>
      <c r="C63" s="9" t="s">
        <v>31</v>
      </c>
      <c r="D63" s="4" t="s">
        <v>20</v>
      </c>
      <c r="E63" s="4">
        <v>350</v>
      </c>
      <c r="F63" s="8">
        <f>$F$64*1/9/1</f>
        <v>5226.80341880342</v>
      </c>
      <c r="G63" s="4" t="s">
        <v>56</v>
      </c>
      <c r="H63" s="4" t="s">
        <v>57</v>
      </c>
      <c r="I63" s="4" t="s">
        <v>116</v>
      </c>
      <c r="J63" s="4" t="s">
        <v>59</v>
      </c>
      <c r="K63" s="4" t="s">
        <v>60</v>
      </c>
      <c r="L63" s="4" t="s">
        <v>61</v>
      </c>
      <c r="M63" s="4" t="s">
        <v>62</v>
      </c>
      <c r="N63" s="4" t="s">
        <v>42</v>
      </c>
      <c r="O63" s="4" t="s">
        <v>63</v>
      </c>
      <c r="P63" s="4"/>
      <c r="Q63" s="4"/>
    </row>
    <row r="64" s="1" customFormat="1" ht="18" customHeight="1" spans="1:17">
      <c r="A64" s="4" t="s">
        <v>64</v>
      </c>
      <c r="B64" s="10" t="s">
        <v>65</v>
      </c>
      <c r="C64" s="10" t="s">
        <v>66</v>
      </c>
      <c r="D64" s="4" t="s">
        <v>20</v>
      </c>
      <c r="E64" s="4">
        <v>350</v>
      </c>
      <c r="F64" s="8">
        <f>38221*1.44/1.17</f>
        <v>47041.2307692308</v>
      </c>
      <c r="G64" s="11" t="s">
        <v>67</v>
      </c>
      <c r="H64" s="11" t="s">
        <v>68</v>
      </c>
      <c r="I64" s="4" t="s">
        <v>117</v>
      </c>
      <c r="J64" s="4" t="s">
        <v>70</v>
      </c>
      <c r="K64" s="11" t="s">
        <v>71</v>
      </c>
      <c r="L64" s="11" t="s">
        <v>72</v>
      </c>
      <c r="M64" s="11" t="s">
        <v>73</v>
      </c>
      <c r="N64" s="11" t="s">
        <v>74</v>
      </c>
      <c r="O64" s="11" t="s">
        <v>75</v>
      </c>
      <c r="P64" s="4"/>
      <c r="Q64" s="4"/>
    </row>
    <row r="65" spans="1:17">
      <c r="A65" s="14"/>
      <c r="B65" s="15"/>
      <c r="C65" s="15"/>
      <c r="D65" s="15"/>
      <c r="E65" s="15"/>
      <c r="F65" s="16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ht="18" customHeight="1" spans="1:17">
      <c r="A66" s="4" t="s">
        <v>17</v>
      </c>
      <c r="B66" s="7" t="s">
        <v>18</v>
      </c>
      <c r="C66" s="7" t="s">
        <v>19</v>
      </c>
      <c r="D66" s="4" t="s">
        <v>20</v>
      </c>
      <c r="E66" s="4">
        <v>400</v>
      </c>
      <c r="F66" s="8">
        <f>$F$72*1/6.5/1</f>
        <v>9452.87573964497</v>
      </c>
      <c r="G66" s="4" t="s">
        <v>21</v>
      </c>
      <c r="H66" s="4" t="s">
        <v>22</v>
      </c>
      <c r="I66" s="4" t="s">
        <v>118</v>
      </c>
      <c r="J66" s="4" t="s">
        <v>24</v>
      </c>
      <c r="K66" s="4" t="s">
        <v>25</v>
      </c>
      <c r="L66" s="4" t="s">
        <v>26</v>
      </c>
      <c r="M66" s="4" t="s">
        <v>27</v>
      </c>
      <c r="N66" s="4" t="s">
        <v>28</v>
      </c>
      <c r="O66" s="4" t="s">
        <v>29</v>
      </c>
      <c r="P66" s="4"/>
      <c r="Q66" s="4"/>
    </row>
    <row r="67" ht="18" customHeight="1" spans="1:17">
      <c r="A67" s="4" t="s">
        <v>17</v>
      </c>
      <c r="B67" s="9" t="s">
        <v>30</v>
      </c>
      <c r="C67" s="9" t="s">
        <v>31</v>
      </c>
      <c r="D67" s="4" t="s">
        <v>20</v>
      </c>
      <c r="E67" s="4">
        <v>400</v>
      </c>
      <c r="F67" s="8">
        <f t="shared" ref="F67:F71" si="8">$F$72*1/9/1</f>
        <v>6827.07692307692</v>
      </c>
      <c r="G67" s="4" t="s">
        <v>21</v>
      </c>
      <c r="H67" s="4" t="s">
        <v>22</v>
      </c>
      <c r="I67" s="4" t="s">
        <v>119</v>
      </c>
      <c r="J67" s="4" t="s">
        <v>24</v>
      </c>
      <c r="K67" s="4" t="s">
        <v>25</v>
      </c>
      <c r="L67" s="4" t="s">
        <v>26</v>
      </c>
      <c r="M67" s="4" t="s">
        <v>27</v>
      </c>
      <c r="N67" s="4" t="s">
        <v>28</v>
      </c>
      <c r="O67" s="4" t="s">
        <v>29</v>
      </c>
      <c r="P67" s="4"/>
      <c r="Q67" s="4"/>
    </row>
    <row r="68" ht="18" customHeight="1" spans="1:17">
      <c r="A68" s="5" t="s">
        <v>33</v>
      </c>
      <c r="B68" s="7" t="s">
        <v>34</v>
      </c>
      <c r="C68" s="7" t="s">
        <v>19</v>
      </c>
      <c r="D68" s="4" t="s">
        <v>20</v>
      </c>
      <c r="E68" s="4">
        <v>400</v>
      </c>
      <c r="F68" s="8">
        <f>$F$72*1/6.5/1</f>
        <v>9452.87573964497</v>
      </c>
      <c r="G68" s="4" t="s">
        <v>35</v>
      </c>
      <c r="H68" s="4" t="s">
        <v>36</v>
      </c>
      <c r="I68" s="4" t="s">
        <v>120</v>
      </c>
      <c r="J68" s="4" t="s">
        <v>38</v>
      </c>
      <c r="K68" s="4" t="s">
        <v>39</v>
      </c>
      <c r="L68" s="4" t="s">
        <v>40</v>
      </c>
      <c r="M68" s="4" t="s">
        <v>41</v>
      </c>
      <c r="N68" s="4" t="s">
        <v>42</v>
      </c>
      <c r="O68" s="4" t="s">
        <v>43</v>
      </c>
      <c r="P68" s="4"/>
      <c r="Q68" s="4"/>
    </row>
    <row r="69" ht="18" customHeight="1" spans="1:17">
      <c r="A69" s="5" t="s">
        <v>33</v>
      </c>
      <c r="B69" s="9" t="s">
        <v>30</v>
      </c>
      <c r="C69" s="9" t="s">
        <v>31</v>
      </c>
      <c r="D69" s="4" t="s">
        <v>20</v>
      </c>
      <c r="E69" s="4">
        <v>400</v>
      </c>
      <c r="F69" s="8">
        <f>$F$72*1/9/1</f>
        <v>6827.07692307692</v>
      </c>
      <c r="G69" s="4" t="s">
        <v>35</v>
      </c>
      <c r="H69" s="4" t="s">
        <v>36</v>
      </c>
      <c r="I69" s="4" t="s">
        <v>120</v>
      </c>
      <c r="J69" s="4" t="s">
        <v>38</v>
      </c>
      <c r="K69" s="4" t="s">
        <v>39</v>
      </c>
      <c r="L69" s="4" t="s">
        <v>40</v>
      </c>
      <c r="M69" s="4" t="s">
        <v>41</v>
      </c>
      <c r="N69" s="4" t="s">
        <v>44</v>
      </c>
      <c r="O69" s="4" t="s">
        <v>43</v>
      </c>
      <c r="P69" s="4"/>
      <c r="Q69" s="4"/>
    </row>
    <row r="70" ht="18" customHeight="1" spans="1:17">
      <c r="A70" s="5" t="s">
        <v>45</v>
      </c>
      <c r="B70" s="9" t="s">
        <v>30</v>
      </c>
      <c r="C70" s="9" t="s">
        <v>31</v>
      </c>
      <c r="D70" s="4" t="s">
        <v>20</v>
      </c>
      <c r="E70" s="4">
        <v>400</v>
      </c>
      <c r="F70" s="8">
        <f>$F$72*1/9/1</f>
        <v>6827.07692307692</v>
      </c>
      <c r="G70" s="4" t="s">
        <v>46</v>
      </c>
      <c r="H70" s="4" t="s">
        <v>47</v>
      </c>
      <c r="I70" s="4" t="s">
        <v>121</v>
      </c>
      <c r="J70" s="4" t="s">
        <v>49</v>
      </c>
      <c r="K70" s="4" t="s">
        <v>50</v>
      </c>
      <c r="L70" s="4" t="s">
        <v>51</v>
      </c>
      <c r="M70" s="4" t="s">
        <v>52</v>
      </c>
      <c r="N70" s="4" t="s">
        <v>53</v>
      </c>
      <c r="O70" s="4" t="s">
        <v>54</v>
      </c>
      <c r="P70" s="4"/>
      <c r="Q70" s="4"/>
    </row>
    <row r="71" ht="18" customHeight="1" spans="1:17">
      <c r="A71" s="5" t="s">
        <v>55</v>
      </c>
      <c r="B71" s="9" t="s">
        <v>30</v>
      </c>
      <c r="C71" s="9" t="s">
        <v>31</v>
      </c>
      <c r="D71" s="4" t="s">
        <v>20</v>
      </c>
      <c r="E71" s="4">
        <v>400</v>
      </c>
      <c r="F71" s="8">
        <f>$F$72*1/9/1</f>
        <v>6827.07692307692</v>
      </c>
      <c r="G71" s="4" t="s">
        <v>56</v>
      </c>
      <c r="H71" s="4" t="s">
        <v>57</v>
      </c>
      <c r="I71" s="4" t="s">
        <v>122</v>
      </c>
      <c r="J71" s="4" t="s">
        <v>59</v>
      </c>
      <c r="K71" s="4" t="s">
        <v>60</v>
      </c>
      <c r="L71" s="4" t="s">
        <v>61</v>
      </c>
      <c r="M71" s="4" t="s">
        <v>62</v>
      </c>
      <c r="N71" s="4" t="s">
        <v>42</v>
      </c>
      <c r="O71" s="4" t="s">
        <v>63</v>
      </c>
      <c r="P71" s="4"/>
      <c r="Q71" s="4"/>
    </row>
    <row r="72" s="1" customFormat="1" ht="18" customHeight="1" spans="1:17">
      <c r="A72" s="4" t="s">
        <v>64</v>
      </c>
      <c r="B72" s="10" t="s">
        <v>65</v>
      </c>
      <c r="C72" s="10" t="s">
        <v>66</v>
      </c>
      <c r="D72" s="4" t="s">
        <v>20</v>
      </c>
      <c r="E72" s="4">
        <v>400</v>
      </c>
      <c r="F72" s="8">
        <f>49923*1.44/1.17</f>
        <v>61443.6923076923</v>
      </c>
      <c r="G72" s="11" t="s">
        <v>67</v>
      </c>
      <c r="H72" s="11" t="s">
        <v>68</v>
      </c>
      <c r="I72" s="4" t="s">
        <v>123</v>
      </c>
      <c r="J72" s="4" t="s">
        <v>70</v>
      </c>
      <c r="K72" s="11" t="s">
        <v>71</v>
      </c>
      <c r="L72" s="11" t="s">
        <v>72</v>
      </c>
      <c r="M72" s="11" t="s">
        <v>73</v>
      </c>
      <c r="N72" s="11" t="s">
        <v>74</v>
      </c>
      <c r="O72" s="11" t="s">
        <v>75</v>
      </c>
      <c r="P72" s="4"/>
      <c r="Q72" s="4"/>
    </row>
    <row r="74" ht="18" customHeight="1" spans="1:17">
      <c r="A74" s="4" t="s">
        <v>17</v>
      </c>
      <c r="B74" s="7" t="s">
        <v>18</v>
      </c>
      <c r="C74" s="7" t="s">
        <v>19</v>
      </c>
      <c r="D74" s="4" t="s">
        <v>20</v>
      </c>
      <c r="E74" s="4">
        <v>500</v>
      </c>
      <c r="F74" s="8">
        <f>$F$80*1/6.5/1</f>
        <v>14770.3668639053</v>
      </c>
      <c r="G74" s="4" t="s">
        <v>21</v>
      </c>
      <c r="H74" s="4" t="s">
        <v>22</v>
      </c>
      <c r="I74" s="4" t="s">
        <v>124</v>
      </c>
      <c r="J74" s="4" t="s">
        <v>24</v>
      </c>
      <c r="K74" s="4" t="s">
        <v>25</v>
      </c>
      <c r="L74" s="4" t="s">
        <v>26</v>
      </c>
      <c r="M74" s="4" t="s">
        <v>27</v>
      </c>
      <c r="N74" s="4" t="s">
        <v>28</v>
      </c>
      <c r="O74" s="4" t="s">
        <v>29</v>
      </c>
      <c r="P74" s="4"/>
      <c r="Q74" s="4"/>
    </row>
    <row r="75" ht="18" customHeight="1" spans="1:17">
      <c r="A75" s="4" t="s">
        <v>17</v>
      </c>
      <c r="B75" s="9" t="s">
        <v>30</v>
      </c>
      <c r="C75" s="9" t="s">
        <v>31</v>
      </c>
      <c r="D75" s="4" t="s">
        <v>20</v>
      </c>
      <c r="E75" s="4">
        <v>500</v>
      </c>
      <c r="F75" s="8">
        <f t="shared" ref="F75:F79" si="9">$F$80*1/9/1</f>
        <v>10667.4871794872</v>
      </c>
      <c r="G75" s="4" t="s">
        <v>21</v>
      </c>
      <c r="H75" s="4" t="s">
        <v>22</v>
      </c>
      <c r="I75" s="4" t="s">
        <v>125</v>
      </c>
      <c r="J75" s="4" t="s">
        <v>24</v>
      </c>
      <c r="K75" s="4" t="s">
        <v>25</v>
      </c>
      <c r="L75" s="4" t="s">
        <v>26</v>
      </c>
      <c r="M75" s="4" t="s">
        <v>27</v>
      </c>
      <c r="N75" s="4" t="s">
        <v>28</v>
      </c>
      <c r="O75" s="4" t="s">
        <v>29</v>
      </c>
      <c r="P75" s="4"/>
      <c r="Q75" s="4"/>
    </row>
    <row r="76" ht="18" customHeight="1" spans="1:17">
      <c r="A76" s="5" t="s">
        <v>33</v>
      </c>
      <c r="B76" s="7" t="s">
        <v>34</v>
      </c>
      <c r="C76" s="7" t="s">
        <v>19</v>
      </c>
      <c r="D76" s="4" t="s">
        <v>20</v>
      </c>
      <c r="E76" s="4">
        <v>500</v>
      </c>
      <c r="F76" s="8">
        <f>$F$80*1/6.5/1</f>
        <v>14770.3668639053</v>
      </c>
      <c r="G76" s="4" t="s">
        <v>35</v>
      </c>
      <c r="H76" s="4" t="s">
        <v>36</v>
      </c>
      <c r="I76" s="4" t="s">
        <v>126</v>
      </c>
      <c r="J76" s="4" t="s">
        <v>38</v>
      </c>
      <c r="K76" s="4" t="s">
        <v>39</v>
      </c>
      <c r="L76" s="4" t="s">
        <v>40</v>
      </c>
      <c r="M76" s="4" t="s">
        <v>41</v>
      </c>
      <c r="N76" s="4" t="s">
        <v>42</v>
      </c>
      <c r="O76" s="4" t="s">
        <v>43</v>
      </c>
      <c r="P76" s="4"/>
      <c r="Q76" s="4"/>
    </row>
    <row r="77" ht="18" customHeight="1" spans="1:17">
      <c r="A77" s="5" t="s">
        <v>33</v>
      </c>
      <c r="B77" s="9" t="s">
        <v>30</v>
      </c>
      <c r="C77" s="9" t="s">
        <v>31</v>
      </c>
      <c r="D77" s="4" t="s">
        <v>20</v>
      </c>
      <c r="E77" s="4">
        <v>500</v>
      </c>
      <c r="F77" s="8">
        <f>$F$80*1/9/1</f>
        <v>10667.4871794872</v>
      </c>
      <c r="G77" s="4" t="s">
        <v>35</v>
      </c>
      <c r="H77" s="4" t="s">
        <v>36</v>
      </c>
      <c r="I77" s="4" t="s">
        <v>126</v>
      </c>
      <c r="J77" s="4" t="s">
        <v>38</v>
      </c>
      <c r="K77" s="4" t="s">
        <v>39</v>
      </c>
      <c r="L77" s="4" t="s">
        <v>40</v>
      </c>
      <c r="M77" s="4" t="s">
        <v>41</v>
      </c>
      <c r="N77" s="4" t="s">
        <v>44</v>
      </c>
      <c r="O77" s="4" t="s">
        <v>43</v>
      </c>
      <c r="P77" s="4"/>
      <c r="Q77" s="4"/>
    </row>
    <row r="78" ht="18" customHeight="1" spans="1:17">
      <c r="A78" s="5" t="s">
        <v>45</v>
      </c>
      <c r="B78" s="9" t="s">
        <v>30</v>
      </c>
      <c r="C78" s="9" t="s">
        <v>31</v>
      </c>
      <c r="D78" s="4" t="s">
        <v>20</v>
      </c>
      <c r="E78" s="4">
        <v>500</v>
      </c>
      <c r="F78" s="8">
        <f>$F$80*1/9/1</f>
        <v>10667.4871794872</v>
      </c>
      <c r="G78" s="4" t="s">
        <v>46</v>
      </c>
      <c r="H78" s="4" t="s">
        <v>47</v>
      </c>
      <c r="I78" s="4" t="s">
        <v>127</v>
      </c>
      <c r="J78" s="4" t="s">
        <v>49</v>
      </c>
      <c r="K78" s="4" t="s">
        <v>50</v>
      </c>
      <c r="L78" s="4" t="s">
        <v>51</v>
      </c>
      <c r="M78" s="4" t="s">
        <v>52</v>
      </c>
      <c r="N78" s="4" t="s">
        <v>53</v>
      </c>
      <c r="O78" s="4" t="s">
        <v>54</v>
      </c>
      <c r="P78" s="4"/>
      <c r="Q78" s="4"/>
    </row>
    <row r="79" ht="18" customHeight="1" spans="1:17">
      <c r="A79" s="5" t="s">
        <v>55</v>
      </c>
      <c r="B79" s="9" t="s">
        <v>30</v>
      </c>
      <c r="C79" s="9" t="s">
        <v>31</v>
      </c>
      <c r="D79" s="4" t="s">
        <v>20</v>
      </c>
      <c r="E79" s="4">
        <v>500</v>
      </c>
      <c r="F79" s="8">
        <f>$F$80*1/9/1</f>
        <v>10667.4871794872</v>
      </c>
      <c r="G79" s="4" t="s">
        <v>56</v>
      </c>
      <c r="H79" s="4" t="s">
        <v>57</v>
      </c>
      <c r="I79" s="4" t="s">
        <v>128</v>
      </c>
      <c r="J79" s="4" t="s">
        <v>59</v>
      </c>
      <c r="K79" s="4" t="s">
        <v>60</v>
      </c>
      <c r="L79" s="4" t="s">
        <v>61</v>
      </c>
      <c r="M79" s="4" t="s">
        <v>62</v>
      </c>
      <c r="N79" s="4" t="s">
        <v>42</v>
      </c>
      <c r="O79" s="4" t="s">
        <v>63</v>
      </c>
      <c r="P79" s="4"/>
      <c r="Q79" s="4"/>
    </row>
    <row r="80" s="1" customFormat="1" ht="18" customHeight="1" spans="1:17">
      <c r="A80" s="4" t="s">
        <v>64</v>
      </c>
      <c r="B80" s="10" t="s">
        <v>65</v>
      </c>
      <c r="C80" s="10" t="s">
        <v>66</v>
      </c>
      <c r="D80" s="4" t="s">
        <v>20</v>
      </c>
      <c r="E80" s="4">
        <v>500</v>
      </c>
      <c r="F80" s="8">
        <f>78006*1.44/1.17</f>
        <v>96007.3846153846</v>
      </c>
      <c r="G80" s="11" t="s">
        <v>67</v>
      </c>
      <c r="H80" s="11" t="s">
        <v>68</v>
      </c>
      <c r="I80" s="4" t="s">
        <v>129</v>
      </c>
      <c r="J80" s="4" t="s">
        <v>70</v>
      </c>
      <c r="K80" s="11" t="s">
        <v>71</v>
      </c>
      <c r="L80" s="11" t="s">
        <v>72</v>
      </c>
      <c r="M80" s="11" t="s">
        <v>73</v>
      </c>
      <c r="N80" s="11" t="s">
        <v>74</v>
      </c>
      <c r="O80" s="11" t="s">
        <v>75</v>
      </c>
      <c r="P80" s="4"/>
      <c r="Q80" s="4"/>
    </row>
    <row r="81" ht="14.25" spans="1:17">
      <c r="A81" s="12"/>
      <c r="B81" s="1"/>
      <c r="C81" s="1"/>
      <c r="D81" s="1"/>
      <c r="E81" s="1"/>
      <c r="F81" s="1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ht="18" customHeight="1" spans="1:17">
      <c r="A82" s="4" t="s">
        <v>17</v>
      </c>
      <c r="B82" s="7" t="s">
        <v>18</v>
      </c>
      <c r="C82" s="7" t="s">
        <v>19</v>
      </c>
      <c r="D82" s="4" t="s">
        <v>20</v>
      </c>
      <c r="E82" s="4">
        <v>600</v>
      </c>
      <c r="F82" s="8">
        <f>$F$88*1/6.5/1</f>
        <v>21268.8284023669</v>
      </c>
      <c r="G82" s="4" t="s">
        <v>21</v>
      </c>
      <c r="H82" s="4" t="s">
        <v>22</v>
      </c>
      <c r="I82" s="4" t="s">
        <v>130</v>
      </c>
      <c r="J82" s="4" t="s">
        <v>24</v>
      </c>
      <c r="K82" s="4" t="s">
        <v>25</v>
      </c>
      <c r="L82" s="4" t="s">
        <v>26</v>
      </c>
      <c r="M82" s="4" t="s">
        <v>27</v>
      </c>
      <c r="N82" s="4" t="s">
        <v>28</v>
      </c>
      <c r="O82" s="4" t="s">
        <v>29</v>
      </c>
      <c r="P82" s="4"/>
      <c r="Q82" s="4"/>
    </row>
    <row r="83" ht="18" customHeight="1" spans="1:17">
      <c r="A83" s="4" t="s">
        <v>17</v>
      </c>
      <c r="B83" s="9" t="s">
        <v>30</v>
      </c>
      <c r="C83" s="9" t="s">
        <v>31</v>
      </c>
      <c r="D83" s="4" t="s">
        <v>20</v>
      </c>
      <c r="E83" s="4">
        <v>600</v>
      </c>
      <c r="F83" s="8">
        <f t="shared" ref="F83:F87" si="10">$F$88*1/9/1</f>
        <v>15360.8205128205</v>
      </c>
      <c r="G83" s="4" t="s">
        <v>21</v>
      </c>
      <c r="H83" s="4" t="s">
        <v>22</v>
      </c>
      <c r="I83" s="4" t="s">
        <v>131</v>
      </c>
      <c r="J83" s="4" t="s">
        <v>24</v>
      </c>
      <c r="K83" s="4" t="s">
        <v>25</v>
      </c>
      <c r="L83" s="4" t="s">
        <v>26</v>
      </c>
      <c r="M83" s="4" t="s">
        <v>27</v>
      </c>
      <c r="N83" s="4" t="s">
        <v>28</v>
      </c>
      <c r="O83" s="4" t="s">
        <v>29</v>
      </c>
      <c r="P83" s="4"/>
      <c r="Q83" s="4"/>
    </row>
    <row r="84" ht="18" customHeight="1" spans="1:17">
      <c r="A84" s="5" t="s">
        <v>33</v>
      </c>
      <c r="B84" s="7" t="s">
        <v>34</v>
      </c>
      <c r="C84" s="7" t="s">
        <v>19</v>
      </c>
      <c r="D84" s="4" t="s">
        <v>20</v>
      </c>
      <c r="E84" s="4">
        <v>600</v>
      </c>
      <c r="F84" s="8">
        <f>$F$88*1/6.5/1</f>
        <v>21268.8284023669</v>
      </c>
      <c r="G84" s="4" t="s">
        <v>35</v>
      </c>
      <c r="H84" s="4" t="s">
        <v>36</v>
      </c>
      <c r="I84" s="4" t="s">
        <v>132</v>
      </c>
      <c r="J84" s="4" t="s">
        <v>38</v>
      </c>
      <c r="K84" s="4" t="s">
        <v>39</v>
      </c>
      <c r="L84" s="4" t="s">
        <v>40</v>
      </c>
      <c r="M84" s="4" t="s">
        <v>41</v>
      </c>
      <c r="N84" s="4" t="s">
        <v>42</v>
      </c>
      <c r="O84" s="4" t="s">
        <v>43</v>
      </c>
      <c r="P84" s="4"/>
      <c r="Q84" s="4"/>
    </row>
    <row r="85" ht="18" customHeight="1" spans="1:17">
      <c r="A85" s="5" t="s">
        <v>33</v>
      </c>
      <c r="B85" s="9" t="s">
        <v>30</v>
      </c>
      <c r="C85" s="9" t="s">
        <v>31</v>
      </c>
      <c r="D85" s="4" t="s">
        <v>20</v>
      </c>
      <c r="E85" s="4">
        <v>600</v>
      </c>
      <c r="F85" s="8">
        <f>$F$88*1/9/1</f>
        <v>15360.8205128205</v>
      </c>
      <c r="G85" s="4" t="s">
        <v>35</v>
      </c>
      <c r="H85" s="4" t="s">
        <v>36</v>
      </c>
      <c r="I85" s="4" t="s">
        <v>132</v>
      </c>
      <c r="J85" s="4" t="s">
        <v>38</v>
      </c>
      <c r="K85" s="4" t="s">
        <v>39</v>
      </c>
      <c r="L85" s="4" t="s">
        <v>40</v>
      </c>
      <c r="M85" s="4" t="s">
        <v>41</v>
      </c>
      <c r="N85" s="4" t="s">
        <v>44</v>
      </c>
      <c r="O85" s="4" t="s">
        <v>43</v>
      </c>
      <c r="P85" s="4"/>
      <c r="Q85" s="4"/>
    </row>
    <row r="86" ht="18" customHeight="1" spans="1:17">
      <c r="A86" s="5" t="s">
        <v>45</v>
      </c>
      <c r="B86" s="9" t="s">
        <v>30</v>
      </c>
      <c r="C86" s="9" t="s">
        <v>31</v>
      </c>
      <c r="D86" s="4" t="s">
        <v>20</v>
      </c>
      <c r="E86" s="4">
        <v>600</v>
      </c>
      <c r="F86" s="8">
        <f>$F$88*1/9/1</f>
        <v>15360.8205128205</v>
      </c>
      <c r="G86" s="4" t="s">
        <v>46</v>
      </c>
      <c r="H86" s="4" t="s">
        <v>47</v>
      </c>
      <c r="I86" s="4" t="s">
        <v>133</v>
      </c>
      <c r="J86" s="4" t="s">
        <v>49</v>
      </c>
      <c r="K86" s="4" t="s">
        <v>50</v>
      </c>
      <c r="L86" s="4" t="s">
        <v>51</v>
      </c>
      <c r="M86" s="4" t="s">
        <v>52</v>
      </c>
      <c r="N86" s="4" t="s">
        <v>53</v>
      </c>
      <c r="O86" s="4" t="s">
        <v>54</v>
      </c>
      <c r="P86" s="4"/>
      <c r="Q86" s="4"/>
    </row>
    <row r="87" ht="18" customHeight="1" spans="1:17">
      <c r="A87" s="5" t="s">
        <v>55</v>
      </c>
      <c r="B87" s="9" t="s">
        <v>30</v>
      </c>
      <c r="C87" s="9" t="s">
        <v>31</v>
      </c>
      <c r="D87" s="4" t="s">
        <v>20</v>
      </c>
      <c r="E87" s="4">
        <v>600</v>
      </c>
      <c r="F87" s="8">
        <f>$F$88*1/9/1</f>
        <v>15360.8205128205</v>
      </c>
      <c r="G87" s="4" t="s">
        <v>56</v>
      </c>
      <c r="H87" s="4" t="s">
        <v>57</v>
      </c>
      <c r="I87" s="4" t="s">
        <v>134</v>
      </c>
      <c r="J87" s="4" t="s">
        <v>59</v>
      </c>
      <c r="K87" s="4" t="s">
        <v>60</v>
      </c>
      <c r="L87" s="4" t="s">
        <v>61</v>
      </c>
      <c r="M87" s="4" t="s">
        <v>62</v>
      </c>
      <c r="N87" s="4" t="s">
        <v>42</v>
      </c>
      <c r="O87" s="4" t="s">
        <v>63</v>
      </c>
      <c r="P87" s="4"/>
      <c r="Q87" s="4"/>
    </row>
    <row r="88" s="1" customFormat="1" ht="18" customHeight="1" spans="1:17">
      <c r="A88" s="4" t="s">
        <v>64</v>
      </c>
      <c r="B88" s="10" t="s">
        <v>65</v>
      </c>
      <c r="C88" s="10" t="s">
        <v>66</v>
      </c>
      <c r="D88" s="4" t="s">
        <v>20</v>
      </c>
      <c r="E88" s="4">
        <v>600</v>
      </c>
      <c r="F88" s="8">
        <f>112326*1.44/1.17</f>
        <v>138247.384615385</v>
      </c>
      <c r="G88" s="11" t="s">
        <v>67</v>
      </c>
      <c r="H88" s="11" t="s">
        <v>68</v>
      </c>
      <c r="I88" s="4" t="s">
        <v>135</v>
      </c>
      <c r="J88" s="4" t="s">
        <v>70</v>
      </c>
      <c r="K88" s="11" t="s">
        <v>71</v>
      </c>
      <c r="L88" s="11" t="s">
        <v>72</v>
      </c>
      <c r="M88" s="11" t="s">
        <v>73</v>
      </c>
      <c r="N88" s="11" t="s">
        <v>74</v>
      </c>
      <c r="O88" s="11" t="s">
        <v>75</v>
      </c>
      <c r="P88" s="4"/>
      <c r="Q88" s="4"/>
    </row>
    <row r="89" spans="1:17">
      <c r="A89" s="14"/>
      <c r="B89" s="15"/>
      <c r="C89" s="15"/>
      <c r="D89" s="15"/>
      <c r="E89" s="15"/>
      <c r="F89" s="16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tech-2</dc:creator>
  <cp:lastModifiedBy>tech-2</cp:lastModifiedBy>
  <dcterms:created xsi:type="dcterms:W3CDTF">2014-09-24T07:58:00Z</dcterms:created>
  <dcterms:modified xsi:type="dcterms:W3CDTF">2014-09-24T09:12:15Z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