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.1 PF Software Work\TSHillDat-TEXAS-NEW-WORK_8.19.2024\Major Refactor Project Started 11.8.2024\Excel Files Scrubbed For Github\"/>
    </mc:Choice>
  </mc:AlternateContent>
  <xr:revisionPtr revIDLastSave="0" documentId="13_ncr:1_{62FFD39A-EBFD-4EA3-81EF-9AD98CD3D62F}" xr6:coauthVersionLast="47" xr6:coauthVersionMax="47" xr10:uidLastSave="{00000000-0000-0000-0000-000000000000}"/>
  <bookViews>
    <workbookView xWindow="-120" yWindow="-120" windowWidth="38640" windowHeight="21120" tabRatio="924" xr2:uid="{00000000-000D-0000-FFFF-FFFF00000000}"/>
  </bookViews>
  <sheets>
    <sheet name="Sum PH6 Tubing" sheetId="8" r:id="rId1"/>
    <sheet name="Sum EUE Tubing" sheetId="1" r:id="rId2"/>
    <sheet name="Tubing Insp Report" sheetId="6" r:id="rId3"/>
    <sheet name="Data Sheet" sheetId="7" r:id="rId4"/>
  </sheets>
  <definedNames>
    <definedName name="_xlnm.Print_Titles" localSheetId="2">'Tubing Insp Report'!$2:$9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8" l="1"/>
  <c r="F6" i="6"/>
  <c r="K10" i="7"/>
  <c r="F13" i="1"/>
  <c r="G13" i="8"/>
  <c r="G14" i="8"/>
  <c r="I22" i="1"/>
  <c r="AN3" i="6"/>
  <c r="V6" i="6"/>
  <c r="U6" i="6"/>
  <c r="N6" i="6"/>
  <c r="L6" i="6"/>
  <c r="C6" i="6"/>
  <c r="AK9" i="6" a="1"/>
  <c r="AL9" i="6" a="1"/>
  <c r="AL9" i="6" l="1"/>
  <c r="AK9" i="6"/>
  <c r="D17" i="7"/>
  <c r="I22" i="8"/>
  <c r="C26" i="8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11" i="6"/>
  <c r="D10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11" i="6"/>
  <c r="R10" i="6"/>
  <c r="A49" i="1" l="1"/>
  <c r="A51" i="8"/>
  <c r="C48" i="1"/>
  <c r="A46" i="1"/>
  <c r="AR4" i="6"/>
  <c r="AQ4" i="6"/>
  <c r="C51" i="1" s="1"/>
  <c r="AR3" i="6"/>
  <c r="C49" i="8" s="1"/>
  <c r="AQ3" i="6"/>
  <c r="C52" i="8" s="1"/>
  <c r="A48" i="8"/>
  <c r="C47" i="1" l="1"/>
  <c r="C50" i="1"/>
  <c r="C50" i="8"/>
  <c r="AJ6" i="6" l="1"/>
  <c r="AI6" i="6"/>
  <c r="AH6" i="6"/>
  <c r="AG6" i="6"/>
  <c r="AF6" i="6"/>
  <c r="AE6" i="6"/>
  <c r="AD6" i="6"/>
  <c r="AC6" i="6"/>
  <c r="AB6" i="6"/>
  <c r="AA6" i="6"/>
  <c r="Z6" i="6"/>
  <c r="D16" i="7"/>
  <c r="B14" i="8" l="1"/>
  <c r="B14" i="1"/>
  <c r="B13" i="1"/>
  <c r="B13" i="8"/>
  <c r="A47" i="8"/>
  <c r="A42" i="8"/>
  <c r="A43" i="8"/>
  <c r="A28" i="8"/>
  <c r="A27" i="8"/>
  <c r="A26" i="8"/>
  <c r="A25" i="8"/>
  <c r="A24" i="8"/>
  <c r="A23" i="8"/>
  <c r="A22" i="8"/>
  <c r="D11" i="7"/>
  <c r="D12" i="7"/>
  <c r="D13" i="7"/>
  <c r="D14" i="7"/>
  <c r="D15" i="7"/>
  <c r="D10" i="7"/>
  <c r="C5" i="6"/>
  <c r="F5" i="6"/>
  <c r="K4" i="6"/>
  <c r="K3" i="6"/>
  <c r="D4" i="6"/>
  <c r="D3" i="6"/>
  <c r="J2" i="6"/>
  <c r="G2" i="6"/>
  <c r="D2" i="6"/>
  <c r="D12" i="1"/>
  <c r="H10" i="1"/>
  <c r="H9" i="1"/>
  <c r="H8" i="1"/>
  <c r="H7" i="1"/>
  <c r="H6" i="1"/>
  <c r="H5" i="1"/>
  <c r="H4" i="1"/>
  <c r="D12" i="8"/>
  <c r="H10" i="8"/>
  <c r="H9" i="8"/>
  <c r="H8" i="8"/>
  <c r="H7" i="8"/>
  <c r="H6" i="8"/>
  <c r="H5" i="8"/>
  <c r="H4" i="8"/>
  <c r="AM11" i="6" l="1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0" i="6"/>
  <c r="AL6" i="6"/>
  <c r="B29" i="8"/>
  <c r="I14" i="1"/>
  <c r="A33" i="8"/>
  <c r="C701" i="6" l="1"/>
  <c r="C708" i="6"/>
  <c r="C703" i="6"/>
  <c r="C709" i="6"/>
  <c r="C700" i="6"/>
  <c r="C707" i="6"/>
  <c r="C699" i="6"/>
  <c r="C704" i="6"/>
  <c r="C706" i="6"/>
  <c r="C705" i="6"/>
  <c r="C702" i="6"/>
  <c r="C193" i="6"/>
  <c r="C197" i="6"/>
  <c r="C201" i="6"/>
  <c r="C205" i="6"/>
  <c r="C209" i="6"/>
  <c r="C213" i="6"/>
  <c r="C217" i="6"/>
  <c r="C221" i="6"/>
  <c r="C225" i="6"/>
  <c r="C229" i="6"/>
  <c r="C233" i="6"/>
  <c r="C237" i="6"/>
  <c r="C241" i="6"/>
  <c r="C245" i="6"/>
  <c r="C249" i="6"/>
  <c r="C253" i="6"/>
  <c r="C257" i="6"/>
  <c r="C261" i="6"/>
  <c r="C265" i="6"/>
  <c r="C269" i="6"/>
  <c r="C273" i="6"/>
  <c r="C277" i="6"/>
  <c r="C281" i="6"/>
  <c r="C285" i="6"/>
  <c r="C289" i="6"/>
  <c r="C293" i="6"/>
  <c r="C297" i="6"/>
  <c r="C301" i="6"/>
  <c r="C305" i="6"/>
  <c r="C309" i="6"/>
  <c r="C313" i="6"/>
  <c r="C317" i="6"/>
  <c r="C321" i="6"/>
  <c r="C325" i="6"/>
  <c r="C329" i="6"/>
  <c r="C333" i="6"/>
  <c r="C337" i="6"/>
  <c r="C341" i="6"/>
  <c r="C345" i="6"/>
  <c r="C349" i="6"/>
  <c r="C353" i="6"/>
  <c r="C357" i="6"/>
  <c r="C361" i="6"/>
  <c r="C365" i="6"/>
  <c r="C369" i="6"/>
  <c r="C373" i="6"/>
  <c r="C377" i="6"/>
  <c r="C381" i="6"/>
  <c r="C385" i="6"/>
  <c r="C389" i="6"/>
  <c r="C393" i="6"/>
  <c r="C397" i="6"/>
  <c r="C401" i="6"/>
  <c r="C405" i="6"/>
  <c r="C409" i="6"/>
  <c r="C413" i="6"/>
  <c r="C417" i="6"/>
  <c r="C421" i="6"/>
  <c r="C425" i="6"/>
  <c r="C429" i="6"/>
  <c r="C433" i="6"/>
  <c r="C437" i="6"/>
  <c r="C441" i="6"/>
  <c r="C445" i="6"/>
  <c r="C449" i="6"/>
  <c r="C453" i="6"/>
  <c r="C457" i="6"/>
  <c r="C461" i="6"/>
  <c r="C465" i="6"/>
  <c r="C469" i="6"/>
  <c r="C473" i="6"/>
  <c r="C477" i="6"/>
  <c r="C481" i="6"/>
  <c r="C485" i="6"/>
  <c r="C489" i="6"/>
  <c r="C493" i="6"/>
  <c r="C497" i="6"/>
  <c r="C501" i="6"/>
  <c r="C505" i="6"/>
  <c r="C509" i="6"/>
  <c r="C513" i="6"/>
  <c r="C517" i="6"/>
  <c r="C521" i="6"/>
  <c r="C525" i="6"/>
  <c r="C529" i="6"/>
  <c r="C194" i="6"/>
  <c r="C199" i="6"/>
  <c r="C204" i="6"/>
  <c r="C210" i="6"/>
  <c r="C215" i="6"/>
  <c r="C220" i="6"/>
  <c r="C226" i="6"/>
  <c r="C231" i="6"/>
  <c r="C236" i="6"/>
  <c r="C242" i="6"/>
  <c r="C247" i="6"/>
  <c r="C252" i="6"/>
  <c r="C258" i="6"/>
  <c r="C263" i="6"/>
  <c r="C268" i="6"/>
  <c r="C274" i="6"/>
  <c r="C279" i="6"/>
  <c r="C284" i="6"/>
  <c r="C290" i="6"/>
  <c r="C295" i="6"/>
  <c r="C300" i="6"/>
  <c r="C306" i="6"/>
  <c r="C311" i="6"/>
  <c r="C316" i="6"/>
  <c r="C322" i="6"/>
  <c r="C327" i="6"/>
  <c r="C332" i="6"/>
  <c r="C338" i="6"/>
  <c r="C343" i="6"/>
  <c r="C348" i="6"/>
  <c r="C354" i="6"/>
  <c r="C359" i="6"/>
  <c r="C364" i="6"/>
  <c r="C370" i="6"/>
  <c r="C375" i="6"/>
  <c r="C380" i="6"/>
  <c r="C386" i="6"/>
  <c r="C391" i="6"/>
  <c r="C396" i="6"/>
  <c r="C402" i="6"/>
  <c r="C407" i="6"/>
  <c r="C412" i="6"/>
  <c r="C418" i="6"/>
  <c r="C423" i="6"/>
  <c r="C428" i="6"/>
  <c r="C434" i="6"/>
  <c r="C439" i="6"/>
  <c r="C444" i="6"/>
  <c r="C450" i="6"/>
  <c r="C455" i="6"/>
  <c r="C460" i="6"/>
  <c r="C466" i="6"/>
  <c r="C471" i="6"/>
  <c r="C476" i="6"/>
  <c r="C482" i="6"/>
  <c r="C487" i="6"/>
  <c r="C492" i="6"/>
  <c r="C498" i="6"/>
  <c r="C503" i="6"/>
  <c r="C508" i="6"/>
  <c r="C514" i="6"/>
  <c r="C519" i="6"/>
  <c r="C524" i="6"/>
  <c r="C530" i="6"/>
  <c r="C534" i="6"/>
  <c r="C538" i="6"/>
  <c r="C542" i="6"/>
  <c r="C546" i="6"/>
  <c r="C550" i="6"/>
  <c r="C554" i="6"/>
  <c r="C558" i="6"/>
  <c r="C562" i="6"/>
  <c r="C566" i="6"/>
  <c r="C570" i="6"/>
  <c r="C574" i="6"/>
  <c r="C578" i="6"/>
  <c r="C582" i="6"/>
  <c r="C586" i="6"/>
  <c r="C590" i="6"/>
  <c r="C594" i="6"/>
  <c r="C598" i="6"/>
  <c r="C602" i="6"/>
  <c r="C190" i="6"/>
  <c r="C195" i="6"/>
  <c r="C200" i="6"/>
  <c r="C206" i="6"/>
  <c r="C211" i="6"/>
  <c r="C216" i="6"/>
  <c r="C222" i="6"/>
  <c r="C227" i="6"/>
  <c r="C232" i="6"/>
  <c r="C238" i="6"/>
  <c r="C243" i="6"/>
  <c r="C248" i="6"/>
  <c r="C254" i="6"/>
  <c r="C259" i="6"/>
  <c r="C264" i="6"/>
  <c r="C270" i="6"/>
  <c r="C275" i="6"/>
  <c r="C280" i="6"/>
  <c r="C286" i="6"/>
  <c r="C291" i="6"/>
  <c r="C296" i="6"/>
  <c r="C302" i="6"/>
  <c r="C307" i="6"/>
  <c r="C312" i="6"/>
  <c r="C318" i="6"/>
  <c r="C323" i="6"/>
  <c r="C328" i="6"/>
  <c r="C334" i="6"/>
  <c r="C339" i="6"/>
  <c r="C344" i="6"/>
  <c r="C350" i="6"/>
  <c r="C355" i="6"/>
  <c r="C360" i="6"/>
  <c r="C366" i="6"/>
  <c r="C371" i="6"/>
  <c r="C376" i="6"/>
  <c r="C382" i="6"/>
  <c r="C387" i="6"/>
  <c r="C392" i="6"/>
  <c r="C398" i="6"/>
  <c r="C403" i="6"/>
  <c r="C408" i="6"/>
  <c r="C414" i="6"/>
  <c r="C419" i="6"/>
  <c r="C424" i="6"/>
  <c r="C430" i="6"/>
  <c r="C435" i="6"/>
  <c r="C440" i="6"/>
  <c r="C446" i="6"/>
  <c r="C451" i="6"/>
  <c r="C456" i="6"/>
  <c r="C462" i="6"/>
  <c r="C467" i="6"/>
  <c r="C472" i="6"/>
  <c r="C478" i="6"/>
  <c r="C483" i="6"/>
  <c r="C488" i="6"/>
  <c r="C494" i="6"/>
  <c r="C499" i="6"/>
  <c r="C504" i="6"/>
  <c r="C510" i="6"/>
  <c r="C515" i="6"/>
  <c r="C520" i="6"/>
  <c r="C526" i="6"/>
  <c r="C531" i="6"/>
  <c r="C535" i="6"/>
  <c r="C539" i="6"/>
  <c r="C543" i="6"/>
  <c r="C547" i="6"/>
  <c r="C551" i="6"/>
  <c r="C555" i="6"/>
  <c r="C559" i="6"/>
  <c r="C563" i="6"/>
  <c r="C567" i="6"/>
  <c r="C571" i="6"/>
  <c r="C575" i="6"/>
  <c r="C579" i="6"/>
  <c r="C583" i="6"/>
  <c r="C191" i="6"/>
  <c r="C196" i="6"/>
  <c r="C202" i="6"/>
  <c r="C207" i="6"/>
  <c r="C212" i="6"/>
  <c r="C218" i="6"/>
  <c r="C223" i="6"/>
  <c r="C228" i="6"/>
  <c r="C234" i="6"/>
  <c r="C239" i="6"/>
  <c r="C244" i="6"/>
  <c r="C250" i="6"/>
  <c r="C255" i="6"/>
  <c r="C260" i="6"/>
  <c r="C266" i="6"/>
  <c r="C271" i="6"/>
  <c r="C276" i="6"/>
  <c r="C282" i="6"/>
  <c r="C287" i="6"/>
  <c r="C292" i="6"/>
  <c r="C298" i="6"/>
  <c r="C303" i="6"/>
  <c r="C308" i="6"/>
  <c r="C314" i="6"/>
  <c r="C319" i="6"/>
  <c r="C324" i="6"/>
  <c r="C330" i="6"/>
  <c r="C335" i="6"/>
  <c r="C340" i="6"/>
  <c r="C346" i="6"/>
  <c r="C351" i="6"/>
  <c r="C356" i="6"/>
  <c r="C362" i="6"/>
  <c r="C367" i="6"/>
  <c r="C372" i="6"/>
  <c r="C378" i="6"/>
  <c r="C383" i="6"/>
  <c r="C388" i="6"/>
  <c r="C394" i="6"/>
  <c r="C399" i="6"/>
  <c r="C404" i="6"/>
  <c r="C410" i="6"/>
  <c r="C415" i="6"/>
  <c r="C420" i="6"/>
  <c r="C426" i="6"/>
  <c r="C431" i="6"/>
  <c r="C436" i="6"/>
  <c r="C442" i="6"/>
  <c r="C447" i="6"/>
  <c r="C452" i="6"/>
  <c r="C458" i="6"/>
  <c r="C463" i="6"/>
  <c r="C468" i="6"/>
  <c r="C474" i="6"/>
  <c r="C479" i="6"/>
  <c r="C484" i="6"/>
  <c r="C490" i="6"/>
  <c r="C495" i="6"/>
  <c r="C500" i="6"/>
  <c r="C506" i="6"/>
  <c r="C511" i="6"/>
  <c r="C516" i="6"/>
  <c r="C522" i="6"/>
  <c r="C527" i="6"/>
  <c r="C532" i="6"/>
  <c r="C536" i="6"/>
  <c r="C540" i="6"/>
  <c r="C544" i="6"/>
  <c r="C548" i="6"/>
  <c r="C552" i="6"/>
  <c r="C556" i="6"/>
  <c r="C560" i="6"/>
  <c r="C564" i="6"/>
  <c r="C568" i="6"/>
  <c r="C572" i="6"/>
  <c r="C576" i="6"/>
  <c r="C580" i="6"/>
  <c r="C584" i="6"/>
  <c r="C588" i="6"/>
  <c r="C592" i="6"/>
  <c r="C596" i="6"/>
  <c r="C600" i="6"/>
  <c r="C604" i="6"/>
  <c r="C608" i="6"/>
  <c r="C612" i="6"/>
  <c r="C208" i="6"/>
  <c r="C230" i="6"/>
  <c r="C251" i="6"/>
  <c r="C272" i="6"/>
  <c r="C294" i="6"/>
  <c r="C315" i="6"/>
  <c r="C336" i="6"/>
  <c r="C358" i="6"/>
  <c r="C379" i="6"/>
  <c r="C400" i="6"/>
  <c r="C422" i="6"/>
  <c r="C443" i="6"/>
  <c r="C464" i="6"/>
  <c r="C486" i="6"/>
  <c r="C507" i="6"/>
  <c r="C528" i="6"/>
  <c r="C545" i="6"/>
  <c r="C561" i="6"/>
  <c r="C577" i="6"/>
  <c r="C589" i="6"/>
  <c r="C597" i="6"/>
  <c r="C605" i="6"/>
  <c r="C610" i="6"/>
  <c r="C615" i="6"/>
  <c r="C619" i="6"/>
  <c r="C623" i="6"/>
  <c r="C627" i="6"/>
  <c r="C631" i="6"/>
  <c r="C635" i="6"/>
  <c r="C639" i="6"/>
  <c r="C643" i="6"/>
  <c r="C647" i="6"/>
  <c r="C651" i="6"/>
  <c r="C655" i="6"/>
  <c r="C659" i="6"/>
  <c r="C663" i="6"/>
  <c r="C667" i="6"/>
  <c r="C671" i="6"/>
  <c r="C675" i="6"/>
  <c r="C679" i="6"/>
  <c r="C683" i="6"/>
  <c r="C687" i="6"/>
  <c r="C691" i="6"/>
  <c r="C695" i="6"/>
  <c r="C224" i="6"/>
  <c r="C267" i="6"/>
  <c r="C331" i="6"/>
  <c r="C374" i="6"/>
  <c r="C459" i="6"/>
  <c r="C523" i="6"/>
  <c r="C573" i="6"/>
  <c r="C595" i="6"/>
  <c r="C614" i="6"/>
  <c r="C626" i="6"/>
  <c r="C634" i="6"/>
  <c r="C650" i="6"/>
  <c r="C662" i="6"/>
  <c r="C670" i="6"/>
  <c r="C686" i="6"/>
  <c r="C698" i="6"/>
  <c r="C192" i="6"/>
  <c r="C214" i="6"/>
  <c r="C235" i="6"/>
  <c r="C256" i="6"/>
  <c r="C278" i="6"/>
  <c r="C299" i="6"/>
  <c r="C320" i="6"/>
  <c r="C342" i="6"/>
  <c r="C363" i="6"/>
  <c r="C384" i="6"/>
  <c r="C406" i="6"/>
  <c r="C427" i="6"/>
  <c r="C448" i="6"/>
  <c r="C470" i="6"/>
  <c r="C491" i="6"/>
  <c r="C512" i="6"/>
  <c r="C533" i="6"/>
  <c r="C549" i="6"/>
  <c r="C565" i="6"/>
  <c r="C581" i="6"/>
  <c r="C591" i="6"/>
  <c r="C599" i="6"/>
  <c r="C606" i="6"/>
  <c r="C611" i="6"/>
  <c r="C616" i="6"/>
  <c r="C620" i="6"/>
  <c r="C624" i="6"/>
  <c r="C628" i="6"/>
  <c r="C632" i="6"/>
  <c r="C636" i="6"/>
  <c r="C640" i="6"/>
  <c r="C644" i="6"/>
  <c r="C648" i="6"/>
  <c r="C652" i="6"/>
  <c r="C656" i="6"/>
  <c r="C660" i="6"/>
  <c r="C664" i="6"/>
  <c r="C668" i="6"/>
  <c r="C672" i="6"/>
  <c r="C676" i="6"/>
  <c r="C680" i="6"/>
  <c r="C684" i="6"/>
  <c r="C688" i="6"/>
  <c r="C692" i="6"/>
  <c r="C696" i="6"/>
  <c r="C189" i="6"/>
  <c r="C288" i="6"/>
  <c r="C352" i="6"/>
  <c r="C395" i="6"/>
  <c r="C438" i="6"/>
  <c r="C502" i="6"/>
  <c r="C541" i="6"/>
  <c r="C587" i="6"/>
  <c r="C609" i="6"/>
  <c r="C618" i="6"/>
  <c r="C630" i="6"/>
  <c r="C642" i="6"/>
  <c r="C654" i="6"/>
  <c r="C666" i="6"/>
  <c r="C674" i="6"/>
  <c r="C682" i="6"/>
  <c r="C690" i="6"/>
  <c r="C198" i="6"/>
  <c r="C219" i="6"/>
  <c r="C240" i="6"/>
  <c r="C262" i="6"/>
  <c r="C283" i="6"/>
  <c r="C304" i="6"/>
  <c r="C326" i="6"/>
  <c r="C347" i="6"/>
  <c r="C368" i="6"/>
  <c r="C390" i="6"/>
  <c r="C411" i="6"/>
  <c r="C432" i="6"/>
  <c r="C454" i="6"/>
  <c r="C475" i="6"/>
  <c r="C496" i="6"/>
  <c r="C518" i="6"/>
  <c r="C537" i="6"/>
  <c r="C553" i="6"/>
  <c r="C569" i="6"/>
  <c r="C585" i="6"/>
  <c r="C593" i="6"/>
  <c r="C601" i="6"/>
  <c r="C607" i="6"/>
  <c r="C613" i="6"/>
  <c r="C617" i="6"/>
  <c r="C621" i="6"/>
  <c r="C625" i="6"/>
  <c r="C629" i="6"/>
  <c r="C633" i="6"/>
  <c r="C637" i="6"/>
  <c r="C641" i="6"/>
  <c r="C645" i="6"/>
  <c r="C649" i="6"/>
  <c r="C653" i="6"/>
  <c r="C657" i="6"/>
  <c r="C661" i="6"/>
  <c r="C665" i="6"/>
  <c r="C669" i="6"/>
  <c r="C673" i="6"/>
  <c r="C677" i="6"/>
  <c r="C681" i="6"/>
  <c r="C685" i="6"/>
  <c r="C689" i="6"/>
  <c r="C693" i="6"/>
  <c r="C697" i="6"/>
  <c r="C203" i="6"/>
  <c r="C246" i="6"/>
  <c r="C310" i="6"/>
  <c r="C416" i="6"/>
  <c r="C480" i="6"/>
  <c r="C557" i="6"/>
  <c r="C603" i="6"/>
  <c r="C622" i="6"/>
  <c r="C638" i="6"/>
  <c r="C646" i="6"/>
  <c r="C658" i="6"/>
  <c r="C678" i="6"/>
  <c r="C694" i="6"/>
  <c r="F14" i="1" a="1"/>
  <c r="F14" i="1" s="1"/>
  <c r="AO8" i="6"/>
  <c r="AN9" i="6"/>
  <c r="AO7" i="6"/>
  <c r="AO9" i="6"/>
  <c r="AM6" i="6"/>
  <c r="AM9" i="6"/>
  <c r="AM8" i="6"/>
  <c r="C10" i="6"/>
  <c r="A28" i="1"/>
  <c r="A27" i="1"/>
  <c r="A26" i="1"/>
  <c r="A25" i="1"/>
  <c r="A24" i="1"/>
  <c r="A23" i="1"/>
  <c r="A22" i="1"/>
  <c r="B31" i="1" l="1"/>
  <c r="B31" i="8"/>
  <c r="AN8" i="6"/>
  <c r="A43" i="1" s="1"/>
  <c r="AM7" i="6"/>
  <c r="A38" i="8" s="1"/>
  <c r="I6" i="6"/>
  <c r="B29" i="1"/>
  <c r="B22" i="8"/>
  <c r="B28" i="1" l="1"/>
  <c r="B28" i="8"/>
  <c r="B26" i="1"/>
  <c r="B26" i="8"/>
  <c r="B25" i="1"/>
  <c r="B25" i="8"/>
  <c r="B27" i="1"/>
  <c r="B27" i="8"/>
  <c r="B24" i="1"/>
  <c r="B24" i="8"/>
  <c r="C18" i="8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1" i="6"/>
  <c r="B23" i="1" l="1"/>
  <c r="B23" i="8"/>
  <c r="D18" i="1"/>
  <c r="D18" i="8"/>
  <c r="B17" i="8" s="1"/>
  <c r="A36" i="8" s="1"/>
  <c r="I17" i="8" a="1"/>
  <c r="I17" i="8" s="1"/>
  <c r="B19" i="8"/>
  <c r="B19" i="1"/>
  <c r="A39" i="1" s="1"/>
  <c r="A33" i="1"/>
  <c r="W6" i="6"/>
  <c r="I17" i="1" a="1"/>
  <c r="I17" i="1" s="1"/>
  <c r="A40" i="1" s="1"/>
  <c r="C18" i="1"/>
  <c r="B22" i="1"/>
  <c r="A37" i="8" l="1"/>
  <c r="A35" i="8"/>
  <c r="A37" i="1"/>
  <c r="A35" i="1"/>
  <c r="B17" i="1"/>
  <c r="A38" i="1" s="1"/>
  <c r="B11" i="6"/>
  <c r="B12" i="6" s="1"/>
  <c r="B13" i="6" l="1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AK6" i="6" l="1"/>
  <c r="B30" i="8" s="1"/>
  <c r="A41" i="8" s="1"/>
  <c r="X6" i="6" l="1"/>
  <c r="B30" i="1"/>
  <c r="A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Chase Gartner</author>
  </authors>
  <commentList>
    <comment ref="B13" authorId="0" shapeId="0" xr:uid="{AE2E2C26-AE15-4643-A684-0EC993B73E1D}">
      <text>
        <r>
          <rPr>
            <b/>
            <sz val="9"/>
            <color indexed="81"/>
            <rFont val="Tahoma"/>
            <charset val="1"/>
          </rPr>
          <t>Chase Gartner:</t>
        </r>
        <r>
          <rPr>
            <sz val="9"/>
            <color indexed="81"/>
            <rFont val="Tahoma"/>
            <charset val="1"/>
          </rPr>
          <t xml:space="preserve">
Manual Entry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<sst xmlns="http://schemas.openxmlformats.org/spreadsheetml/2006/main" count="5941" uniqueCount="249">
  <si>
    <t>Date:</t>
  </si>
  <si>
    <t>Field Invoice:</t>
  </si>
  <si>
    <t>Type of Inspection:</t>
  </si>
  <si>
    <t>TOTAL DAMAGES:</t>
  </si>
  <si>
    <t>Box:</t>
  </si>
  <si>
    <t>Pin:</t>
  </si>
  <si>
    <t>Joint #:</t>
  </si>
  <si>
    <t>Tube</t>
  </si>
  <si>
    <t>Inspector/Crew:</t>
  </si>
  <si>
    <t>Physical Address</t>
  </si>
  <si>
    <t>Mailing Address</t>
  </si>
  <si>
    <t xml:space="preserve">Date: </t>
  </si>
  <si>
    <t>OK</t>
  </si>
  <si>
    <t>Bent Tube:</t>
  </si>
  <si>
    <t>Inspection Crew:</t>
  </si>
  <si>
    <t>Box</t>
  </si>
  <si>
    <t>Pin</t>
  </si>
  <si>
    <t>Jeremy Rudolph - Owner, (C) 307-438-0649</t>
  </si>
  <si>
    <t xml:space="preserve">Remarks: </t>
  </si>
  <si>
    <t>PO Box 3889, Gillette, WY 82717</t>
  </si>
  <si>
    <t>Pathfinder Inspections and Field Services LLC</t>
  </si>
  <si>
    <t>Contact Info</t>
  </si>
  <si>
    <t>Size:</t>
  </si>
  <si>
    <t>3197 111H SW Ave, Dickinson ND 58601</t>
  </si>
  <si>
    <t>Continental</t>
  </si>
  <si>
    <t>Conoco</t>
  </si>
  <si>
    <t>Bruin</t>
  </si>
  <si>
    <t>XTO</t>
  </si>
  <si>
    <t>True Oil</t>
  </si>
  <si>
    <t>Resource Energy</t>
  </si>
  <si>
    <t>Massif</t>
  </si>
  <si>
    <t>Hunt Oil</t>
  </si>
  <si>
    <t>Enerplus</t>
  </si>
  <si>
    <t>Encana</t>
  </si>
  <si>
    <t>Whiting</t>
  </si>
  <si>
    <t>QEP</t>
  </si>
  <si>
    <t>Jagged Peak</t>
  </si>
  <si>
    <t>WPX</t>
  </si>
  <si>
    <t>Oasis</t>
  </si>
  <si>
    <t>EOG</t>
  </si>
  <si>
    <t>Chevron</t>
  </si>
  <si>
    <t>Crescent Point</t>
  </si>
  <si>
    <t>Centennial</t>
  </si>
  <si>
    <t>Devon</t>
  </si>
  <si>
    <t>Ovintiv</t>
  </si>
  <si>
    <t>Iron Oil</t>
  </si>
  <si>
    <t>Diamondback</t>
  </si>
  <si>
    <t>Kraken</t>
  </si>
  <si>
    <t>Liberty</t>
  </si>
  <si>
    <t>Kota</t>
  </si>
  <si>
    <t>Mongoose</t>
  </si>
  <si>
    <t>Zavanna</t>
  </si>
  <si>
    <t>Alta Vista</t>
  </si>
  <si>
    <t>Anschutz</t>
  </si>
  <si>
    <t>Ballard</t>
  </si>
  <si>
    <t>Chesapeake</t>
  </si>
  <si>
    <t>Marathon Oil</t>
  </si>
  <si>
    <t>Tower Tools</t>
  </si>
  <si>
    <t>Location:</t>
  </si>
  <si>
    <t>Rig:</t>
  </si>
  <si>
    <t>Drift:</t>
  </si>
  <si>
    <t>Nom. Wall:</t>
  </si>
  <si>
    <t>Nominal %</t>
  </si>
  <si>
    <t>OD</t>
  </si>
  <si>
    <t>Comments</t>
  </si>
  <si>
    <t>Total Repair Joints</t>
  </si>
  <si>
    <t>EMI Reject</t>
  </si>
  <si>
    <t>OD Pitting</t>
  </si>
  <si>
    <t>Rod Wear</t>
  </si>
  <si>
    <t>Minimum Tube Wall</t>
  </si>
  <si>
    <t>Bent Tube</t>
  </si>
  <si>
    <t>Gouges &amp; Slip Cuts</t>
  </si>
  <si>
    <t>Tube Condition</t>
  </si>
  <si>
    <t>F/L Drift</t>
  </si>
  <si>
    <t>EMI Tube</t>
  </si>
  <si>
    <t>Tool Joint - OD</t>
  </si>
  <si>
    <t>Conn. Class</t>
  </si>
  <si>
    <t>Final Class</t>
  </si>
  <si>
    <t>Pin Connection Repairs</t>
  </si>
  <si>
    <t>Box Connection Repairs</t>
  </si>
  <si>
    <t>Bent Tubes</t>
  </si>
  <si>
    <t>Minimum Wall</t>
  </si>
  <si>
    <t>Gouge</t>
  </si>
  <si>
    <t>BENT</t>
  </si>
  <si>
    <t>DP</t>
  </si>
  <si>
    <t>DB</t>
  </si>
  <si>
    <t>RW</t>
  </si>
  <si>
    <t>GOU</t>
  </si>
  <si>
    <t>Scrap</t>
  </si>
  <si>
    <t>Operator:</t>
  </si>
  <si>
    <t>Work Order #:</t>
  </si>
  <si>
    <t>lb/ft.:</t>
  </si>
  <si>
    <t>Min. Wall:</t>
  </si>
  <si>
    <t>Tubing Inspection Summary</t>
  </si>
  <si>
    <t>Work Order:</t>
  </si>
  <si>
    <t>2 7/8"</t>
  </si>
  <si>
    <t>2 3/8"</t>
  </si>
  <si>
    <t>EUE</t>
  </si>
  <si>
    <t>PH6</t>
  </si>
  <si>
    <t>Connection</t>
  </si>
  <si>
    <t>Grade</t>
  </si>
  <si>
    <t>P-110</t>
  </si>
  <si>
    <t>L-80</t>
  </si>
  <si>
    <t>Drift</t>
  </si>
  <si>
    <t>Nom. Wal</t>
  </si>
  <si>
    <t>TT</t>
  </si>
  <si>
    <t>Y</t>
  </si>
  <si>
    <t>lbs</t>
  </si>
  <si>
    <t>Customer</t>
  </si>
  <si>
    <t>Tubing Size :</t>
  </si>
  <si>
    <t>Connection Type:</t>
  </si>
  <si>
    <t>Repairable</t>
  </si>
  <si>
    <t>Connection Repairs</t>
  </si>
  <si>
    <t>Pit</t>
  </si>
  <si>
    <t>EMI</t>
  </si>
  <si>
    <t>All machine shop damages marked in yellow or green with type of damage stenciled at upset</t>
  </si>
  <si>
    <t>Total Yellow Band Joints</t>
  </si>
  <si>
    <t>Slip Cuts</t>
  </si>
  <si>
    <t>Tong Cuts</t>
  </si>
  <si>
    <t>SC</t>
  </si>
  <si>
    <t>TC</t>
  </si>
  <si>
    <t>MW</t>
  </si>
  <si>
    <t>YB</t>
  </si>
  <si>
    <t>BB</t>
  </si>
  <si>
    <t>Ready</t>
  </si>
  <si>
    <t>Total Red Band (Scrapped) Joints:</t>
  </si>
  <si>
    <t>Total Blue Band Joints</t>
  </si>
  <si>
    <t>Yellow Band Joints</t>
  </si>
  <si>
    <t>Blue Band Joints</t>
  </si>
  <si>
    <r>
      <t>All cracks or damages beyond repair (</t>
    </r>
    <r>
      <rPr>
        <b/>
        <sz val="11"/>
        <color rgb="FFFF0000"/>
        <rFont val="Times New Roman"/>
        <family val="1"/>
      </rPr>
      <t>DBR</t>
    </r>
    <r>
      <rPr>
        <b/>
        <sz val="11"/>
        <color theme="1"/>
        <rFont val="Times New Roman"/>
        <family val="1"/>
      </rPr>
      <t xml:space="preserve">) marked in </t>
    </r>
    <r>
      <rPr>
        <b/>
        <sz val="11"/>
        <color rgb="FFFF0000"/>
        <rFont val="Times New Roman"/>
        <family val="1"/>
      </rPr>
      <t>red</t>
    </r>
    <r>
      <rPr>
        <b/>
        <sz val="11"/>
        <color theme="1"/>
        <rFont val="Times New Roman"/>
        <family val="1"/>
      </rPr>
      <t xml:space="preserve"> with type of </t>
    </r>
    <r>
      <rPr>
        <b/>
        <sz val="11"/>
        <color rgb="FFFF0000"/>
        <rFont val="Times New Roman"/>
        <family val="1"/>
      </rPr>
      <t xml:space="preserve">Damage </t>
    </r>
    <r>
      <rPr>
        <b/>
        <sz val="11"/>
        <color theme="1"/>
        <rFont val="Times New Roman"/>
        <family val="1"/>
      </rPr>
      <t>stenciled at upset</t>
    </r>
  </si>
  <si>
    <t>Total Scrap Joints</t>
  </si>
  <si>
    <t>Other</t>
  </si>
  <si>
    <t>Min Wall</t>
  </si>
  <si>
    <t xml:space="preserve">Total JTS Inspected </t>
  </si>
  <si>
    <t>Mashed</t>
  </si>
  <si>
    <t>NO</t>
  </si>
  <si>
    <t>Yellow Band</t>
  </si>
  <si>
    <t>No Drift</t>
  </si>
  <si>
    <t>2225 W Villard Ave, Dickinson ND 58601</t>
  </si>
  <si>
    <t>N/A</t>
  </si>
  <si>
    <t>Slip Cut Depth</t>
  </si>
  <si>
    <t>Tool Joint - ID</t>
  </si>
  <si>
    <t>SC-R</t>
  </si>
  <si>
    <t>1.9"</t>
  </si>
  <si>
    <t>Ready Joints</t>
  </si>
  <si>
    <t>(0) Box and (0) Pin missing caps</t>
  </si>
  <si>
    <t>Apache</t>
  </si>
  <si>
    <t>Bayswater</t>
  </si>
  <si>
    <t>Birch Operations</t>
  </si>
  <si>
    <t>Bringham Operating</t>
  </si>
  <si>
    <t>BTA</t>
  </si>
  <si>
    <t>Burnett</t>
  </si>
  <si>
    <t>Burton</t>
  </si>
  <si>
    <t>Burton Oil</t>
  </si>
  <si>
    <t>Colgate</t>
  </si>
  <si>
    <t>Cristin Fishing Tool</t>
  </si>
  <si>
    <t>Crownquest</t>
  </si>
  <si>
    <t>Cutbow</t>
  </si>
  <si>
    <t>Cyclone</t>
  </si>
  <si>
    <t>Cyclone 35</t>
  </si>
  <si>
    <t>Denbury</t>
  </si>
  <si>
    <t>Ensign</t>
  </si>
  <si>
    <t>Felix Energy</t>
  </si>
  <si>
    <t>Franklin Mt Energy</t>
  </si>
  <si>
    <t>Freedom</t>
  </si>
  <si>
    <t>Grayson Mills</t>
  </si>
  <si>
    <t>Henry Resources</t>
  </si>
  <si>
    <t>Hibernia</t>
  </si>
  <si>
    <t>HP</t>
  </si>
  <si>
    <t>Independence Contract</t>
  </si>
  <si>
    <t>Kinder Morgan</t>
  </si>
  <si>
    <t>Knights Energy</t>
  </si>
  <si>
    <t>Laredo</t>
  </si>
  <si>
    <t>Lario Oil and Gas</t>
  </si>
  <si>
    <t>Lerado</t>
  </si>
  <si>
    <t>Matador</t>
  </si>
  <si>
    <t>Maximus</t>
  </si>
  <si>
    <t>Middle Fork</t>
  </si>
  <si>
    <t>Nabors Drilling</t>
  </si>
  <si>
    <t>Navigation</t>
  </si>
  <si>
    <t>Nichlos Drilling</t>
  </si>
  <si>
    <t>Northwoods</t>
  </si>
  <si>
    <t>Oxbow Petroleum</t>
  </si>
  <si>
    <t>Panther</t>
  </si>
  <si>
    <t>Parsley</t>
  </si>
  <si>
    <t>Patterson Drilling</t>
  </si>
  <si>
    <t>Peak</t>
  </si>
  <si>
    <t>Percussion</t>
  </si>
  <si>
    <t>Peregrine</t>
  </si>
  <si>
    <t>Petro Harvestor</t>
  </si>
  <si>
    <t>PIFS</t>
  </si>
  <si>
    <t>Pilot Water Solutions</t>
  </si>
  <si>
    <t>Platinum Pipe Rental</t>
  </si>
  <si>
    <t>Point Energy</t>
  </si>
  <si>
    <t>Precision Drilling</t>
  </si>
  <si>
    <t>Premium Tools</t>
  </si>
  <si>
    <t>PTech Drilling</t>
  </si>
  <si>
    <t>Redneck</t>
  </si>
  <si>
    <t>Rimrock</t>
  </si>
  <si>
    <t>Samson</t>
  </si>
  <si>
    <t>Southland</t>
  </si>
  <si>
    <t>Tap Rock</t>
  </si>
  <si>
    <t>Texas Pipe &amp; Machine</t>
  </si>
  <si>
    <t>Titan</t>
  </si>
  <si>
    <t>Ultra Resources</t>
  </si>
  <si>
    <t>Unit Drilling</t>
  </si>
  <si>
    <t>Vermillion</t>
  </si>
  <si>
    <t>Inspection Type</t>
  </si>
  <si>
    <t>Tubing Size</t>
  </si>
  <si>
    <t>Tubing Grade</t>
  </si>
  <si>
    <t>BENT DBR</t>
  </si>
  <si>
    <t>Blue Band</t>
  </si>
  <si>
    <t>MPEG</t>
  </si>
  <si>
    <t>Enduralloy</t>
  </si>
  <si>
    <t>TH-Hill DS-1 Vol 3 CAT 2- 5th Edition: Clean and Visual Ends only</t>
  </si>
  <si>
    <t>TH-Hill DS-1 Vol 3 CAT 2 - 5th Edition: Clean and Visual Ends w/FLD</t>
  </si>
  <si>
    <t>TH-Hill DS-1 Vol 3 CAT 2 - 5th Edition: Clean and Visual Ends w/Rattle and FLD</t>
  </si>
  <si>
    <t>TH-Hill DS-1 Vol 3 CAT 3- 5th Edition: Clean and Visual Ends w/EMI of Tubes</t>
  </si>
  <si>
    <t>TH-Hill DS-1 Vol 3 CAT 3 - 5th Edition: Clean and Visual Ends w/Rattle and FLD</t>
  </si>
  <si>
    <t>TH-Hill DS-1 Vol 3 CAT 3- 5th Edition: Clean and Visual Ends w/FLD</t>
  </si>
  <si>
    <t>TH-Hill DS-1 Vol 3 CAT 3 - 5th Edition: Clean and Visual Ends w/Rattle and FLD, 4-Function EMI</t>
  </si>
  <si>
    <t>Tally</t>
  </si>
  <si>
    <t>BB Jts</t>
  </si>
  <si>
    <t>YB Jts</t>
  </si>
  <si>
    <t>Ready:</t>
  </si>
  <si>
    <t>Yellow Band Joints:</t>
  </si>
  <si>
    <t>Yellow Band Repair Joints:</t>
  </si>
  <si>
    <t>Blue Band Joints:</t>
  </si>
  <si>
    <t>Blue Band Repair Joints:</t>
  </si>
  <si>
    <t>UT's (ex. 234)</t>
  </si>
  <si>
    <t>TALLY's (ex. 3456)</t>
  </si>
  <si>
    <t>S-135</t>
  </si>
  <si>
    <t>TH-Hill DS-1 Vol 3 CAT 3 - 5th Edition:Clean and Visual Ends w/EMI of Tubes, FLD, Actual Tongs, ID's, and MPI of Ends</t>
  </si>
  <si>
    <t>CS8</t>
  </si>
  <si>
    <t>FATBOY-PH6</t>
  </si>
  <si>
    <t>AOH</t>
  </si>
  <si>
    <t>4.5"</t>
  </si>
  <si>
    <t>BTC</t>
  </si>
  <si>
    <t>3.5"</t>
  </si>
  <si>
    <t>4.5"BTC</t>
  </si>
  <si>
    <t>Add Grade Info</t>
  </si>
  <si>
    <t>1.66"CS8</t>
  </si>
  <si>
    <t>1.66"</t>
  </si>
  <si>
    <t>2 3/8"TTWS</t>
  </si>
  <si>
    <t>TTWS</t>
  </si>
  <si>
    <t>2 7/8"TTWS</t>
  </si>
  <si>
    <t>Visual OD</t>
  </si>
  <si>
    <t>Unknown Keyword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</si>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</sst>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0000"/>
    <numFmt numFmtId="166" formatCode="m/d/yy;@"/>
  </numFmts>
  <fonts count="30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70C0"/>
      <name val="Arial"/>
      <family val="2"/>
    </font>
    <font>
      <b/>
      <sz val="8"/>
      <name val="Arial"/>
      <family val="2"/>
    </font>
    <font>
      <b/>
      <sz val="12"/>
      <color rgb="FF0070C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0070C0"/>
      <name val="Times New Roman"/>
      <family val="1"/>
    </font>
    <font>
      <b/>
      <u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0"/>
      <name val="Arial"/>
      <family val="2"/>
    </font>
    <font>
      <b/>
      <sz val="11"/>
      <color rgb="FFFF0000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u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4436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20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 indent="2"/>
      <protection locked="0"/>
    </xf>
    <xf numFmtId="0" fontId="21" fillId="0" borderId="0" xfId="0" applyFont="1" applyAlignment="1" applyProtection="1">
      <alignment vertical="top"/>
      <protection locked="0"/>
    </xf>
    <xf numFmtId="0" fontId="15" fillId="0" borderId="5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9" fillId="0" borderId="0" xfId="0" applyFont="1" applyProtection="1">
      <protection locked="0"/>
    </xf>
    <xf numFmtId="165" fontId="9" fillId="0" borderId="0" xfId="0" applyNumberFormat="1" applyFont="1" applyAlignment="1" applyProtection="1">
      <alignment horizontal="left"/>
      <protection locked="0"/>
    </xf>
    <xf numFmtId="164" fontId="9" fillId="0" borderId="0" xfId="0" applyNumberFormat="1" applyFont="1" applyProtection="1">
      <protection locked="0"/>
    </xf>
    <xf numFmtId="0" fontId="11" fillId="0" borderId="1" xfId="0" applyFont="1" applyBorder="1" applyAlignment="1" applyProtection="1">
      <alignment horizontal="center"/>
      <protection locked="0"/>
    </xf>
    <xf numFmtId="2" fontId="11" fillId="0" borderId="0" xfId="0" applyNumberFormat="1" applyFont="1" applyAlignment="1" applyProtection="1">
      <alignment horizontal="center" vertical="center" textRotation="90" wrapText="1"/>
      <protection locked="0"/>
    </xf>
    <xf numFmtId="0" fontId="11" fillId="0" borderId="4" xfId="0" applyFont="1" applyBorder="1" applyAlignment="1" applyProtection="1">
      <alignment horizontal="center"/>
      <protection locked="0"/>
    </xf>
    <xf numFmtId="164" fontId="11" fillId="0" borderId="5" xfId="0" applyNumberFormat="1" applyFont="1" applyBorder="1" applyAlignment="1" applyProtection="1">
      <alignment horizontal="center"/>
      <protection locked="0"/>
    </xf>
    <xf numFmtId="0" fontId="10" fillId="3" borderId="29" xfId="0" applyFont="1" applyFill="1" applyBorder="1" applyAlignment="1">
      <alignment vertical="center"/>
    </xf>
    <xf numFmtId="0" fontId="0" fillId="0" borderId="25" xfId="0" applyBorder="1" applyAlignment="1">
      <alignment horizontal="left"/>
    </xf>
    <xf numFmtId="0" fontId="10" fillId="3" borderId="21" xfId="0" applyFont="1" applyFill="1" applyBorder="1" applyAlignment="1">
      <alignment vertical="center"/>
    </xf>
    <xf numFmtId="164" fontId="10" fillId="3" borderId="29" xfId="0" applyNumberFormat="1" applyFont="1" applyFill="1" applyBorder="1"/>
    <xf numFmtId="0" fontId="10" fillId="3" borderId="31" xfId="0" applyFont="1" applyFill="1" applyBorder="1"/>
    <xf numFmtId="164" fontId="11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164" fontId="11" fillId="0" borderId="10" xfId="0" applyNumberFormat="1" applyFont="1" applyBorder="1" applyProtection="1">
      <protection locked="0"/>
    </xf>
    <xf numFmtId="10" fontId="11" fillId="0" borderId="10" xfId="0" applyNumberFormat="1" applyFont="1" applyBorder="1" applyProtection="1">
      <protection locked="0"/>
    </xf>
    <xf numFmtId="164" fontId="11" fillId="0" borderId="10" xfId="0" applyNumberFormat="1" applyFont="1" applyBorder="1" applyAlignment="1" applyProtection="1">
      <alignment horizontal="center"/>
      <protection locked="0"/>
    </xf>
    <xf numFmtId="164" fontId="11" fillId="0" borderId="6" xfId="0" applyNumberFormat="1" applyFont="1" applyBorder="1" applyAlignment="1" applyProtection="1">
      <alignment horizontal="center"/>
      <protection locked="0"/>
    </xf>
    <xf numFmtId="164" fontId="11" fillId="0" borderId="41" xfId="0" applyNumberFormat="1" applyFont="1" applyBorder="1" applyAlignment="1" applyProtection="1">
      <alignment horizontal="center"/>
      <protection locked="0"/>
    </xf>
    <xf numFmtId="0" fontId="22" fillId="6" borderId="21" xfId="0" applyFont="1" applyFill="1" applyBorder="1" applyAlignment="1">
      <alignment horizontal="center" vertical="center" textRotation="90"/>
    </xf>
    <xf numFmtId="0" fontId="22" fillId="8" borderId="21" xfId="0" applyFont="1" applyFill="1" applyBorder="1" applyAlignment="1">
      <alignment horizontal="center" vertical="center" textRotation="90" wrapText="1"/>
    </xf>
    <xf numFmtId="0" fontId="22" fillId="6" borderId="21" xfId="0" applyFont="1" applyFill="1" applyBorder="1" applyAlignment="1">
      <alignment horizontal="center" vertical="center" textRotation="90" wrapText="1"/>
    </xf>
    <xf numFmtId="0" fontId="22" fillId="8" borderId="21" xfId="0" applyFont="1" applyFill="1" applyBorder="1" applyAlignment="1">
      <alignment horizontal="center" vertical="center" textRotation="90"/>
    </xf>
    <xf numFmtId="0" fontId="13" fillId="9" borderId="21" xfId="0" applyFont="1" applyFill="1" applyBorder="1" applyAlignment="1">
      <alignment horizontal="center" vertical="center" textRotation="90"/>
    </xf>
    <xf numFmtId="164" fontId="10" fillId="9" borderId="28" xfId="0" applyNumberFormat="1" applyFont="1" applyFill="1" applyBorder="1" applyAlignment="1">
      <alignment horizontal="center" vertical="center" textRotation="90"/>
    </xf>
    <xf numFmtId="0" fontId="10" fillId="9" borderId="0" xfId="0" applyFont="1" applyFill="1" applyAlignment="1">
      <alignment horizontal="center"/>
    </xf>
    <xf numFmtId="164" fontId="11" fillId="9" borderId="0" xfId="0" applyNumberFormat="1" applyFont="1" applyFill="1" applyAlignment="1" applyProtection="1">
      <alignment horizontal="center"/>
      <protection locked="0"/>
    </xf>
    <xf numFmtId="16" fontId="9" fillId="0" borderId="0" xfId="0" applyNumberFormat="1" applyFont="1" applyProtection="1">
      <protection locked="0"/>
    </xf>
    <xf numFmtId="0" fontId="10" fillId="0" borderId="21" xfId="0" applyFont="1" applyBorder="1" applyAlignment="1">
      <alignment vertical="center"/>
    </xf>
    <xf numFmtId="0" fontId="12" fillId="0" borderId="31" xfId="0" applyFont="1" applyBorder="1"/>
    <xf numFmtId="0" fontId="10" fillId="3" borderId="21" xfId="0" applyFont="1" applyFill="1" applyBorder="1"/>
    <xf numFmtId="0" fontId="4" fillId="0" borderId="21" xfId="0" applyFont="1" applyBorder="1" applyAlignment="1">
      <alignment horizontal="left"/>
    </xf>
    <xf numFmtId="0" fontId="7" fillId="0" borderId="21" xfId="0" applyFont="1" applyBorder="1" applyAlignment="1">
      <alignment horizontal="center"/>
    </xf>
    <xf numFmtId="0" fontId="12" fillId="0" borderId="30" xfId="0" applyFont="1" applyBorder="1" applyAlignment="1">
      <alignment vertical="center"/>
    </xf>
    <xf numFmtId="0" fontId="10" fillId="10" borderId="21" xfId="0" applyFont="1" applyFill="1" applyBorder="1" applyAlignment="1">
      <alignment horizontal="center" vertical="center" textRotation="90"/>
    </xf>
    <xf numFmtId="0" fontId="10" fillId="10" borderId="21" xfId="0" applyFont="1" applyFill="1" applyBorder="1" applyAlignment="1">
      <alignment horizontal="center" vertical="center" textRotation="90" wrapText="1"/>
    </xf>
    <xf numFmtId="0" fontId="15" fillId="9" borderId="5" xfId="0" applyFont="1" applyFill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/>
    </xf>
    <xf numFmtId="0" fontId="17" fillId="0" borderId="5" xfId="0" applyFont="1" applyBorder="1"/>
    <xf numFmtId="0" fontId="17" fillId="0" borderId="11" xfId="0" applyFont="1" applyBorder="1"/>
    <xf numFmtId="0" fontId="0" fillId="9" borderId="35" xfId="0" applyFill="1" applyBorder="1" applyAlignment="1">
      <alignment vertical="center" wrapText="1"/>
    </xf>
    <xf numFmtId="0" fontId="0" fillId="9" borderId="34" xfId="0" applyFill="1" applyBorder="1" applyAlignment="1">
      <alignment vertical="center" wrapText="1"/>
    </xf>
    <xf numFmtId="0" fontId="0" fillId="9" borderId="36" xfId="0" applyFill="1" applyBorder="1" applyAlignment="1">
      <alignment vertical="center" wrapText="1"/>
    </xf>
    <xf numFmtId="0" fontId="15" fillId="9" borderId="48" xfId="0" applyFont="1" applyFill="1" applyBorder="1" applyAlignment="1">
      <alignment vertical="center"/>
    </xf>
    <xf numFmtId="0" fontId="5" fillId="0" borderId="5" xfId="0" applyFont="1" applyBorder="1"/>
    <xf numFmtId="0" fontId="5" fillId="0" borderId="8" xfId="0" applyFont="1" applyBorder="1"/>
    <xf numFmtId="0" fontId="10" fillId="0" borderId="2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10" borderId="29" xfId="0" applyFont="1" applyFill="1" applyBorder="1" applyAlignment="1">
      <alignment horizontal="center" vertical="center" textRotation="90"/>
    </xf>
    <xf numFmtId="0" fontId="5" fillId="7" borderId="21" xfId="0" applyFont="1" applyFill="1" applyBorder="1" applyAlignment="1" applyProtection="1">
      <alignment horizontal="center" wrapText="1"/>
      <protection locked="0"/>
    </xf>
    <xf numFmtId="0" fontId="22" fillId="11" borderId="21" xfId="0" applyFont="1" applyFill="1" applyBorder="1" applyAlignment="1">
      <alignment horizontal="center" vertical="center" textRotation="90"/>
    </xf>
    <xf numFmtId="0" fontId="15" fillId="12" borderId="5" xfId="0" applyFont="1" applyFill="1" applyBorder="1" applyAlignment="1">
      <alignment horizontal="center"/>
    </xf>
    <xf numFmtId="0" fontId="15" fillId="12" borderId="11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 vertical="center"/>
    </xf>
    <xf numFmtId="0" fontId="15" fillId="13" borderId="5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 vertical="center"/>
    </xf>
    <xf numFmtId="12" fontId="9" fillId="0" borderId="0" xfId="0" applyNumberFormat="1" applyFont="1" applyProtection="1">
      <protection locked="0"/>
    </xf>
    <xf numFmtId="10" fontId="11" fillId="0" borderId="10" xfId="0" applyNumberFormat="1" applyFont="1" applyBorder="1" applyAlignment="1" applyProtection="1">
      <alignment horizontal="left"/>
      <protection locked="0"/>
    </xf>
    <xf numFmtId="0" fontId="22" fillId="12" borderId="21" xfId="0" applyFont="1" applyFill="1" applyBorder="1" applyAlignment="1">
      <alignment horizontal="center" vertical="center" textRotation="90"/>
    </xf>
    <xf numFmtId="164" fontId="12" fillId="0" borderId="21" xfId="0" applyNumberFormat="1" applyFont="1" applyBorder="1" applyAlignment="1">
      <alignment vertical="center"/>
    </xf>
    <xf numFmtId="0" fontId="12" fillId="0" borderId="24" xfId="0" applyFont="1" applyBorder="1" applyAlignment="1">
      <alignment horizontal="center" vertical="center"/>
    </xf>
    <xf numFmtId="0" fontId="12" fillId="0" borderId="29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5" fillId="0" borderId="34" xfId="0" applyFont="1" applyBorder="1"/>
    <xf numFmtId="0" fontId="10" fillId="3" borderId="31" xfId="0" applyFont="1" applyFill="1" applyBorder="1" applyAlignment="1">
      <alignment horizontal="center" vertical="center"/>
    </xf>
    <xf numFmtId="0" fontId="5" fillId="0" borderId="49" xfId="0" applyFont="1" applyBorder="1"/>
    <xf numFmtId="0" fontId="5" fillId="0" borderId="39" xfId="0" applyFont="1" applyBorder="1"/>
    <xf numFmtId="0" fontId="0" fillId="9" borderId="45" xfId="0" applyFill="1" applyBorder="1" applyAlignment="1">
      <alignment vertical="center" wrapText="1"/>
    </xf>
    <xf numFmtId="0" fontId="0" fillId="9" borderId="46" xfId="0" applyFill="1" applyBorder="1" applyAlignment="1">
      <alignment vertical="center" wrapText="1"/>
    </xf>
    <xf numFmtId="0" fontId="0" fillId="9" borderId="47" xfId="0" applyFill="1" applyBorder="1" applyAlignment="1">
      <alignment vertical="center" wrapText="1"/>
    </xf>
    <xf numFmtId="0" fontId="10" fillId="0" borderId="24" xfId="0" applyFont="1" applyBorder="1"/>
    <xf numFmtId="0" fontId="10" fillId="0" borderId="25" xfId="0" applyFont="1" applyBorder="1"/>
    <xf numFmtId="0" fontId="10" fillId="0" borderId="0" xfId="0" applyFont="1"/>
    <xf numFmtId="0" fontId="10" fillId="0" borderId="18" xfId="0" applyFont="1" applyBorder="1"/>
    <xf numFmtId="0" fontId="10" fillId="0" borderId="27" xfId="0" applyFont="1" applyBorder="1"/>
    <xf numFmtId="0" fontId="10" fillId="0" borderId="28" xfId="0" applyFont="1" applyBorder="1"/>
    <xf numFmtId="164" fontId="10" fillId="9" borderId="30" xfId="0" applyNumberFormat="1" applyFont="1" applyFill="1" applyBorder="1"/>
    <xf numFmtId="164" fontId="10" fillId="3" borderId="21" xfId="0" applyNumberFormat="1" applyFont="1" applyFill="1" applyBorder="1"/>
    <xf numFmtId="1" fontId="9" fillId="0" borderId="0" xfId="0" applyNumberFormat="1" applyFont="1" applyProtection="1">
      <protection locked="0"/>
    </xf>
    <xf numFmtId="0" fontId="4" fillId="0" borderId="29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22" fillId="9" borderId="43" xfId="0" applyFont="1" applyFill="1" applyBorder="1" applyAlignment="1">
      <alignment horizontal="center" vertical="center" wrapText="1"/>
    </xf>
    <xf numFmtId="0" fontId="22" fillId="13" borderId="26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 wrapText="1"/>
    </xf>
    <xf numFmtId="0" fontId="22" fillId="13" borderId="4" xfId="0" applyFont="1" applyFill="1" applyBorder="1" applyAlignment="1">
      <alignment horizontal="center" vertical="center"/>
    </xf>
    <xf numFmtId="13" fontId="11" fillId="0" borderId="10" xfId="0" applyNumberFormat="1" applyFont="1" applyBorder="1" applyAlignment="1" applyProtection="1">
      <alignment horizontal="center"/>
      <protection locked="0"/>
    </xf>
    <xf numFmtId="0" fontId="0" fillId="0" borderId="5" xfId="0" applyBorder="1"/>
    <xf numFmtId="0" fontId="25" fillId="0" borderId="0" xfId="0" applyFont="1" applyAlignment="1">
      <alignment vertical="top"/>
    </xf>
    <xf numFmtId="166" fontId="0" fillId="0" borderId="5" xfId="0" applyNumberFormat="1" applyBorder="1"/>
    <xf numFmtId="164" fontId="10" fillId="0" borderId="50" xfId="0" applyNumberFormat="1" applyFont="1" applyBorder="1" applyAlignment="1" applyProtection="1">
      <alignment horizontal="center"/>
      <protection locked="0"/>
    </xf>
    <xf numFmtId="164" fontId="10" fillId="0" borderId="11" xfId="0" applyNumberFormat="1" applyFont="1" applyBorder="1" applyAlignment="1" applyProtection="1">
      <alignment horizontal="center"/>
      <protection locked="0"/>
    </xf>
    <xf numFmtId="2" fontId="11" fillId="0" borderId="50" xfId="0" applyNumberFormat="1" applyFont="1" applyBorder="1" applyAlignment="1" applyProtection="1">
      <alignment horizontal="center"/>
      <protection locked="0"/>
    </xf>
    <xf numFmtId="2" fontId="9" fillId="0" borderId="0" xfId="0" applyNumberFormat="1" applyFont="1" applyProtection="1">
      <protection locked="0"/>
    </xf>
    <xf numFmtId="0" fontId="7" fillId="0" borderId="17" xfId="0" applyFont="1" applyBorder="1" applyAlignment="1" applyProtection="1">
      <alignment horizontal="left" vertical="top"/>
      <protection locked="0"/>
    </xf>
    <xf numFmtId="0" fontId="0" fillId="0" borderId="18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28" xfId="0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26" xfId="0" applyFont="1" applyBorder="1" applyProtection="1">
      <protection locked="0"/>
    </xf>
    <xf numFmtId="0" fontId="5" fillId="0" borderId="17" xfId="0" applyFont="1" applyBorder="1" applyAlignment="1" applyProtection="1">
      <alignment vertical="center"/>
      <protection locked="0"/>
    </xf>
    <xf numFmtId="0" fontId="5" fillId="0" borderId="26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18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5" fillId="0" borderId="27" xfId="0" applyFont="1" applyBorder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5" fillId="0" borderId="27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19" fillId="0" borderId="17" xfId="0" applyFont="1" applyBorder="1" applyProtection="1">
      <protection locked="0"/>
    </xf>
    <xf numFmtId="0" fontId="5" fillId="0" borderId="27" xfId="0" applyFont="1" applyBorder="1" applyAlignment="1" applyProtection="1">
      <alignment horizontal="left"/>
      <protection locked="0"/>
    </xf>
    <xf numFmtId="0" fontId="27" fillId="0" borderId="0" xfId="0" applyFont="1" applyAlignment="1" applyProtection="1">
      <alignment wrapText="1"/>
      <protection locked="0"/>
    </xf>
    <xf numFmtId="0" fontId="19" fillId="0" borderId="17" xfId="0" applyFont="1" applyBorder="1" applyAlignment="1" applyProtection="1">
      <alignment horizontal="left" vertical="center"/>
      <protection locked="0"/>
    </xf>
    <xf numFmtId="0" fontId="26" fillId="0" borderId="0" xfId="0" applyFont="1" applyAlignment="1">
      <alignment vertical="center"/>
    </xf>
    <xf numFmtId="0" fontId="26" fillId="0" borderId="18" xfId="0" applyFont="1" applyBorder="1" applyAlignment="1">
      <alignment vertical="center"/>
    </xf>
    <xf numFmtId="0" fontId="15" fillId="0" borderId="17" xfId="0" applyFont="1" applyBorder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0" fontId="15" fillId="0" borderId="18" xfId="0" applyFont="1" applyBorder="1" applyAlignment="1" applyProtection="1">
      <alignment horizontal="left" vertical="top"/>
      <protection locked="0"/>
    </xf>
    <xf numFmtId="0" fontId="17" fillId="0" borderId="17" xfId="0" applyFont="1" applyBorder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0" fontId="17" fillId="0" borderId="18" xfId="0" applyFont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19" fillId="0" borderId="18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top"/>
      <protection locked="0"/>
    </xf>
    <xf numFmtId="0" fontId="5" fillId="0" borderId="0" xfId="0" applyFont="1" applyAlignment="1" applyProtection="1">
      <alignment horizontal="left" vertical="top"/>
      <protection locked="0"/>
    </xf>
    <xf numFmtId="0" fontId="5" fillId="0" borderId="18" xfId="0" applyFont="1" applyBorder="1" applyAlignment="1" applyProtection="1">
      <alignment horizontal="left" vertical="top"/>
      <protection locked="0"/>
    </xf>
    <xf numFmtId="0" fontId="16" fillId="0" borderId="17" xfId="0" applyFont="1" applyBorder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16" fillId="0" borderId="18" xfId="0" applyFont="1" applyBorder="1" applyAlignment="1" applyProtection="1">
      <alignment horizontal="left" vertical="top"/>
      <protection locked="0"/>
    </xf>
    <xf numFmtId="0" fontId="18" fillId="0" borderId="17" xfId="0" applyFont="1" applyBorder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0" fontId="18" fillId="0" borderId="18" xfId="0" applyFont="1" applyBorder="1" applyAlignment="1" applyProtection="1">
      <alignment horizontal="left" vertical="top"/>
      <protection locked="0"/>
    </xf>
    <xf numFmtId="0" fontId="20" fillId="6" borderId="29" xfId="0" applyFont="1" applyFill="1" applyBorder="1" applyAlignment="1">
      <alignment horizontal="center" vertical="center" wrapText="1"/>
    </xf>
    <xf numFmtId="0" fontId="20" fillId="6" borderId="30" xfId="0" applyFont="1" applyFill="1" applyBorder="1" applyAlignment="1">
      <alignment horizontal="center" vertical="center" wrapText="1"/>
    </xf>
    <xf numFmtId="0" fontId="20" fillId="6" borderId="31" xfId="0" applyFont="1" applyFill="1" applyBorder="1" applyAlignment="1">
      <alignment horizontal="center" vertical="center" wrapText="1"/>
    </xf>
    <xf numFmtId="0" fontId="15" fillId="6" borderId="29" xfId="0" applyFont="1" applyFill="1" applyBorder="1" applyAlignment="1">
      <alignment horizontal="center" vertical="center"/>
    </xf>
    <xf numFmtId="0" fontId="15" fillId="6" borderId="3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 vertical="center"/>
    </xf>
    <xf numFmtId="0" fontId="19" fillId="0" borderId="23" xfId="0" applyFont="1" applyBorder="1" applyAlignment="1" applyProtection="1">
      <alignment horizontal="left" vertical="top"/>
      <protection locked="0"/>
    </xf>
    <xf numFmtId="0" fontId="19" fillId="0" borderId="24" xfId="0" applyFont="1" applyBorder="1" applyAlignment="1" applyProtection="1">
      <alignment horizontal="left" vertical="top"/>
      <protection locked="0"/>
    </xf>
    <xf numFmtId="0" fontId="19" fillId="0" borderId="25" xfId="0" applyFont="1" applyBorder="1" applyAlignment="1" applyProtection="1">
      <alignment horizontal="left" vertical="top"/>
      <protection locked="0"/>
    </xf>
    <xf numFmtId="0" fontId="5" fillId="0" borderId="17" xfId="0" applyFon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18" xfId="0" applyFont="1" applyBorder="1" applyAlignment="1" applyProtection="1">
      <alignment horizontal="center" vertical="top"/>
      <protection locked="0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6" fillId="0" borderId="23" xfId="0" applyFont="1" applyBorder="1" applyAlignment="1" applyProtection="1">
      <alignment horizontal="center" vertical="center" wrapText="1"/>
      <protection locked="0"/>
    </xf>
    <xf numFmtId="0" fontId="16" fillId="0" borderId="25" xfId="0" applyFont="1" applyBorder="1" applyAlignment="1" applyProtection="1">
      <alignment horizontal="center" vertical="center" wrapText="1"/>
      <protection locked="0"/>
    </xf>
    <xf numFmtId="0" fontId="16" fillId="0" borderId="17" xfId="0" applyFont="1" applyBorder="1" applyAlignment="1" applyProtection="1">
      <alignment horizontal="center" vertical="center" wrapText="1"/>
      <protection locked="0"/>
    </xf>
    <xf numFmtId="0" fontId="16" fillId="0" borderId="18" xfId="0" applyFont="1" applyBorder="1" applyAlignment="1" applyProtection="1">
      <alignment horizontal="center" vertical="center" wrapText="1"/>
      <protection locked="0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15" fillId="12" borderId="5" xfId="0" applyFont="1" applyFill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5" fillId="12" borderId="23" xfId="0" applyFont="1" applyFill="1" applyBorder="1" applyAlignment="1">
      <alignment horizontal="center" vertical="center"/>
    </xf>
    <xf numFmtId="0" fontId="15" fillId="12" borderId="25" xfId="0" applyFont="1" applyFill="1" applyBorder="1" applyAlignment="1">
      <alignment horizontal="center" vertical="center"/>
    </xf>
    <xf numFmtId="0" fontId="15" fillId="12" borderId="26" xfId="0" applyFont="1" applyFill="1" applyBorder="1" applyAlignment="1">
      <alignment horizontal="center" vertical="center"/>
    </xf>
    <xf numFmtId="0" fontId="15" fillId="12" borderId="28" xfId="0" applyFont="1" applyFill="1" applyBorder="1" applyAlignment="1">
      <alignment horizontal="center" vertical="center"/>
    </xf>
    <xf numFmtId="0" fontId="15" fillId="12" borderId="8" xfId="0" applyFont="1" applyFill="1" applyBorder="1" applyAlignment="1">
      <alignment horizontal="center" vertical="center"/>
    </xf>
    <xf numFmtId="0" fontId="15" fillId="0" borderId="49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7" fillId="0" borderId="4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3" fillId="2" borderId="45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6" borderId="29" xfId="0" applyFont="1" applyFill="1" applyBorder="1" applyAlignment="1" applyProtection="1">
      <alignment horizontal="center" vertical="center" wrapText="1"/>
      <protection locked="0"/>
    </xf>
    <xf numFmtId="0" fontId="5" fillId="6" borderId="30" xfId="0" applyFont="1" applyFill="1" applyBorder="1" applyAlignment="1" applyProtection="1">
      <alignment horizontal="center" vertical="center" wrapText="1"/>
      <protection locked="0"/>
    </xf>
    <xf numFmtId="0" fontId="5" fillId="6" borderId="31" xfId="0" applyFont="1" applyFill="1" applyBorder="1" applyAlignment="1" applyProtection="1">
      <alignment horizontal="center" vertical="center" wrapText="1"/>
      <protection locked="0"/>
    </xf>
    <xf numFmtId="0" fontId="7" fillId="0" borderId="4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7" borderId="23" xfId="0" applyFont="1" applyFill="1" applyBorder="1" applyAlignment="1" applyProtection="1">
      <alignment horizontal="center" vertical="center" wrapText="1"/>
      <protection locked="0"/>
    </xf>
    <xf numFmtId="0" fontId="5" fillId="7" borderId="25" xfId="0" applyFont="1" applyFill="1" applyBorder="1" applyAlignment="1" applyProtection="1">
      <alignment horizontal="center" vertical="center" wrapText="1"/>
      <protection locked="0"/>
    </xf>
    <xf numFmtId="0" fontId="5" fillId="7" borderId="26" xfId="0" applyFont="1" applyFill="1" applyBorder="1" applyAlignment="1" applyProtection="1">
      <alignment horizontal="center" vertical="center" wrapText="1"/>
      <protection locked="0"/>
    </xf>
    <xf numFmtId="0" fontId="5" fillId="7" borderId="28" xfId="0" applyFont="1" applyFill="1" applyBorder="1" applyAlignment="1" applyProtection="1">
      <alignment horizontal="center" vertical="center" wrapText="1"/>
      <protection locked="0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 vertical="center"/>
    </xf>
    <xf numFmtId="12" fontId="5" fillId="0" borderId="29" xfId="0" applyNumberFormat="1" applyFont="1" applyBorder="1" applyAlignment="1" applyProtection="1">
      <alignment horizontal="center" vertical="center" wrapText="1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0" fontId="6" fillId="0" borderId="3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32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14" fillId="0" borderId="29" xfId="0" applyFont="1" applyBorder="1" applyAlignment="1" applyProtection="1">
      <alignment horizontal="center"/>
      <protection locked="0"/>
    </xf>
    <xf numFmtId="0" fontId="14" fillId="0" borderId="30" xfId="0" applyFont="1" applyBorder="1" applyAlignment="1" applyProtection="1">
      <alignment horizontal="center"/>
      <protection locked="0"/>
    </xf>
    <xf numFmtId="0" fontId="14" fillId="0" borderId="31" xfId="0" applyFont="1" applyBorder="1" applyAlignment="1" applyProtection="1">
      <alignment horizontal="center"/>
      <protection locked="0"/>
    </xf>
    <xf numFmtId="0" fontId="4" fillId="0" borderId="29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14" fontId="14" fillId="0" borderId="29" xfId="0" applyNumberFormat="1" applyFont="1" applyBorder="1" applyAlignment="1" applyProtection="1">
      <alignment horizontal="center"/>
      <protection locked="0"/>
    </xf>
    <xf numFmtId="14" fontId="14" fillId="0" borderId="30" xfId="0" applyNumberFormat="1" applyFont="1" applyBorder="1" applyAlignment="1" applyProtection="1">
      <alignment horizontal="center"/>
      <protection locked="0"/>
    </xf>
    <xf numFmtId="14" fontId="14" fillId="0" borderId="31" xfId="0" applyNumberFormat="1" applyFont="1" applyBorder="1" applyAlignment="1" applyProtection="1">
      <alignment horizontal="center"/>
      <protection locked="0"/>
    </xf>
    <xf numFmtId="0" fontId="8" fillId="0" borderId="29" xfId="0" applyFont="1" applyBorder="1" applyAlignment="1" applyProtection="1">
      <alignment horizontal="center"/>
      <protection locked="0"/>
    </xf>
    <xf numFmtId="0" fontId="8" fillId="0" borderId="30" xfId="0" applyFont="1" applyBorder="1" applyAlignment="1" applyProtection="1">
      <alignment horizontal="center"/>
      <protection locked="0"/>
    </xf>
    <xf numFmtId="0" fontId="8" fillId="0" borderId="31" xfId="0" applyFont="1" applyBorder="1" applyAlignment="1" applyProtection="1">
      <alignment horizontal="center"/>
      <protection locked="0"/>
    </xf>
    <xf numFmtId="0" fontId="7" fillId="6" borderId="4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19" fillId="0" borderId="17" xfId="0" applyFont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 vertical="top"/>
      <protection locked="0"/>
    </xf>
    <xf numFmtId="0" fontId="19" fillId="0" borderId="18" xfId="0" applyFont="1" applyBorder="1" applyAlignment="1" applyProtection="1">
      <alignment horizontal="left" vertical="top"/>
      <protection locked="0"/>
    </xf>
    <xf numFmtId="0" fontId="7" fillId="0" borderId="29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10" fillId="5" borderId="44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2" fillId="0" borderId="31" xfId="0" applyFont="1" applyBorder="1" applyAlignment="1">
      <alignment horizontal="left"/>
    </xf>
    <xf numFmtId="14" fontId="12" fillId="0" borderId="29" xfId="0" applyNumberFormat="1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4" borderId="29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44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left" vertical="center"/>
    </xf>
    <xf numFmtId="0" fontId="10" fillId="3" borderId="30" xfId="0" applyFont="1" applyFill="1" applyBorder="1" applyAlignment="1">
      <alignment horizontal="left" vertical="center"/>
    </xf>
    <xf numFmtId="0" fontId="0" fillId="3" borderId="30" xfId="0" applyFill="1" applyBorder="1" applyAlignment="1">
      <alignment horizontal="left"/>
    </xf>
    <xf numFmtId="0" fontId="10" fillId="3" borderId="29" xfId="0" applyFont="1" applyFill="1" applyBorder="1" applyAlignment="1">
      <alignment horizontal="left"/>
    </xf>
    <xf numFmtId="0" fontId="10" fillId="8" borderId="43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10" fillId="9" borderId="4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11" borderId="43" xfId="0" applyFont="1" applyFill="1" applyBorder="1" applyAlignment="1">
      <alignment horizontal="center" vertical="center"/>
    </xf>
    <xf numFmtId="0" fontId="10" fillId="11" borderId="44" xfId="0" applyFont="1" applyFill="1" applyBorder="1" applyAlignment="1">
      <alignment horizontal="center" vertical="center"/>
    </xf>
    <xf numFmtId="0" fontId="10" fillId="11" borderId="22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12" borderId="43" xfId="0" applyFont="1" applyFill="1" applyBorder="1" applyAlignment="1">
      <alignment horizontal="center" vertical="center"/>
    </xf>
    <xf numFmtId="0" fontId="10" fillId="12" borderId="44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>
          <bgColor rgb="FF9FE6FF"/>
        </patternFill>
      </fill>
    </dxf>
    <dxf>
      <fill>
        <patternFill>
          <bgColor rgb="FFFEFBBE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FE6FF"/>
      <color rgb="FFFEFBBE"/>
      <color rgb="FF75C4FF"/>
      <color rgb="FFFFFF75"/>
      <color rgb="FFFC4436"/>
      <color rgb="FFF2A10E"/>
      <color rgb="FFFF3300"/>
      <color rgb="FF99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301728</xdr:colOff>
      <xdr:row>3</xdr:row>
      <xdr:rowOff>28575</xdr:rowOff>
    </xdr:from>
    <xdr:to>
      <xdr:col>4</xdr:col>
      <xdr:colOff>448842</xdr:colOff>
      <xdr:row>9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BFD83-D192-4833-904E-252F7C2418C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 bwMode="auto">
        <a:xfrm>
          <a:off x="301728" y="495300"/>
          <a:ext cx="3271314" cy="135826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3</xdr:row>
      <xdr:rowOff>28575</xdr:rowOff>
    </xdr:from>
    <xdr:to>
      <xdr:col>1</xdr:col>
      <xdr:colOff>333375</xdr:colOff>
      <xdr:row>9</xdr:row>
      <xdr:rowOff>123825</xdr:rowOff>
    </xdr:to>
    <xdr:pic>
      <xdr:nvPicPr>
        <xdr:cNvPr id="3" name="Picture 2" descr="Factory outl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 bwMode="auto">
        <a:xfrm>
          <a:off x="342900" y="495300"/>
          <a:ext cx="1352550" cy="1352550"/>
        </a:xfrm>
        <a:prstGeom prst="rect">
          <a:avLst/>
        </a:prstGeom>
        <a:noFill/>
      </xdr:spPr>
    </xdr:pic>
    <xdr:clientData/>
  </xdr:twoCellAnchor>
  <xdr:oneCellAnchor>
    <xdr:from>
      <xdr:col>1</xdr:col>
      <xdr:colOff>158901</xdr:colOff>
      <xdr:row>5</xdr:row>
      <xdr:rowOff>69347</xdr:rowOff>
    </xdr:from>
    <xdr:ext cx="2079474" cy="71853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72DF6D-4564-70E0-F259-1FAE6E02BEBC}"/>
            </a:ext>
          </a:extLst>
        </xdr:cNvPr>
        <xdr:cNvSpPr/>
      </xdr:nvSpPr>
      <xdr:spPr>
        <a:xfrm>
          <a:off x="1520976" y="955172"/>
          <a:ext cx="2079474" cy="7185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Company Logo Placeholder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7081</xdr:colOff>
      <xdr:row>1</xdr:row>
      <xdr:rowOff>89674</xdr:rowOff>
    </xdr:from>
    <xdr:to>
      <xdr:col>18</xdr:col>
      <xdr:colOff>1127868</xdr:colOff>
      <xdr:row>5</xdr:row>
      <xdr:rowOff>89953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 bwMode="auto">
        <a:xfrm>
          <a:off x="6315993" y="280174"/>
          <a:ext cx="1781934" cy="73986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80D4-39B3-4BBB-9152-1C523AD70AB0}">
  <sheetPr>
    <pageSetUpPr fitToPage="1"/>
  </sheetPr>
  <dimension ref="A1:M55"/>
  <sheetViews>
    <sheetView tabSelected="1" zoomScaleNormal="100" workbookViewId="0">
      <selection activeCell="C54" sqref="C54"/>
    </sheetView>
  </sheetViews>
  <sheetFormatPr defaultColWidth="9.140625" defaultRowHeight="15" x14ac:dyDescent="0.25"/>
  <cols>
    <col min="1" max="1" width="20.42578125" style="2" customWidth="1"/>
    <col min="2" max="2" width="7.42578125" style="2" customWidth="1"/>
    <col min="3" max="3" width="9.5703125" style="2" customWidth="1"/>
    <col min="4" max="4" width="9.42578125" style="2" customWidth="1"/>
    <col min="5" max="5" width="12.28515625" style="2" customWidth="1"/>
    <col min="6" max="6" width="11.85546875" style="2" customWidth="1"/>
    <col min="7" max="7" width="10.42578125" style="2" customWidth="1"/>
    <col min="8" max="8" width="8.28515625" style="2" customWidth="1"/>
    <col min="9" max="9" width="8.5703125" style="2" customWidth="1"/>
    <col min="10" max="10" width="8.28515625" style="2" customWidth="1"/>
    <col min="11" max="11" width="9.140625" style="1"/>
    <col min="12" max="13" width="9.140625" style="1" customWidth="1"/>
    <col min="14" max="14" width="9.140625" style="2" customWidth="1"/>
    <col min="15" max="16384" width="9.140625" style="2"/>
  </cols>
  <sheetData>
    <row r="1" spans="1:10" ht="11.25" customHeight="1" x14ac:dyDescent="0.25">
      <c r="A1" s="228" t="s">
        <v>93</v>
      </c>
      <c r="B1" s="229"/>
      <c r="C1" s="229"/>
      <c r="D1" s="229"/>
      <c r="E1" s="229"/>
      <c r="F1" s="229"/>
      <c r="G1" s="229"/>
      <c r="H1" s="229"/>
      <c r="I1" s="230"/>
      <c r="J1" s="231"/>
    </row>
    <row r="2" spans="1:10" ht="9" customHeight="1" x14ac:dyDescent="0.25">
      <c r="A2" s="232"/>
      <c r="B2" s="233"/>
      <c r="C2" s="233"/>
      <c r="D2" s="233"/>
      <c r="E2" s="233"/>
      <c r="F2" s="233"/>
      <c r="G2" s="233"/>
      <c r="H2" s="233"/>
      <c r="I2" s="234"/>
      <c r="J2" s="235"/>
    </row>
    <row r="3" spans="1:10" ht="16.5" customHeight="1" thickBot="1" x14ac:dyDescent="0.3">
      <c r="A3" s="236"/>
      <c r="B3" s="237"/>
      <c r="C3" s="237"/>
      <c r="D3" s="237"/>
      <c r="E3" s="237"/>
      <c r="F3" s="237"/>
      <c r="G3" s="237"/>
      <c r="H3" s="237"/>
      <c r="I3" s="238"/>
      <c r="J3" s="239"/>
    </row>
    <row r="4" spans="1:10" ht="16.5" thickBot="1" x14ac:dyDescent="0.3">
      <c r="A4" s="240"/>
      <c r="B4" s="241"/>
      <c r="C4" s="241"/>
      <c r="D4" s="241"/>
      <c r="E4" s="242"/>
      <c r="F4" s="249" t="s">
        <v>108</v>
      </c>
      <c r="G4" s="250"/>
      <c r="H4" s="251" t="str">
        <f>'Data Sheet'!B1</f>
        <v>Continental</v>
      </c>
      <c r="I4" s="252"/>
      <c r="J4" s="253"/>
    </row>
    <row r="5" spans="1:10" ht="16.5" thickBot="1" x14ac:dyDescent="0.3">
      <c r="A5" s="243"/>
      <c r="B5" s="244"/>
      <c r="C5" s="244"/>
      <c r="D5" s="244"/>
      <c r="E5" s="245"/>
      <c r="F5" s="254" t="s">
        <v>59</v>
      </c>
      <c r="G5" s="255"/>
      <c r="H5" s="251" t="str">
        <f>'Data Sheet'!B2</f>
        <v>N/A</v>
      </c>
      <c r="I5" s="252"/>
      <c r="J5" s="253"/>
    </row>
    <row r="6" spans="1:10" ht="16.5" thickBot="1" x14ac:dyDescent="0.3">
      <c r="A6" s="243"/>
      <c r="B6" s="244"/>
      <c r="C6" s="244"/>
      <c r="D6" s="244"/>
      <c r="E6" s="245"/>
      <c r="F6" s="254" t="s">
        <v>0</v>
      </c>
      <c r="G6" s="255"/>
      <c r="H6" s="256" t="str">
        <f>'Data Sheet'!B3</f>
        <v>N/A</v>
      </c>
      <c r="I6" s="257"/>
      <c r="J6" s="258"/>
    </row>
    <row r="7" spans="1:10" ht="16.5" thickBot="1" x14ac:dyDescent="0.3">
      <c r="A7" s="243"/>
      <c r="B7" s="244"/>
      <c r="C7" s="244"/>
      <c r="D7" s="244"/>
      <c r="E7" s="245"/>
      <c r="F7" s="249" t="s">
        <v>1</v>
      </c>
      <c r="G7" s="250"/>
      <c r="H7" s="251" t="str">
        <f>'Data Sheet'!B4</f>
        <v>N/A</v>
      </c>
      <c r="I7" s="252"/>
      <c r="J7" s="253"/>
    </row>
    <row r="8" spans="1:10" ht="16.5" thickBot="1" x14ac:dyDescent="0.3">
      <c r="A8" s="243"/>
      <c r="B8" s="244"/>
      <c r="C8" s="244"/>
      <c r="D8" s="244"/>
      <c r="E8" s="245"/>
      <c r="F8" s="93" t="s">
        <v>94</v>
      </c>
      <c r="G8" s="94"/>
      <c r="H8" s="251" t="str">
        <f>'Data Sheet'!B5</f>
        <v>N/A</v>
      </c>
      <c r="I8" s="252"/>
      <c r="J8" s="253"/>
    </row>
    <row r="9" spans="1:10" ht="16.5" thickBot="1" x14ac:dyDescent="0.3">
      <c r="A9" s="243"/>
      <c r="B9" s="244"/>
      <c r="C9" s="244"/>
      <c r="D9" s="244"/>
      <c r="E9" s="245"/>
      <c r="F9" s="254" t="s">
        <v>58</v>
      </c>
      <c r="G9" s="255"/>
      <c r="H9" s="251" t="str">
        <f>'Data Sheet'!B6</f>
        <v>N/A</v>
      </c>
      <c r="I9" s="252"/>
      <c r="J9" s="253"/>
    </row>
    <row r="10" spans="1:10" ht="16.5" thickBot="1" x14ac:dyDescent="0.3">
      <c r="A10" s="246"/>
      <c r="B10" s="247"/>
      <c r="C10" s="247"/>
      <c r="D10" s="247"/>
      <c r="E10" s="248"/>
      <c r="F10" s="44" t="s">
        <v>14</v>
      </c>
      <c r="G10" s="20"/>
      <c r="H10" s="259" t="str">
        <f>'Data Sheet'!B7</f>
        <v>N/A</v>
      </c>
      <c r="I10" s="260"/>
      <c r="J10" s="261"/>
    </row>
    <row r="11" spans="1:10" ht="8.25" customHeight="1" thickBot="1" x14ac:dyDescent="0.3">
      <c r="A11" s="200"/>
      <c r="B11" s="201"/>
      <c r="C11" s="201"/>
      <c r="D11" s="201"/>
      <c r="E11" s="201"/>
      <c r="F11" s="202"/>
      <c r="G11" s="202"/>
      <c r="H11" s="202"/>
      <c r="I11" s="203"/>
      <c r="J11" s="204"/>
    </row>
    <row r="12" spans="1:10" ht="32.25" customHeight="1" thickBot="1" x14ac:dyDescent="0.3">
      <c r="A12" s="207" t="s">
        <v>2</v>
      </c>
      <c r="B12" s="208"/>
      <c r="C12" s="209"/>
      <c r="D12" s="225" t="str">
        <f>'Data Sheet'!B9</f>
        <v>TH-Hill DS-1 Vol 3 CAT 3 - 5th Edition: Clean and Visual Ends w/Rattle and FLD</v>
      </c>
      <c r="E12" s="226"/>
      <c r="F12" s="226"/>
      <c r="G12" s="226"/>
      <c r="H12" s="226"/>
      <c r="I12" s="226"/>
      <c r="J12" s="227"/>
    </row>
    <row r="13" spans="1:10" ht="28.5" customHeight="1" thickBot="1" x14ac:dyDescent="0.3">
      <c r="A13" s="45" t="s">
        <v>109</v>
      </c>
      <c r="B13" s="205" t="str">
        <f>'Data Sheet'!B11</f>
        <v>2 3/8"</v>
      </c>
      <c r="C13" s="206"/>
      <c r="D13" s="207" t="s">
        <v>110</v>
      </c>
      <c r="E13" s="208"/>
      <c r="F13" s="209"/>
      <c r="G13" s="210" t="str">
        <f>CONCATENATE('Data Sheet'!B12, "   ", 'Data Sheet'!B13)</f>
        <v xml:space="preserve">PH6   </v>
      </c>
      <c r="H13" s="211"/>
      <c r="I13" s="211"/>
      <c r="J13" s="212"/>
    </row>
    <row r="14" spans="1:10" ht="15" customHeight="1" x14ac:dyDescent="0.25">
      <c r="A14" s="213" t="s">
        <v>133</v>
      </c>
      <c r="B14" s="215">
        <f>COUNTA('Tubing Insp Report'!N10:N709)</f>
        <v>700</v>
      </c>
      <c r="C14" s="216"/>
      <c r="D14" s="161" t="s">
        <v>144</v>
      </c>
      <c r="E14" s="162"/>
      <c r="F14" s="163"/>
      <c r="G14" s="219">
        <f>'Tubing Insp Report'!AN3</f>
        <v>700</v>
      </c>
      <c r="H14" s="220"/>
      <c r="I14" s="220"/>
      <c r="J14" s="221"/>
    </row>
    <row r="15" spans="1:10" ht="15" customHeight="1" thickBot="1" x14ac:dyDescent="0.3">
      <c r="A15" s="214"/>
      <c r="B15" s="217"/>
      <c r="C15" s="218"/>
      <c r="D15" s="164"/>
      <c r="E15" s="165"/>
      <c r="F15" s="166"/>
      <c r="G15" s="222"/>
      <c r="H15" s="223"/>
      <c r="I15" s="223"/>
      <c r="J15" s="224"/>
    </row>
    <row r="16" spans="1:10" ht="8.25" customHeight="1" thickBot="1" x14ac:dyDescent="0.3">
      <c r="A16" s="175"/>
      <c r="B16" s="176"/>
      <c r="C16" s="176"/>
      <c r="D16" s="176"/>
      <c r="E16" s="176"/>
      <c r="F16" s="176"/>
      <c r="G16" s="176"/>
      <c r="H16" s="176"/>
      <c r="I16" s="176"/>
      <c r="J16" s="177"/>
    </row>
    <row r="17" spans="1:10" ht="15" customHeight="1" x14ac:dyDescent="0.25">
      <c r="A17" s="178" t="s">
        <v>112</v>
      </c>
      <c r="B17" s="179">
        <f>SUM(C18+D18)</f>
        <v>0</v>
      </c>
      <c r="C17" s="5" t="s">
        <v>4</v>
      </c>
      <c r="D17" s="6" t="s">
        <v>5</v>
      </c>
      <c r="E17" s="180" t="s">
        <v>3</v>
      </c>
      <c r="F17" s="181"/>
      <c r="G17" s="181"/>
      <c r="H17" s="181"/>
      <c r="I17" s="184" cm="1">
        <f t="array" ref="I17">SUM('Tubing Insp Report'!Z6:Z8+'Tubing Insp Report'!AA6:AA8+'Tubing Insp Report'!AB6:AB8)</f>
        <v>0</v>
      </c>
      <c r="J17" s="185"/>
    </row>
    <row r="18" spans="1:10" ht="15.75" thickBot="1" x14ac:dyDescent="0.3">
      <c r="A18" s="178"/>
      <c r="B18" s="179"/>
      <c r="C18" s="65">
        <f>SUM('Tubing Insp Report'!Z6:Z8)</f>
        <v>0</v>
      </c>
      <c r="D18" s="66">
        <f>SUM('Tubing Insp Report'!AA6:AA8)</f>
        <v>0</v>
      </c>
      <c r="E18" s="182"/>
      <c r="F18" s="183"/>
      <c r="G18" s="183"/>
      <c r="H18" s="183"/>
      <c r="I18" s="186"/>
      <c r="J18" s="187"/>
    </row>
    <row r="19" spans="1:10" ht="16.5" customHeight="1" x14ac:dyDescent="0.25">
      <c r="A19" s="178" t="s">
        <v>13</v>
      </c>
      <c r="B19" s="179">
        <f>SUM('Tubing Insp Report'!AB6:AB8)</f>
        <v>0</v>
      </c>
      <c r="C19" s="189"/>
      <c r="D19" s="190"/>
      <c r="E19" s="193" t="s">
        <v>115</v>
      </c>
      <c r="F19" s="194"/>
      <c r="G19" s="194"/>
      <c r="H19" s="194"/>
      <c r="I19" s="195"/>
      <c r="J19" s="196"/>
    </row>
    <row r="20" spans="1:10" ht="15.75" customHeight="1" thickBot="1" x14ac:dyDescent="0.3">
      <c r="A20" s="178"/>
      <c r="B20" s="188"/>
      <c r="C20" s="191"/>
      <c r="D20" s="192"/>
      <c r="E20" s="197"/>
      <c r="F20" s="198"/>
      <c r="G20" s="198"/>
      <c r="H20" s="198"/>
      <c r="I20" s="198"/>
      <c r="J20" s="199"/>
    </row>
    <row r="21" spans="1:10" ht="8.25" customHeight="1" thickBot="1" x14ac:dyDescent="0.3">
      <c r="A21" s="95" t="s">
        <v>81</v>
      </c>
      <c r="B21" s="56"/>
      <c r="C21" s="49"/>
      <c r="D21" s="50"/>
      <c r="E21" s="53"/>
      <c r="F21" s="54"/>
      <c r="G21" s="54"/>
      <c r="H21" s="54"/>
      <c r="I21" s="54"/>
      <c r="J21" s="55"/>
    </row>
    <row r="22" spans="1:10" ht="15.75" customHeight="1" x14ac:dyDescent="0.25">
      <c r="A22" s="97" t="str">
        <f>'Tubing Insp Report'!AC9</f>
        <v>Min Wall</v>
      </c>
      <c r="B22" s="67">
        <f>SUM('Tubing Insp Report'!AC6:AC8)</f>
        <v>0</v>
      </c>
      <c r="C22" s="7"/>
      <c r="D22" s="8"/>
      <c r="E22" s="167" t="s">
        <v>125</v>
      </c>
      <c r="F22" s="168"/>
      <c r="G22" s="168"/>
      <c r="H22" s="168"/>
      <c r="I22" s="171">
        <f>COUNTIF('Tubing Insp Report'!N10:N709,"Scrap")</f>
        <v>0</v>
      </c>
      <c r="J22" s="172"/>
    </row>
    <row r="23" spans="1:10" ht="14.25" customHeight="1" x14ac:dyDescent="0.25">
      <c r="A23" s="97" t="str">
        <f>'Tubing Insp Report'!AD9</f>
        <v>Rod Wear</v>
      </c>
      <c r="B23" s="67">
        <f>SUM('Tubing Insp Report'!AD6:AD8)</f>
        <v>0</v>
      </c>
      <c r="C23" s="5"/>
      <c r="D23" s="9"/>
      <c r="E23" s="169"/>
      <c r="F23" s="170"/>
      <c r="G23" s="170"/>
      <c r="H23" s="170"/>
      <c r="I23" s="173"/>
      <c r="J23" s="174"/>
    </row>
    <row r="24" spans="1:10" ht="15" customHeight="1" x14ac:dyDescent="0.25">
      <c r="A24" s="98" t="str">
        <f>'Tubing Insp Report'!AE9</f>
        <v>EMI Reject</v>
      </c>
      <c r="B24" s="67">
        <f>SUM('Tubing Insp Report'!AE6)</f>
        <v>0</v>
      </c>
      <c r="C24" s="5"/>
      <c r="D24" s="6"/>
      <c r="E24" s="169"/>
      <c r="F24" s="170"/>
      <c r="G24" s="170"/>
      <c r="H24" s="170"/>
      <c r="I24" s="173"/>
      <c r="J24" s="174"/>
    </row>
    <row r="25" spans="1:10" ht="15.75" customHeight="1" thickBot="1" x14ac:dyDescent="0.3">
      <c r="A25" s="98" t="str">
        <f>'Tubing Insp Report'!AF9</f>
        <v>OD Pitting</v>
      </c>
      <c r="B25" s="68">
        <f>SUM('Tubing Insp Report'!AF6)</f>
        <v>0</v>
      </c>
      <c r="C25" s="51"/>
      <c r="D25" s="52"/>
      <c r="E25" s="169"/>
      <c r="F25" s="170"/>
      <c r="G25" s="170"/>
      <c r="H25" s="170"/>
      <c r="I25" s="173"/>
      <c r="J25" s="174"/>
    </row>
    <row r="26" spans="1:10" ht="15.75" customHeight="1" x14ac:dyDescent="0.25">
      <c r="A26" s="98" t="str">
        <f>'Tubing Insp Report'!AG9</f>
        <v>Slip Cuts</v>
      </c>
      <c r="B26" s="67">
        <f>SUM('Tubing Insp Report'!AG6)</f>
        <v>0</v>
      </c>
      <c r="C26" s="10" t="str">
        <f>IF(COUNTIF('Tubing Insp Report'!F10:F709,"SC-R")=0,"",COUNTIF('Tubing Insp Report'!F10:F709,"SC-R"))</f>
        <v/>
      </c>
      <c r="D26" s="11"/>
      <c r="E26" s="161" t="s">
        <v>129</v>
      </c>
      <c r="F26" s="162"/>
      <c r="G26" s="162"/>
      <c r="H26" s="162"/>
      <c r="I26" s="162"/>
      <c r="J26" s="163"/>
    </row>
    <row r="27" spans="1:10" ht="15.75" customHeight="1" thickBot="1" x14ac:dyDescent="0.3">
      <c r="A27" s="98" t="str">
        <f>'Tubing Insp Report'!AH9</f>
        <v>Tong Cuts</v>
      </c>
      <c r="B27" s="67">
        <f>SUM('Tubing Insp Report'!AH6)</f>
        <v>0</v>
      </c>
      <c r="C27" s="10"/>
      <c r="D27" s="11"/>
      <c r="E27" s="164"/>
      <c r="F27" s="165"/>
      <c r="G27" s="165"/>
      <c r="H27" s="165"/>
      <c r="I27" s="165"/>
      <c r="J27" s="166"/>
    </row>
    <row r="28" spans="1:10" ht="15.75" customHeight="1" thickBot="1" x14ac:dyDescent="0.3">
      <c r="A28" s="98" t="str">
        <f>'Tubing Insp Report'!AI9</f>
        <v>Gouge</v>
      </c>
      <c r="B28" s="67">
        <f>SUM('Tubing Insp Report'!AI6)</f>
        <v>0</v>
      </c>
      <c r="C28" s="57"/>
      <c r="D28" s="57"/>
      <c r="E28" s="81"/>
      <c r="F28" s="82"/>
      <c r="G28" s="82"/>
      <c r="H28" s="82"/>
      <c r="I28" s="82"/>
      <c r="J28" s="83"/>
    </row>
    <row r="29" spans="1:10" ht="15.75" customHeight="1" thickBot="1" x14ac:dyDescent="0.3">
      <c r="A29" s="98" t="s">
        <v>137</v>
      </c>
      <c r="B29" s="67">
        <f>SUM('Tubing Insp Report'!AJ6)</f>
        <v>0</v>
      </c>
      <c r="C29" s="77"/>
      <c r="D29" s="79"/>
      <c r="E29" s="149" t="s">
        <v>138</v>
      </c>
      <c r="F29" s="150"/>
      <c r="G29" s="150"/>
      <c r="H29" s="150"/>
      <c r="I29" s="150"/>
      <c r="J29" s="151"/>
    </row>
    <row r="30" spans="1:10" ht="15.75" customHeight="1" thickBot="1" x14ac:dyDescent="0.3">
      <c r="A30" s="98" t="s">
        <v>131</v>
      </c>
      <c r="B30" s="67">
        <f ca="1">SUM('Tubing Insp Report'!AK6)</f>
        <v>0</v>
      </c>
      <c r="C30" s="77"/>
      <c r="D30" s="79"/>
      <c r="E30" s="149" t="s">
        <v>19</v>
      </c>
      <c r="F30" s="150"/>
      <c r="G30" s="150"/>
      <c r="H30" s="150"/>
      <c r="I30" s="150"/>
      <c r="J30" s="151"/>
    </row>
    <row r="31" spans="1:10" ht="15.75" customHeight="1" thickBot="1" x14ac:dyDescent="0.3">
      <c r="A31" s="96" t="s">
        <v>131</v>
      </c>
      <c r="B31" s="69">
        <f ca="1">SUM('Tubing Insp Report'!AL6)</f>
        <v>0</v>
      </c>
      <c r="C31" s="58"/>
      <c r="D31" s="80"/>
      <c r="E31" s="152" t="s">
        <v>17</v>
      </c>
      <c r="F31" s="153"/>
      <c r="G31" s="153"/>
      <c r="H31" s="153"/>
      <c r="I31" s="153"/>
      <c r="J31" s="154"/>
    </row>
    <row r="32" spans="1:10" ht="16.5" customHeight="1" x14ac:dyDescent="0.25">
      <c r="A32" s="155" t="s">
        <v>18</v>
      </c>
      <c r="B32" s="156"/>
      <c r="C32" s="156"/>
      <c r="D32" s="156"/>
      <c r="E32" s="156"/>
      <c r="F32" s="156"/>
      <c r="G32" s="156"/>
      <c r="H32" s="156"/>
      <c r="I32" s="156"/>
      <c r="J32" s="157"/>
    </row>
    <row r="33" spans="1:10" ht="15.75" customHeight="1" x14ac:dyDescent="0.25">
      <c r="A33" s="140" t="str">
        <f>"*= ("&amp;G14&amp;") Ready Joints"</f>
        <v>*= (700) Ready Joints</v>
      </c>
      <c r="B33" s="141"/>
      <c r="C33" s="141"/>
      <c r="D33" s="141"/>
      <c r="E33" s="141"/>
      <c r="F33" s="141"/>
      <c r="G33" s="141"/>
      <c r="H33" s="141"/>
      <c r="I33" s="141"/>
      <c r="J33" s="142"/>
    </row>
    <row r="34" spans="1:10" ht="15.75" customHeight="1" x14ac:dyDescent="0.25">
      <c r="A34" s="158"/>
      <c r="B34" s="159"/>
      <c r="C34" s="159"/>
      <c r="D34" s="159"/>
      <c r="E34" s="159"/>
      <c r="F34" s="159"/>
      <c r="G34" s="159"/>
      <c r="H34" s="159"/>
      <c r="I34" s="159"/>
      <c r="J34" s="160"/>
    </row>
    <row r="35" spans="1:10" ht="15.75" customHeight="1" x14ac:dyDescent="0.25">
      <c r="A35" s="140" t="str">
        <f>"*"&amp;(IF(C18=0,"","("&amp;C18&amp;") "&amp;C17&amp;", "))&amp;(IF(D18=0,"","("&amp;D18&amp;") "&amp;D17)&amp;(IF(B19=0,"",", ("&amp;B19&amp;") "&amp;A19)&amp;(IF(I17=0,""," = ("&amp;I17&amp;") Total Machine Shop Repairs"))))</f>
        <v>*</v>
      </c>
      <c r="B35" s="141"/>
      <c r="C35" s="141"/>
      <c r="D35" s="141"/>
      <c r="E35" s="141"/>
      <c r="F35" s="141"/>
      <c r="G35" s="141"/>
      <c r="H35" s="141"/>
      <c r="I35" s="141"/>
      <c r="J35" s="142"/>
    </row>
    <row r="36" spans="1:10" ht="15.75" customHeight="1" x14ac:dyDescent="0.25">
      <c r="A36" s="140" t="str">
        <f>IF(B17=0,"","**Damages are marked in yellow and stenciled accordingly")</f>
        <v/>
      </c>
      <c r="B36" s="141"/>
      <c r="C36" s="141"/>
      <c r="D36" s="141"/>
      <c r="E36" s="141"/>
      <c r="F36" s="141"/>
      <c r="G36" s="141"/>
      <c r="H36" s="141"/>
      <c r="I36" s="141"/>
      <c r="J36" s="142"/>
    </row>
    <row r="37" spans="1:10" x14ac:dyDescent="0.25">
      <c r="A37" s="140" t="str">
        <f>IF(B19=0,"","**Bent Tube marked with white stripe and stenciled accordingly")</f>
        <v/>
      </c>
      <c r="B37" s="141"/>
      <c r="C37" s="141"/>
      <c r="D37" s="141"/>
      <c r="E37" s="141"/>
      <c r="F37" s="141"/>
      <c r="G37" s="141"/>
      <c r="H37" s="141"/>
      <c r="I37" s="141"/>
      <c r="J37" s="142"/>
    </row>
    <row r="38" spans="1:10" x14ac:dyDescent="0.25">
      <c r="A38" s="146" t="str">
        <f>IF('Tubing Insp Report'!AM7=0,"","**("&amp;'Tubing Insp Report'!AM6&amp;") Joints with multiple damages = ("&amp;'Sum EUE Tubing'!I17-'Tubing Insp Report'!AM7&amp;") Joints sent for repair")</f>
        <v/>
      </c>
      <c r="B38" s="147"/>
      <c r="C38" s="147"/>
      <c r="D38" s="147"/>
      <c r="E38" s="147"/>
      <c r="F38" s="147"/>
      <c r="G38" s="147"/>
      <c r="H38" s="147"/>
      <c r="I38" s="147"/>
      <c r="J38" s="148"/>
    </row>
    <row r="39" spans="1:10" x14ac:dyDescent="0.25">
      <c r="A39" s="140"/>
      <c r="B39" s="141"/>
      <c r="C39" s="141"/>
      <c r="D39" s="141"/>
      <c r="E39" s="141"/>
      <c r="F39" s="141"/>
      <c r="G39" s="141"/>
      <c r="H39" s="141"/>
      <c r="I39" s="141"/>
      <c r="J39" s="142"/>
    </row>
    <row r="40" spans="1:10" x14ac:dyDescent="0.25">
      <c r="A40" s="140"/>
      <c r="B40" s="141"/>
      <c r="C40" s="141"/>
      <c r="D40" s="141"/>
      <c r="E40" s="141"/>
      <c r="F40" s="141"/>
      <c r="G40" s="141"/>
      <c r="H40" s="141"/>
      <c r="I40" s="141"/>
      <c r="J40" s="142"/>
    </row>
    <row r="41" spans="1:10" x14ac:dyDescent="0.25">
      <c r="A41" s="140" t="str">
        <f ca="1">"*"&amp;(IF(B22=0,"","("&amp;B22&amp;") "&amp;A22&amp;", "))&amp;(IF(B23=0,"","("&amp;B23&amp;") "&amp;A23&amp;", "))&amp;(IF(B24=0,"","("&amp;B24&amp;") "&amp;A24&amp;", "))&amp;(IF(B25=0,"","("&amp;B25&amp;") "&amp;A25&amp;", "))&amp;(IF(B26=0,"","("&amp;B26&amp;") "&amp;A26&amp;", "))&amp;(IF(B27=0,"","("&amp;B27&amp;") "&amp;A27&amp;", "))&amp;(IF(B28=0,"","("&amp;B28&amp;") "&amp;A28&amp;", "))&amp;(IF(B29=0,"","("&amp;B29&amp;") "&amp;A29&amp;", "))&amp;(IF(B30=0,"","("&amp;B30&amp;") "&amp;A30&amp;", "))&amp;(IF(B31=0,"","("&amp;B31&amp;") "&amp;A31&amp;""))&amp;" = ("&amp;I22&amp;") Scrapped"</f>
        <v>* = (0) Scrapped</v>
      </c>
      <c r="B41" s="141"/>
      <c r="C41" s="141"/>
      <c r="D41" s="141"/>
      <c r="E41" s="141"/>
      <c r="F41" s="141"/>
      <c r="G41" s="141"/>
      <c r="H41" s="141"/>
      <c r="I41" s="141"/>
      <c r="J41" s="142"/>
    </row>
    <row r="42" spans="1:10" x14ac:dyDescent="0.25">
      <c r="A42" s="143" t="str">
        <f>IF('Tubing Insp Report'!AN7=0,"","**("&amp;'Tubing Insp Report'!AN8&amp;") Joints with multiple damages = ("&amp;SUM(B21:B30)-'Tubing Insp Report'!AN7&amp;") Joints Scrapped")</f>
        <v/>
      </c>
      <c r="B42" s="144"/>
      <c r="C42" s="144"/>
      <c r="D42" s="144"/>
      <c r="E42" s="144"/>
      <c r="F42" s="144"/>
      <c r="G42" s="144"/>
      <c r="H42" s="144"/>
      <c r="I42" s="144"/>
      <c r="J42" s="145"/>
    </row>
    <row r="43" spans="1:10" x14ac:dyDescent="0.25">
      <c r="A43" s="146" t="str">
        <f>IF(COUNTIF('Tubing Insp Report'!O10:S189,"HB")=0,"","("&amp;COUNTIF('Tubing Insp Report'!O10:S189,"HB")&amp;") Total Hardbands")</f>
        <v/>
      </c>
      <c r="B43" s="147"/>
      <c r="C43" s="147"/>
      <c r="D43" s="147"/>
      <c r="E43" s="147"/>
      <c r="F43" s="147"/>
      <c r="G43" s="147"/>
      <c r="H43" s="147"/>
      <c r="I43" s="147"/>
      <c r="J43" s="148"/>
    </row>
    <row r="44" spans="1:10" x14ac:dyDescent="0.25">
      <c r="A44" s="143"/>
      <c r="B44" s="144"/>
      <c r="C44" s="144"/>
      <c r="D44" s="144"/>
      <c r="E44" s="144"/>
      <c r="F44" s="144"/>
      <c r="G44" s="144"/>
      <c r="H44" s="144"/>
      <c r="I44" s="144"/>
      <c r="J44" s="145"/>
    </row>
    <row r="45" spans="1:10" x14ac:dyDescent="0.25">
      <c r="A45" s="132" t="s">
        <v>145</v>
      </c>
      <c r="B45" s="133"/>
      <c r="C45" s="133"/>
      <c r="D45" s="133"/>
      <c r="E45" s="133"/>
      <c r="F45" s="133"/>
      <c r="G45" s="133"/>
      <c r="H45" s="133"/>
      <c r="I45" s="133"/>
      <c r="J45" s="134"/>
    </row>
    <row r="46" spans="1:10" x14ac:dyDescent="0.25">
      <c r="A46" s="132"/>
      <c r="B46" s="133"/>
      <c r="C46" s="133"/>
      <c r="D46" s="133"/>
      <c r="E46" s="133"/>
      <c r="F46" s="133"/>
      <c r="G46" s="133"/>
      <c r="H46" s="133"/>
      <c r="I46" s="133"/>
      <c r="J46" s="134"/>
    </row>
    <row r="47" spans="1:10" x14ac:dyDescent="0.25">
      <c r="A47" s="135" t="str">
        <f>(IF(C26="","","("&amp;C26&amp;") Slip Cut Repairs Marked in Green and Stenciled Accordingly"))</f>
        <v/>
      </c>
      <c r="B47" s="136"/>
      <c r="C47" s="136"/>
      <c r="D47" s="136"/>
      <c r="E47" s="136"/>
      <c r="F47" s="136"/>
      <c r="G47" s="136"/>
      <c r="H47" s="136"/>
      <c r="I47" s="136"/>
      <c r="J47" s="137"/>
    </row>
    <row r="48" spans="1:10" ht="14.25" customHeight="1" x14ac:dyDescent="0.25">
      <c r="A48" s="129" t="str">
        <f>"Total Ready Yellow Band Tally: " &amp; SUMIFS('Tubing Insp Report'!R:R, 'Tubing Insp Report'!P:P, "X")</f>
        <v>Total Ready Yellow Band Tally: 0</v>
      </c>
      <c r="B48" s="138"/>
      <c r="C48" s="138"/>
      <c r="D48" s="138"/>
      <c r="E48" s="138"/>
      <c r="F48" s="138"/>
      <c r="G48" s="138"/>
      <c r="H48" s="138"/>
      <c r="I48" s="138"/>
      <c r="J48" s="139"/>
    </row>
    <row r="49" spans="1:13" ht="14.25" customHeight="1" x14ac:dyDescent="0.25">
      <c r="A49" s="115" t="s">
        <v>225</v>
      </c>
      <c r="B49" s="116"/>
      <c r="C49" s="116">
        <f>'Tubing Insp Report'!AR3</f>
        <v>0</v>
      </c>
      <c r="D49" s="116"/>
      <c r="E49" s="116"/>
      <c r="F49" s="116"/>
      <c r="G49" s="116"/>
      <c r="H49" s="116"/>
      <c r="I49" s="116"/>
      <c r="J49" s="117"/>
    </row>
    <row r="50" spans="1:13" ht="14.25" customHeight="1" x14ac:dyDescent="0.25">
      <c r="A50" s="115" t="s">
        <v>226</v>
      </c>
      <c r="B50" s="116"/>
      <c r="C50" s="116">
        <f>'Tubing Insp Report'!AR4</f>
        <v>0</v>
      </c>
      <c r="D50" s="116"/>
      <c r="E50" s="116"/>
      <c r="F50" s="116"/>
      <c r="G50" s="116"/>
      <c r="H50" s="116"/>
      <c r="I50" s="116"/>
      <c r="J50" s="117"/>
    </row>
    <row r="51" spans="1:13" x14ac:dyDescent="0.25">
      <c r="A51" s="129" t="str">
        <f>"Total Ready Blue Band Tally: " &amp; SUMIFS('Tubing Insp Report'!R:R, 'Tubing Insp Report'!Q:Q, "X")</f>
        <v>Total Ready Blue Band Tally: 0</v>
      </c>
      <c r="B51" s="130"/>
      <c r="C51" s="130"/>
      <c r="D51" s="130"/>
      <c r="E51" s="130"/>
      <c r="F51" s="130"/>
      <c r="G51" s="130"/>
      <c r="H51" s="130"/>
      <c r="I51" s="130"/>
      <c r="J51" s="131"/>
    </row>
    <row r="52" spans="1:13" x14ac:dyDescent="0.25">
      <c r="A52" s="113" t="s">
        <v>227</v>
      </c>
      <c r="B52" s="118"/>
      <c r="C52" s="116">
        <f>'Tubing Insp Report'!AQ3</f>
        <v>0</v>
      </c>
      <c r="D52" s="118"/>
      <c r="E52" s="118"/>
      <c r="F52" s="118"/>
      <c r="G52" s="118"/>
      <c r="H52" s="118"/>
      <c r="I52" s="118"/>
      <c r="J52" s="119"/>
    </row>
    <row r="53" spans="1:13" ht="15.75" thickBot="1" x14ac:dyDescent="0.3">
      <c r="A53" s="114" t="s">
        <v>228</v>
      </c>
      <c r="B53" s="120"/>
      <c r="C53" s="122">
        <f>'Tubing Insp Report'!AQ4</f>
        <v>0</v>
      </c>
      <c r="D53" s="120"/>
      <c r="E53" s="120"/>
      <c r="F53" s="120"/>
      <c r="G53" s="120"/>
      <c r="H53" s="120"/>
      <c r="I53" s="120"/>
      <c r="J53" s="121"/>
    </row>
    <row r="54" spans="1:13" ht="17.25" customHeight="1" x14ac:dyDescent="0.25">
      <c r="K54" s="4"/>
      <c r="L54" s="4"/>
      <c r="M54" s="4"/>
    </row>
    <row r="55" spans="1:13" ht="17.25" customHeight="1" x14ac:dyDescent="0.25">
      <c r="K55" s="4"/>
      <c r="L55" s="4"/>
      <c r="M55" s="4"/>
    </row>
  </sheetData>
  <sheetProtection selectLockedCells="1"/>
  <mergeCells count="57">
    <mergeCell ref="A1:J3"/>
    <mergeCell ref="A4:E10"/>
    <mergeCell ref="F4:G4"/>
    <mergeCell ref="H4:J4"/>
    <mergeCell ref="F5:G5"/>
    <mergeCell ref="H5:J5"/>
    <mergeCell ref="F6:G6"/>
    <mergeCell ref="H6:J6"/>
    <mergeCell ref="F7:G7"/>
    <mergeCell ref="H7:J7"/>
    <mergeCell ref="H8:J8"/>
    <mergeCell ref="F9:G9"/>
    <mergeCell ref="H9:J9"/>
    <mergeCell ref="H10:J10"/>
    <mergeCell ref="A11:J11"/>
    <mergeCell ref="B13:C13"/>
    <mergeCell ref="D13:F13"/>
    <mergeCell ref="G13:J13"/>
    <mergeCell ref="A14:A15"/>
    <mergeCell ref="B14:C15"/>
    <mergeCell ref="D14:F15"/>
    <mergeCell ref="G14:J15"/>
    <mergeCell ref="A12:C12"/>
    <mergeCell ref="D12:J12"/>
    <mergeCell ref="E26:J27"/>
    <mergeCell ref="E29:J29"/>
    <mergeCell ref="E22:H25"/>
    <mergeCell ref="I22:J25"/>
    <mergeCell ref="A16:J16"/>
    <mergeCell ref="A17:A18"/>
    <mergeCell ref="B17:B18"/>
    <mergeCell ref="E17:H18"/>
    <mergeCell ref="I17:J18"/>
    <mergeCell ref="A19:A20"/>
    <mergeCell ref="B19:B20"/>
    <mergeCell ref="C19:D20"/>
    <mergeCell ref="E19:J20"/>
    <mergeCell ref="A39:J39"/>
    <mergeCell ref="E30:J30"/>
    <mergeCell ref="E31:J31"/>
    <mergeCell ref="A32:J32"/>
    <mergeCell ref="A33:J33"/>
    <mergeCell ref="A34:J34"/>
    <mergeCell ref="A35:J35"/>
    <mergeCell ref="A36:J36"/>
    <mergeCell ref="A37:J37"/>
    <mergeCell ref="A38:J38"/>
    <mergeCell ref="A51:J51"/>
    <mergeCell ref="A46:J46"/>
    <mergeCell ref="A47:J47"/>
    <mergeCell ref="A48:J48"/>
    <mergeCell ref="A40:J40"/>
    <mergeCell ref="A41:J41"/>
    <mergeCell ref="A42:J42"/>
    <mergeCell ref="A43:J43"/>
    <mergeCell ref="A44:J44"/>
    <mergeCell ref="A45:J45"/>
  </mergeCells>
  <conditionalFormatting sqref="C26:D26">
    <cfRule type="notContainsBlanks" dxfId="10" priority="1">
      <formula>LEN(TRIM(C26))&gt;0</formula>
    </cfRule>
  </conditionalFormatting>
  <pageMargins left="0.7" right="0.7" top="0.75" bottom="0.75" header="0.3" footer="0.3"/>
  <pageSetup scale="8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1"/>
  <sheetViews>
    <sheetView zoomScaleNormal="100" workbookViewId="0">
      <selection activeCell="O10" sqref="O10"/>
    </sheetView>
  </sheetViews>
  <sheetFormatPr defaultColWidth="9.140625" defaultRowHeight="15" x14ac:dyDescent="0.25"/>
  <cols>
    <col min="1" max="1" width="20.42578125" style="2" customWidth="1"/>
    <col min="2" max="2" width="7.42578125" style="2" customWidth="1"/>
    <col min="3" max="3" width="9.5703125" style="2" customWidth="1"/>
    <col min="4" max="4" width="9.42578125" style="2" customWidth="1"/>
    <col min="5" max="5" width="12.28515625" style="2" customWidth="1"/>
    <col min="6" max="6" width="11.85546875" style="2" customWidth="1"/>
    <col min="7" max="7" width="10.42578125" style="2" customWidth="1"/>
    <col min="8" max="8" width="8.28515625" style="2" customWidth="1"/>
    <col min="9" max="9" width="8.5703125" style="2" customWidth="1"/>
    <col min="10" max="10" width="8.28515625" style="2" customWidth="1"/>
    <col min="11" max="13" width="9.140625" style="1"/>
    <col min="14" max="16384" width="9.140625" style="2"/>
  </cols>
  <sheetData>
    <row r="1" spans="1:10" ht="11.25" customHeight="1" x14ac:dyDescent="0.25">
      <c r="A1" s="228" t="s">
        <v>93</v>
      </c>
      <c r="B1" s="229"/>
      <c r="C1" s="229"/>
      <c r="D1" s="229"/>
      <c r="E1" s="229"/>
      <c r="F1" s="229"/>
      <c r="G1" s="229"/>
      <c r="H1" s="229"/>
      <c r="I1" s="230"/>
      <c r="J1" s="231"/>
    </row>
    <row r="2" spans="1:10" ht="9" customHeight="1" x14ac:dyDescent="0.25">
      <c r="A2" s="232"/>
      <c r="B2" s="233"/>
      <c r="C2" s="233"/>
      <c r="D2" s="233"/>
      <c r="E2" s="233"/>
      <c r="F2" s="233"/>
      <c r="G2" s="233"/>
      <c r="H2" s="233"/>
      <c r="I2" s="234"/>
      <c r="J2" s="235"/>
    </row>
    <row r="3" spans="1:10" ht="16.5" customHeight="1" thickBot="1" x14ac:dyDescent="0.3">
      <c r="A3" s="236"/>
      <c r="B3" s="237"/>
      <c r="C3" s="237"/>
      <c r="D3" s="237"/>
      <c r="E3" s="237"/>
      <c r="F3" s="237"/>
      <c r="G3" s="237"/>
      <c r="H3" s="237"/>
      <c r="I3" s="238"/>
      <c r="J3" s="239"/>
    </row>
    <row r="4" spans="1:10" ht="16.5" thickBot="1" x14ac:dyDescent="0.3">
      <c r="A4" s="240"/>
      <c r="B4" s="241"/>
      <c r="C4" s="241"/>
      <c r="D4" s="241"/>
      <c r="E4" s="242"/>
      <c r="F4" s="249" t="s">
        <v>108</v>
      </c>
      <c r="G4" s="250"/>
      <c r="H4" s="251" t="str">
        <f>'Data Sheet'!B1</f>
        <v>Continental</v>
      </c>
      <c r="I4" s="252"/>
      <c r="J4" s="253"/>
    </row>
    <row r="5" spans="1:10" ht="16.5" thickBot="1" x14ac:dyDescent="0.3">
      <c r="A5" s="243"/>
      <c r="B5" s="244"/>
      <c r="C5" s="244"/>
      <c r="D5" s="244"/>
      <c r="E5" s="245"/>
      <c r="F5" s="254" t="s">
        <v>59</v>
      </c>
      <c r="G5" s="255"/>
      <c r="H5" s="251" t="str">
        <f>'Data Sheet'!B2</f>
        <v>N/A</v>
      </c>
      <c r="I5" s="252"/>
      <c r="J5" s="253"/>
    </row>
    <row r="6" spans="1:10" ht="16.5" thickBot="1" x14ac:dyDescent="0.3">
      <c r="A6" s="243"/>
      <c r="B6" s="244"/>
      <c r="C6" s="244"/>
      <c r="D6" s="244"/>
      <c r="E6" s="245"/>
      <c r="F6" s="254" t="s">
        <v>0</v>
      </c>
      <c r="G6" s="255"/>
      <c r="H6" s="256" t="str">
        <f>'Data Sheet'!B3</f>
        <v>N/A</v>
      </c>
      <c r="I6" s="257"/>
      <c r="J6" s="258"/>
    </row>
    <row r="7" spans="1:10" ht="16.5" thickBot="1" x14ac:dyDescent="0.3">
      <c r="A7" s="243"/>
      <c r="B7" s="244"/>
      <c r="C7" s="244"/>
      <c r="D7" s="244"/>
      <c r="E7" s="245"/>
      <c r="F7" s="249" t="s">
        <v>1</v>
      </c>
      <c r="G7" s="250"/>
      <c r="H7" s="251" t="str">
        <f>'Data Sheet'!B4</f>
        <v>N/A</v>
      </c>
      <c r="I7" s="252"/>
      <c r="J7" s="253"/>
    </row>
    <row r="8" spans="1:10" ht="16.5" thickBot="1" x14ac:dyDescent="0.3">
      <c r="A8" s="243"/>
      <c r="B8" s="244"/>
      <c r="C8" s="244"/>
      <c r="D8" s="244"/>
      <c r="E8" s="245"/>
      <c r="F8" s="93" t="s">
        <v>94</v>
      </c>
      <c r="G8" s="94"/>
      <c r="H8" s="251" t="str">
        <f>'Data Sheet'!B5</f>
        <v>N/A</v>
      </c>
      <c r="I8" s="252"/>
      <c r="J8" s="253"/>
    </row>
    <row r="9" spans="1:10" ht="16.5" thickBot="1" x14ac:dyDescent="0.3">
      <c r="A9" s="243"/>
      <c r="B9" s="244"/>
      <c r="C9" s="244"/>
      <c r="D9" s="244"/>
      <c r="E9" s="245"/>
      <c r="F9" s="254" t="s">
        <v>58</v>
      </c>
      <c r="G9" s="255"/>
      <c r="H9" s="251" t="str">
        <f>'Data Sheet'!B6</f>
        <v>N/A</v>
      </c>
      <c r="I9" s="252"/>
      <c r="J9" s="253"/>
    </row>
    <row r="10" spans="1:10" ht="16.5" thickBot="1" x14ac:dyDescent="0.3">
      <c r="A10" s="246"/>
      <c r="B10" s="247"/>
      <c r="C10" s="247"/>
      <c r="D10" s="247"/>
      <c r="E10" s="248"/>
      <c r="F10" s="44" t="s">
        <v>14</v>
      </c>
      <c r="G10" s="20"/>
      <c r="H10" s="259" t="str">
        <f>'Data Sheet'!B7</f>
        <v>N/A</v>
      </c>
      <c r="I10" s="260"/>
      <c r="J10" s="261"/>
    </row>
    <row r="11" spans="1:10" ht="8.25" customHeight="1" thickBot="1" x14ac:dyDescent="0.3">
      <c r="A11" s="200"/>
      <c r="B11" s="201"/>
      <c r="C11" s="201"/>
      <c r="D11" s="201"/>
      <c r="E11" s="201"/>
      <c r="F11" s="202"/>
      <c r="G11" s="202"/>
      <c r="H11" s="202"/>
      <c r="I11" s="203"/>
      <c r="J11" s="204"/>
    </row>
    <row r="12" spans="1:10" ht="30.75" customHeight="1" thickBot="1" x14ac:dyDescent="0.3">
      <c r="A12" s="207" t="s">
        <v>2</v>
      </c>
      <c r="B12" s="208"/>
      <c r="C12" s="209"/>
      <c r="D12" s="225" t="str">
        <f>'Data Sheet'!B9</f>
        <v>TH-Hill DS-1 Vol 3 CAT 3 - 5th Edition: Clean and Visual Ends w/Rattle and FLD</v>
      </c>
      <c r="E12" s="226"/>
      <c r="F12" s="226"/>
      <c r="G12" s="226"/>
      <c r="H12" s="226"/>
      <c r="I12" s="226"/>
      <c r="J12" s="227"/>
    </row>
    <row r="13" spans="1:10" ht="28.5" customHeight="1" thickBot="1" x14ac:dyDescent="0.3">
      <c r="A13" s="45" t="s">
        <v>109</v>
      </c>
      <c r="B13" s="205" t="str">
        <f>'Data Sheet'!B11</f>
        <v>2 3/8"</v>
      </c>
      <c r="C13" s="206"/>
      <c r="D13" s="271" t="s">
        <v>110</v>
      </c>
      <c r="E13" s="272"/>
      <c r="F13" s="63" t="str">
        <f>CONCATENATE("EUE", "   ", 'Data Sheet'!B13)</f>
        <v xml:space="preserve">EUE   </v>
      </c>
      <c r="G13" s="271" t="s">
        <v>136</v>
      </c>
      <c r="H13" s="273"/>
      <c r="I13" s="273"/>
      <c r="J13" s="272"/>
    </row>
    <row r="14" spans="1:10" ht="15" customHeight="1" x14ac:dyDescent="0.25">
      <c r="A14" s="213" t="s">
        <v>133</v>
      </c>
      <c r="B14" s="215">
        <f>COUNTA('Tubing Insp Report'!N10:N709)</f>
        <v>700</v>
      </c>
      <c r="C14" s="216"/>
      <c r="D14" s="161" t="s">
        <v>116</v>
      </c>
      <c r="E14" s="163"/>
      <c r="F14" s="262" cm="1">
        <f t="array" ref="F14">IFERROR(_xlfn.IFS(G13="Yellow Band",'Tubing Insp Report'!U6,G13="Enduralloy",'Tubing Insp Report'!U6,G13="MPEG",'Tubing Insp Report'!U6),"")</f>
        <v>0</v>
      </c>
      <c r="G14" s="161" t="s">
        <v>126</v>
      </c>
      <c r="H14" s="163"/>
      <c r="I14" s="264">
        <f>IF(G13="Blue Band",'Tubing Insp Report'!U6,'Tubing Insp Report'!V6)</f>
        <v>0</v>
      </c>
      <c r="J14" s="265"/>
    </row>
    <row r="15" spans="1:10" ht="15" customHeight="1" thickBot="1" x14ac:dyDescent="0.3">
      <c r="A15" s="214"/>
      <c r="B15" s="217"/>
      <c r="C15" s="218"/>
      <c r="D15" s="164"/>
      <c r="E15" s="166"/>
      <c r="F15" s="263"/>
      <c r="G15" s="164"/>
      <c r="H15" s="166"/>
      <c r="I15" s="266"/>
      <c r="J15" s="267"/>
    </row>
    <row r="16" spans="1:10" ht="8.25" customHeight="1" thickBot="1" x14ac:dyDescent="0.3">
      <c r="A16" s="175"/>
      <c r="B16" s="176"/>
      <c r="C16" s="176"/>
      <c r="D16" s="176"/>
      <c r="E16" s="176"/>
      <c r="F16" s="176"/>
      <c r="G16" s="176"/>
      <c r="H16" s="176"/>
      <c r="I16" s="176"/>
      <c r="J16" s="177"/>
    </row>
    <row r="17" spans="1:10" ht="15" customHeight="1" x14ac:dyDescent="0.25">
      <c r="A17" s="178" t="s">
        <v>112</v>
      </c>
      <c r="B17" s="179">
        <f>SUM(C18+D18)</f>
        <v>0</v>
      </c>
      <c r="C17" s="5" t="s">
        <v>4</v>
      </c>
      <c r="D17" s="6" t="s">
        <v>5</v>
      </c>
      <c r="E17" s="180" t="s">
        <v>3</v>
      </c>
      <c r="F17" s="181"/>
      <c r="G17" s="181"/>
      <c r="H17" s="181"/>
      <c r="I17" s="184" cm="1">
        <f t="array" ref="I17">SUM('Tubing Insp Report'!Z6:Z8+'Tubing Insp Report'!AA6:AA8+'Tubing Insp Report'!AB6:AB8)</f>
        <v>0</v>
      </c>
      <c r="J17" s="185"/>
    </row>
    <row r="18" spans="1:10" ht="15.75" thickBot="1" x14ac:dyDescent="0.3">
      <c r="A18" s="178"/>
      <c r="B18" s="179"/>
      <c r="C18" s="65">
        <f>SUM('Tubing Insp Report'!Z6:Z8)</f>
        <v>0</v>
      </c>
      <c r="D18" s="66">
        <f>SUM('Tubing Insp Report'!AA6:AA8)</f>
        <v>0</v>
      </c>
      <c r="E18" s="182"/>
      <c r="F18" s="183"/>
      <c r="G18" s="183"/>
      <c r="H18" s="183"/>
      <c r="I18" s="186"/>
      <c r="J18" s="187"/>
    </row>
    <row r="19" spans="1:10" ht="16.5" customHeight="1" x14ac:dyDescent="0.25">
      <c r="A19" s="178" t="s">
        <v>13</v>
      </c>
      <c r="B19" s="179">
        <f>SUM('Tubing Insp Report'!AB6:AB8)</f>
        <v>0</v>
      </c>
      <c r="C19" s="189"/>
      <c r="D19" s="190"/>
      <c r="E19" s="193" t="s">
        <v>115</v>
      </c>
      <c r="F19" s="194"/>
      <c r="G19" s="194"/>
      <c r="H19" s="194"/>
      <c r="I19" s="195"/>
      <c r="J19" s="196"/>
    </row>
    <row r="20" spans="1:10" ht="15.75" customHeight="1" thickBot="1" x14ac:dyDescent="0.3">
      <c r="A20" s="178"/>
      <c r="B20" s="188"/>
      <c r="C20" s="191"/>
      <c r="D20" s="192"/>
      <c r="E20" s="197"/>
      <c r="F20" s="198"/>
      <c r="G20" s="198"/>
      <c r="H20" s="198"/>
      <c r="I20" s="198"/>
      <c r="J20" s="199"/>
    </row>
    <row r="21" spans="1:10" ht="8.25" customHeight="1" thickBot="1" x14ac:dyDescent="0.3">
      <c r="A21" s="95" t="s">
        <v>81</v>
      </c>
      <c r="B21" s="56"/>
      <c r="C21" s="49"/>
      <c r="D21" s="50"/>
      <c r="E21" s="53"/>
      <c r="F21" s="54"/>
      <c r="G21" s="54"/>
      <c r="H21" s="54"/>
      <c r="I21" s="54"/>
      <c r="J21" s="55"/>
    </row>
    <row r="22" spans="1:10" ht="15.75" customHeight="1" x14ac:dyDescent="0.25">
      <c r="A22" s="97" t="str">
        <f>'Tubing Insp Report'!AC9</f>
        <v>Min Wall</v>
      </c>
      <c r="B22" s="67">
        <f>SUM('Tubing Insp Report'!AC6:AC8)</f>
        <v>0</v>
      </c>
      <c r="C22" s="7"/>
      <c r="D22" s="8"/>
      <c r="E22" s="167" t="s">
        <v>125</v>
      </c>
      <c r="F22" s="168"/>
      <c r="G22" s="168"/>
      <c r="H22" s="168"/>
      <c r="I22" s="171">
        <f>COUNTIF('Tubing Insp Report'!N10:N709,"Scrap")</f>
        <v>0</v>
      </c>
      <c r="J22" s="172"/>
    </row>
    <row r="23" spans="1:10" ht="14.25" customHeight="1" x14ac:dyDescent="0.25">
      <c r="A23" s="97" t="str">
        <f>'Tubing Insp Report'!AD9</f>
        <v>Rod Wear</v>
      </c>
      <c r="B23" s="67">
        <f>SUM('Tubing Insp Report'!AD6:AD8)</f>
        <v>0</v>
      </c>
      <c r="C23" s="5"/>
      <c r="D23" s="9"/>
      <c r="E23" s="169"/>
      <c r="F23" s="170"/>
      <c r="G23" s="170"/>
      <c r="H23" s="170"/>
      <c r="I23" s="173"/>
      <c r="J23" s="174"/>
    </row>
    <row r="24" spans="1:10" x14ac:dyDescent="0.25">
      <c r="A24" s="98" t="str">
        <f>'Tubing Insp Report'!AE9</f>
        <v>EMI Reject</v>
      </c>
      <c r="B24" s="67">
        <f>SUM('Tubing Insp Report'!AE6)</f>
        <v>0</v>
      </c>
      <c r="C24" s="5"/>
      <c r="D24" s="6"/>
      <c r="E24" s="169"/>
      <c r="F24" s="170"/>
      <c r="G24" s="170"/>
      <c r="H24" s="170"/>
      <c r="I24" s="173"/>
      <c r="J24" s="174"/>
    </row>
    <row r="25" spans="1:10" ht="15.75" thickBot="1" x14ac:dyDescent="0.3">
      <c r="A25" s="98" t="str">
        <f>'Tubing Insp Report'!AF9</f>
        <v>OD Pitting</v>
      </c>
      <c r="B25" s="68">
        <f>SUM('Tubing Insp Report'!AF6)</f>
        <v>0</v>
      </c>
      <c r="C25" s="51"/>
      <c r="D25" s="52"/>
      <c r="E25" s="169"/>
      <c r="F25" s="170"/>
      <c r="G25" s="170"/>
      <c r="H25" s="170"/>
      <c r="I25" s="173"/>
      <c r="J25" s="174"/>
    </row>
    <row r="26" spans="1:10" ht="15.75" customHeight="1" x14ac:dyDescent="0.25">
      <c r="A26" s="98" t="str">
        <f>'Tubing Insp Report'!AG9</f>
        <v>Slip Cuts</v>
      </c>
      <c r="B26" s="67">
        <f>SUM('Tubing Insp Report'!AG6)</f>
        <v>0</v>
      </c>
      <c r="C26" s="10"/>
      <c r="D26" s="11"/>
      <c r="E26" s="161" t="s">
        <v>129</v>
      </c>
      <c r="F26" s="162"/>
      <c r="G26" s="162"/>
      <c r="H26" s="162"/>
      <c r="I26" s="162"/>
      <c r="J26" s="163"/>
    </row>
    <row r="27" spans="1:10" ht="15.75" customHeight="1" thickBot="1" x14ac:dyDescent="0.3">
      <c r="A27" s="98" t="str">
        <f>'Tubing Insp Report'!AH9</f>
        <v>Tong Cuts</v>
      </c>
      <c r="B27" s="67">
        <f>SUM('Tubing Insp Report'!AH6)</f>
        <v>0</v>
      </c>
      <c r="C27" s="10"/>
      <c r="D27" s="11"/>
      <c r="E27" s="164"/>
      <c r="F27" s="165"/>
      <c r="G27" s="165"/>
      <c r="H27" s="165"/>
      <c r="I27" s="165"/>
      <c r="J27" s="166"/>
    </row>
    <row r="28" spans="1:10" ht="15.75" customHeight="1" thickBot="1" x14ac:dyDescent="0.3">
      <c r="A28" s="98" t="str">
        <f>'Tubing Insp Report'!AI9</f>
        <v>Gouge</v>
      </c>
      <c r="B28" s="67">
        <f>SUM('Tubing Insp Report'!AI6)</f>
        <v>0</v>
      </c>
      <c r="C28" s="57"/>
      <c r="D28" s="57"/>
      <c r="E28" s="81"/>
      <c r="F28" s="82"/>
      <c r="G28" s="82"/>
      <c r="H28" s="82"/>
      <c r="I28" s="82"/>
      <c r="J28" s="83"/>
    </row>
    <row r="29" spans="1:10" ht="15.75" customHeight="1" thickBot="1" x14ac:dyDescent="0.3">
      <c r="A29" s="98" t="s">
        <v>137</v>
      </c>
      <c r="B29" s="67">
        <f>SUM('Tubing Insp Report'!AJ6)</f>
        <v>0</v>
      </c>
      <c r="C29" s="77"/>
      <c r="D29" s="79"/>
      <c r="E29" s="149" t="s">
        <v>138</v>
      </c>
      <c r="F29" s="150"/>
      <c r="G29" s="150"/>
      <c r="H29" s="150"/>
      <c r="I29" s="150"/>
      <c r="J29" s="151"/>
    </row>
    <row r="30" spans="1:10" ht="15.75" customHeight="1" thickBot="1" x14ac:dyDescent="0.3">
      <c r="A30" s="98" t="s">
        <v>131</v>
      </c>
      <c r="B30" s="67">
        <f ca="1">SUM('Tubing Insp Report'!AK6)</f>
        <v>0</v>
      </c>
      <c r="C30" s="77"/>
      <c r="D30" s="79"/>
      <c r="E30" s="149" t="s">
        <v>19</v>
      </c>
      <c r="F30" s="150"/>
      <c r="G30" s="150"/>
      <c r="H30" s="150"/>
      <c r="I30" s="150"/>
      <c r="J30" s="151"/>
    </row>
    <row r="31" spans="1:10" ht="15.75" customHeight="1" thickBot="1" x14ac:dyDescent="0.3">
      <c r="A31" s="96" t="s">
        <v>131</v>
      </c>
      <c r="B31" s="69">
        <f ca="1">SUM('Tubing Insp Report'!AL6)</f>
        <v>0</v>
      </c>
      <c r="C31" s="58"/>
      <c r="D31" s="80"/>
      <c r="E31" s="152" t="s">
        <v>17</v>
      </c>
      <c r="F31" s="153"/>
      <c r="G31" s="153"/>
      <c r="H31" s="153"/>
      <c r="I31" s="153"/>
      <c r="J31" s="154"/>
    </row>
    <row r="32" spans="1:10" ht="16.5" customHeight="1" x14ac:dyDescent="0.25">
      <c r="A32" s="155" t="s">
        <v>18</v>
      </c>
      <c r="B32" s="156"/>
      <c r="C32" s="156"/>
      <c r="D32" s="156"/>
      <c r="E32" s="156"/>
      <c r="F32" s="156"/>
      <c r="G32" s="156"/>
      <c r="H32" s="156"/>
      <c r="I32" s="156"/>
      <c r="J32" s="157"/>
    </row>
    <row r="33" spans="1:13" ht="15.75" customHeight="1" x14ac:dyDescent="0.25">
      <c r="A33" s="140" t="str">
        <f>"*= ("&amp;F14&amp;") Yellow Band Joints"</f>
        <v>*= (0) Yellow Band Joints</v>
      </c>
      <c r="B33" s="141"/>
      <c r="C33" s="141"/>
      <c r="D33" s="141"/>
      <c r="E33" s="141"/>
      <c r="F33" s="141"/>
      <c r="G33" s="141"/>
      <c r="H33" s="141"/>
      <c r="I33" s="141"/>
      <c r="J33" s="142"/>
    </row>
    <row r="34" spans="1:13" ht="15.75" customHeight="1" x14ac:dyDescent="0.25">
      <c r="A34" s="158"/>
      <c r="B34" s="159"/>
      <c r="C34" s="159"/>
      <c r="D34" s="159"/>
      <c r="E34" s="159"/>
      <c r="F34" s="159"/>
      <c r="G34" s="159"/>
      <c r="H34" s="159"/>
      <c r="I34" s="159"/>
      <c r="J34" s="160"/>
    </row>
    <row r="35" spans="1:13" ht="15.75" customHeight="1" x14ac:dyDescent="0.25">
      <c r="A35" s="140" t="str">
        <f>"*= ("&amp;I14&amp;") Blue Band Joints"</f>
        <v>*= (0) Blue Band Joints</v>
      </c>
      <c r="B35" s="141"/>
      <c r="C35" s="141"/>
      <c r="D35" s="141"/>
      <c r="E35" s="141"/>
      <c r="F35" s="141"/>
      <c r="G35" s="141"/>
      <c r="H35" s="141"/>
      <c r="I35" s="141"/>
      <c r="J35" s="142"/>
    </row>
    <row r="36" spans="1:13" ht="15.75" customHeight="1" x14ac:dyDescent="0.25">
      <c r="A36" s="268"/>
      <c r="B36" s="269"/>
      <c r="C36" s="269"/>
      <c r="D36" s="269"/>
      <c r="E36" s="269"/>
      <c r="F36" s="269"/>
      <c r="G36" s="269"/>
      <c r="H36" s="269"/>
      <c r="I36" s="269"/>
      <c r="J36" s="270"/>
    </row>
    <row r="37" spans="1:13" ht="15.75" customHeight="1" x14ac:dyDescent="0.25">
      <c r="A37" s="140" t="str">
        <f>"*"&amp;(IF(C18=0,"","("&amp;C18&amp;") "&amp;C17&amp;", "))&amp;(IF(D18=0,"","("&amp;D18&amp;") "&amp;D17)&amp;(IF(B19=0,"",", ("&amp;B19&amp;") "&amp;A19)&amp;(IF(I17=0,""," = ("&amp;I17&amp;") Total Machine Shop Repairs"))))</f>
        <v>*</v>
      </c>
      <c r="B37" s="141"/>
      <c r="C37" s="141"/>
      <c r="D37" s="141"/>
      <c r="E37" s="141"/>
      <c r="F37" s="141"/>
      <c r="G37" s="141"/>
      <c r="H37" s="141"/>
      <c r="I37" s="141"/>
      <c r="J37" s="142"/>
    </row>
    <row r="38" spans="1:13" ht="15.75" customHeight="1" x14ac:dyDescent="0.25">
      <c r="A38" s="140" t="str">
        <f>IF(B17=0,"","**Damages are marked in yellow and stenciled accordingly")</f>
        <v/>
      </c>
      <c r="B38" s="141"/>
      <c r="C38" s="141"/>
      <c r="D38" s="141"/>
      <c r="E38" s="141"/>
      <c r="F38" s="141"/>
      <c r="G38" s="141"/>
      <c r="H38" s="141"/>
      <c r="I38" s="141"/>
      <c r="J38" s="142"/>
    </row>
    <row r="39" spans="1:13" x14ac:dyDescent="0.25">
      <c r="A39" s="140" t="str">
        <f>IF(B19=0,"","**Bent Tube marked with white stripe and stenciled accordingly")</f>
        <v/>
      </c>
      <c r="B39" s="141"/>
      <c r="C39" s="141"/>
      <c r="D39" s="141"/>
      <c r="E39" s="141"/>
      <c r="F39" s="141"/>
      <c r="G39" s="141"/>
      <c r="H39" s="141"/>
      <c r="I39" s="141"/>
      <c r="J39" s="142"/>
    </row>
    <row r="40" spans="1:13" x14ac:dyDescent="0.25">
      <c r="A40" s="146" t="str">
        <f>IF('Tubing Insp Report'!AM7=0,"","**("&amp;'Tubing Insp Report'!AM6&amp;") Joints with multiple damages = ("&amp;'Sum EUE Tubing'!I17-'Tubing Insp Report'!AM7&amp;") Joints sent for repair")</f>
        <v/>
      </c>
      <c r="B40" s="147"/>
      <c r="C40" s="147"/>
      <c r="D40" s="147"/>
      <c r="E40" s="147"/>
      <c r="F40" s="147"/>
      <c r="G40" s="147"/>
      <c r="H40" s="147"/>
      <c r="I40" s="147"/>
      <c r="J40" s="148"/>
    </row>
    <row r="41" spans="1:13" x14ac:dyDescent="0.25">
      <c r="A41" s="140"/>
      <c r="B41" s="141"/>
      <c r="C41" s="141"/>
      <c r="D41" s="141"/>
      <c r="E41" s="141"/>
      <c r="F41" s="141"/>
      <c r="G41" s="141"/>
      <c r="H41" s="141"/>
      <c r="I41" s="141"/>
      <c r="J41" s="142"/>
    </row>
    <row r="42" spans="1:13" x14ac:dyDescent="0.25">
      <c r="A42" s="140" t="str">
        <f ca="1">"*"&amp;(IF(B22=0,"","("&amp;B22&amp;") "&amp;A22&amp;", "))&amp;(IF(B23=0,"","("&amp;B23&amp;") "&amp;A23&amp;", "))&amp;(IF(B24=0,"","("&amp;B24&amp;") "&amp;A24&amp;", "))&amp;(IF(B25=0,"","("&amp;B25&amp;") "&amp;A25&amp;", "))&amp;(IF(B26=0,"","("&amp;B26&amp;") "&amp;A26&amp;", "))&amp;(IF(B27=0,"","("&amp;B27&amp;") "&amp;A27&amp;", "))&amp;(IF(B28=0,"","("&amp;B28&amp;") "&amp;A28&amp;", "))&amp;(IF(B29=0,"","("&amp;B29&amp;") "&amp;A29&amp;", "))&amp;(IF(B30=0,"","("&amp;B30&amp;") "&amp;A30&amp;", "))&amp;(IF(B31=0,"","("&amp;B31&amp;") "&amp;A31&amp;""))&amp;" = ("&amp;I22&amp;") Scrapped"</f>
        <v>* = (0) Scrapped</v>
      </c>
      <c r="B42" s="141"/>
      <c r="C42" s="141"/>
      <c r="D42" s="141"/>
      <c r="E42" s="141"/>
      <c r="F42" s="141"/>
      <c r="G42" s="141"/>
      <c r="H42" s="141"/>
      <c r="I42" s="141"/>
      <c r="J42" s="142"/>
    </row>
    <row r="43" spans="1:13" x14ac:dyDescent="0.25">
      <c r="A43" s="143" t="str">
        <f>IF('Tubing Insp Report'!AN8=0,"","**("&amp;'Tubing Insp Report'!AN9&amp;") Joints with multiple damages = ("&amp;SUM(B22:B31)-'Tubing Insp Report'!AN8&amp;") Joints Scrapped")</f>
        <v/>
      </c>
      <c r="B43" s="144"/>
      <c r="C43" s="144"/>
      <c r="D43" s="144"/>
      <c r="E43" s="144"/>
      <c r="F43" s="144"/>
      <c r="G43" s="144"/>
      <c r="H43" s="144"/>
      <c r="I43" s="144"/>
      <c r="J43" s="145"/>
    </row>
    <row r="44" spans="1:13" ht="14.25" customHeight="1" x14ac:dyDescent="0.25">
      <c r="A44" s="132"/>
      <c r="B44" s="133"/>
      <c r="C44" s="133"/>
      <c r="D44" s="133"/>
      <c r="E44" s="133"/>
      <c r="F44" s="133"/>
      <c r="G44" s="133"/>
      <c r="H44" s="133"/>
      <c r="I44" s="133"/>
      <c r="J44" s="134"/>
    </row>
    <row r="45" spans="1:13" x14ac:dyDescent="0.25">
      <c r="A45" s="107"/>
      <c r="J45" s="108"/>
    </row>
    <row r="46" spans="1:13" x14ac:dyDescent="0.25">
      <c r="A46" s="126" t="str">
        <f>"Total Ready Yellow Band Tally: " &amp; SUMIFS('Tubing Insp Report'!R:R, 'Tubing Insp Report'!P:P, "X")</f>
        <v>Total Ready Yellow Band Tally: 0</v>
      </c>
      <c r="B46" s="123"/>
      <c r="C46" s="123"/>
      <c r="J46" s="108"/>
    </row>
    <row r="47" spans="1:13" x14ac:dyDescent="0.25">
      <c r="A47" s="111" t="s">
        <v>225</v>
      </c>
      <c r="B47" s="123"/>
      <c r="C47" s="125">
        <f>'Tubing Insp Report'!AR3</f>
        <v>0</v>
      </c>
      <c r="J47" s="108"/>
    </row>
    <row r="48" spans="1:13" ht="17.25" customHeight="1" x14ac:dyDescent="0.25">
      <c r="A48" s="111" t="s">
        <v>226</v>
      </c>
      <c r="B48" s="123"/>
      <c r="C48" s="125">
        <f>'Tubing Insp Report'!AR4</f>
        <v>0</v>
      </c>
      <c r="J48" s="108"/>
      <c r="K48" s="4"/>
      <c r="L48" s="4"/>
      <c r="M48" s="4"/>
    </row>
    <row r="49" spans="1:13" ht="17.25" customHeight="1" x14ac:dyDescent="0.25">
      <c r="A49" s="126" t="str">
        <f>"Total Ready Blue Band Tally: " &amp; SUMIFS('Tubing Insp Report'!R:R, 'Tubing Insp Report'!Q:Q, "X")</f>
        <v>Total Ready Blue Band Tally: 0</v>
      </c>
      <c r="B49" s="123"/>
      <c r="C49" s="125"/>
      <c r="J49" s="108"/>
      <c r="K49" s="4"/>
      <c r="L49" s="4"/>
      <c r="M49" s="4"/>
    </row>
    <row r="50" spans="1:13" x14ac:dyDescent="0.25">
      <c r="A50" s="111" t="s">
        <v>227</v>
      </c>
      <c r="B50" s="123"/>
      <c r="C50" s="125">
        <f>'Tubing Insp Report'!AQ3</f>
        <v>0</v>
      </c>
      <c r="J50" s="108"/>
    </row>
    <row r="51" spans="1:13" ht="15.75" thickBot="1" x14ac:dyDescent="0.3">
      <c r="A51" s="112" t="s">
        <v>228</v>
      </c>
      <c r="B51" s="124"/>
      <c r="C51" s="127">
        <f>'Tubing Insp Report'!AQ4</f>
        <v>0</v>
      </c>
      <c r="D51" s="109"/>
      <c r="E51" s="109"/>
      <c r="F51" s="109"/>
      <c r="G51" s="109"/>
      <c r="H51" s="109"/>
      <c r="I51" s="109"/>
      <c r="J51" s="110"/>
    </row>
  </sheetData>
  <sheetProtection selectLockedCells="1"/>
  <mergeCells count="54">
    <mergeCell ref="E29:J29"/>
    <mergeCell ref="E30:J30"/>
    <mergeCell ref="E31:J31"/>
    <mergeCell ref="E26:J27"/>
    <mergeCell ref="D13:E13"/>
    <mergeCell ref="G13:J13"/>
    <mergeCell ref="A1:J3"/>
    <mergeCell ref="A11:J11"/>
    <mergeCell ref="D12:J12"/>
    <mergeCell ref="F4:G4"/>
    <mergeCell ref="F7:G7"/>
    <mergeCell ref="F9:G9"/>
    <mergeCell ref="A12:C12"/>
    <mergeCell ref="H9:J9"/>
    <mergeCell ref="H10:J10"/>
    <mergeCell ref="H4:J4"/>
    <mergeCell ref="H5:J5"/>
    <mergeCell ref="H6:J6"/>
    <mergeCell ref="H7:J7"/>
    <mergeCell ref="A4:E10"/>
    <mergeCell ref="F5:G5"/>
    <mergeCell ref="F6:G6"/>
    <mergeCell ref="A44:J44"/>
    <mergeCell ref="A32:J32"/>
    <mergeCell ref="A33:J33"/>
    <mergeCell ref="A36:J36"/>
    <mergeCell ref="A37:J37"/>
    <mergeCell ref="A34:J34"/>
    <mergeCell ref="A35:J35"/>
    <mergeCell ref="A42:J42"/>
    <mergeCell ref="A38:J38"/>
    <mergeCell ref="A39:J39"/>
    <mergeCell ref="A41:J41"/>
    <mergeCell ref="A40:J40"/>
    <mergeCell ref="A43:J43"/>
    <mergeCell ref="H8:J8"/>
    <mergeCell ref="C19:D20"/>
    <mergeCell ref="E22:H25"/>
    <mergeCell ref="I22:J25"/>
    <mergeCell ref="E19:J20"/>
    <mergeCell ref="B13:C13"/>
    <mergeCell ref="A19:A20"/>
    <mergeCell ref="D14:E15"/>
    <mergeCell ref="F14:F15"/>
    <mergeCell ref="G14:H15"/>
    <mergeCell ref="I14:J15"/>
    <mergeCell ref="E17:H18"/>
    <mergeCell ref="I17:J18"/>
    <mergeCell ref="A16:J16"/>
    <mergeCell ref="A17:A18"/>
    <mergeCell ref="B17:B18"/>
    <mergeCell ref="B19:B20"/>
    <mergeCell ref="A14:A15"/>
    <mergeCell ref="B14:C15"/>
  </mergeCells>
  <pageMargins left="0.7" right="0.7" top="0.75" bottom="0.75" header="0.3" footer="0.3"/>
  <pageSetup scale="84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49CDC5-C186-402A-8EE8-C803EE613A25}">
          <x14:formula1>
            <xm:f>'Data Sheet'!$M$2:$M$5</xm:f>
          </x14:formula1>
          <xm:sqref>G13:J13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X709"/>
  <sheetViews>
    <sheetView zoomScale="85" zoomScaleNormal="85" workbookViewId="0">
      <pane xSplit="1" ySplit="9" topLeftCell="B10" activePane="bottomRight" state="frozen"/>
      <selection pane="topRight" activeCell="B1" sqref="B1"/>
      <selection pane="bottomLeft" activeCell="A9" sqref="A9"/>
      <selection pane="bottomRight" activeCell="E25" sqref="E25"/>
    </sheetView>
  </sheetViews>
  <sheetFormatPr defaultColWidth="9.140625" defaultRowHeight="14.25" x14ac:dyDescent="0.2"/>
  <cols>
    <col min="1" max="1" width="1.85546875" style="12" customWidth="1"/>
    <col min="2" max="2" width="5" style="12" customWidth="1"/>
    <col min="3" max="3" width="8.85546875" style="13" customWidth="1"/>
    <col min="4" max="4" width="6.7109375" style="12" customWidth="1"/>
    <col min="5" max="5" width="6.42578125" style="12" customWidth="1"/>
    <col min="6" max="6" width="7.42578125" style="12" customWidth="1"/>
    <col min="7" max="7" width="6.7109375" style="12" customWidth="1"/>
    <col min="8" max="8" width="5.140625" style="12" customWidth="1"/>
    <col min="9" max="9" width="6.7109375" style="12" customWidth="1"/>
    <col min="10" max="10" width="4.5703125" style="12" customWidth="1"/>
    <col min="11" max="11" width="5.28515625" style="12" customWidth="1"/>
    <col min="12" max="12" width="5.7109375" style="12" bestFit="1" customWidth="1"/>
    <col min="13" max="13" width="6.140625" style="12" customWidth="1"/>
    <col min="14" max="14" width="9" style="12" bestFit="1" customWidth="1"/>
    <col min="15" max="15" width="6.140625" style="14" customWidth="1"/>
    <col min="16" max="17" width="2.7109375" style="14" customWidth="1"/>
    <col min="18" max="18" width="7.140625" style="106" customWidth="1"/>
    <col min="19" max="19" width="24.5703125" style="12" customWidth="1"/>
    <col min="20" max="20" width="2.42578125" style="12" customWidth="1"/>
    <col min="21" max="38" width="6" style="12" hidden="1" customWidth="1"/>
    <col min="39" max="39" width="6.42578125" style="12" hidden="1" customWidth="1"/>
    <col min="40" max="40" width="9.5703125" style="12" hidden="1" customWidth="1"/>
    <col min="41" max="41" width="6.42578125" style="12" hidden="1" customWidth="1"/>
    <col min="42" max="42" width="13.42578125" style="12" hidden="1" customWidth="1"/>
    <col min="43" max="43" width="13.28515625" style="12" hidden="1" customWidth="1"/>
    <col min="44" max="44" width="10.42578125" style="12" hidden="1" customWidth="1"/>
    <col min="45" max="45" width="6.7109375" style="12" hidden="1" customWidth="1"/>
    <col min="46" max="46" width="9.5703125" style="12" customWidth="1"/>
    <col min="47" max="47" width="10" style="12" customWidth="1"/>
    <col min="48" max="48" width="10.85546875" style="12" customWidth="1"/>
    <col min="49" max="49" width="9.140625" style="12" customWidth="1"/>
    <col min="50" max="50" width="9.85546875" style="12" customWidth="1"/>
    <col min="51" max="51" width="9.140625" style="12" customWidth="1"/>
    <col min="52" max="16384" width="9.140625" style="12"/>
  </cols>
  <sheetData>
    <row r="1" spans="2:50" ht="15" thickBot="1" x14ac:dyDescent="0.25">
      <c r="R1" s="14"/>
    </row>
    <row r="2" spans="2:50" ht="15" thickBot="1" x14ac:dyDescent="0.25">
      <c r="B2" s="291" t="s">
        <v>89</v>
      </c>
      <c r="C2" s="332"/>
      <c r="D2" s="289" t="str">
        <f>'Data Sheet'!B1</f>
        <v>Continental</v>
      </c>
      <c r="E2" s="290"/>
      <c r="F2" s="43" t="s">
        <v>59</v>
      </c>
      <c r="G2" s="42" t="str">
        <f>'Data Sheet'!B2</f>
        <v>N/A</v>
      </c>
      <c r="H2" s="291" t="s">
        <v>11</v>
      </c>
      <c r="I2" s="292"/>
      <c r="J2" s="279" t="str">
        <f>'Data Sheet'!B3</f>
        <v>N/A</v>
      </c>
      <c r="K2" s="280"/>
      <c r="L2" s="78" t="s">
        <v>105</v>
      </c>
      <c r="M2" s="41"/>
      <c r="N2" s="42"/>
      <c r="O2" s="320"/>
      <c r="P2" s="321"/>
      <c r="Q2" s="321"/>
      <c r="R2" s="321"/>
      <c r="S2" s="322"/>
      <c r="T2" s="84"/>
      <c r="U2" s="85"/>
      <c r="V2" s="59"/>
      <c r="W2" s="281" t="s">
        <v>20</v>
      </c>
      <c r="X2" s="282"/>
      <c r="Y2" s="282"/>
      <c r="Z2" s="282"/>
      <c r="AA2" s="282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Q2" s="12" t="s">
        <v>222</v>
      </c>
      <c r="AR2" s="12" t="s">
        <v>223</v>
      </c>
      <c r="AU2" s="70"/>
    </row>
    <row r="3" spans="2:50" ht="15.75" thickBot="1" x14ac:dyDescent="0.3">
      <c r="B3" s="291" t="s">
        <v>58</v>
      </c>
      <c r="C3" s="292"/>
      <c r="D3" s="289" t="str">
        <f>'Data Sheet'!B6</f>
        <v>N/A</v>
      </c>
      <c r="E3" s="290"/>
      <c r="F3" s="290"/>
      <c r="G3" s="280"/>
      <c r="H3" s="296" t="s">
        <v>1</v>
      </c>
      <c r="I3" s="295"/>
      <c r="J3" s="295"/>
      <c r="K3" s="276" t="str">
        <f>'Data Sheet'!B4</f>
        <v>N/A</v>
      </c>
      <c r="L3" s="277"/>
      <c r="M3" s="277"/>
      <c r="N3" s="278"/>
      <c r="O3" s="323"/>
      <c r="P3" s="324"/>
      <c r="Q3" s="324"/>
      <c r="R3" s="324"/>
      <c r="S3" s="325"/>
      <c r="T3" s="86"/>
      <c r="U3" s="87"/>
      <c r="V3" s="60"/>
      <c r="W3" s="329" t="s">
        <v>9</v>
      </c>
      <c r="X3" s="330"/>
      <c r="Y3" s="330"/>
      <c r="Z3" s="331"/>
      <c r="AA3" s="284" t="s">
        <v>23</v>
      </c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6"/>
      <c r="AN3" s="12">
        <f>COUNTIF(N10:N709, "Ready")</f>
        <v>700</v>
      </c>
      <c r="AP3" s="12" t="s">
        <v>224</v>
      </c>
      <c r="AQ3" s="12">
        <f>COUNTIFS(Q10:Q2000, "X", N10:N2000, "Ready")</f>
        <v>0</v>
      </c>
      <c r="AR3" s="12">
        <f>COUNTIFS(P10:P2000, "X", N10:N2000, "Ready")</f>
        <v>0</v>
      </c>
      <c r="AU3" s="70"/>
    </row>
    <row r="4" spans="2:50" ht="15" customHeight="1" thickBot="1" x14ac:dyDescent="0.3">
      <c r="B4" s="303" t="s">
        <v>90</v>
      </c>
      <c r="C4" s="314"/>
      <c r="D4" s="289" t="str">
        <f>'Data Sheet'!B5</f>
        <v>N/A</v>
      </c>
      <c r="E4" s="290"/>
      <c r="F4" s="290"/>
      <c r="G4" s="280"/>
      <c r="H4" s="293" t="s">
        <v>8</v>
      </c>
      <c r="I4" s="294"/>
      <c r="J4" s="295"/>
      <c r="K4" s="276" t="str">
        <f>'Data Sheet'!B7</f>
        <v>N/A</v>
      </c>
      <c r="L4" s="277"/>
      <c r="M4" s="277"/>
      <c r="N4" s="278"/>
      <c r="O4" s="323"/>
      <c r="P4" s="324"/>
      <c r="Q4" s="324"/>
      <c r="R4" s="324"/>
      <c r="S4" s="325"/>
      <c r="T4" s="86"/>
      <c r="U4" s="87"/>
      <c r="V4" s="60"/>
      <c r="W4" s="284" t="s">
        <v>10</v>
      </c>
      <c r="X4" s="285"/>
      <c r="Y4" s="285"/>
      <c r="Z4" s="286"/>
      <c r="AA4" s="284" t="s">
        <v>19</v>
      </c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6"/>
      <c r="AP4" s="12" t="s">
        <v>111</v>
      </c>
      <c r="AQ4" s="12">
        <f>COUNTIFS(Q10:Q2000, "X", N10:N2000, "Repairable")</f>
        <v>0</v>
      </c>
      <c r="AR4" s="12">
        <f>COUNTIFS(P10:P2000, "X", N10:N2000, "Repairable")</f>
        <v>0</v>
      </c>
    </row>
    <row r="5" spans="2:50" ht="12.75" customHeight="1" thickBot="1" x14ac:dyDescent="0.25">
      <c r="B5" s="21" t="s">
        <v>22</v>
      </c>
      <c r="C5" s="46" t="str">
        <f>'Data Sheet'!B11</f>
        <v>2 3/8"</v>
      </c>
      <c r="D5" s="303" t="s">
        <v>99</v>
      </c>
      <c r="E5" s="304"/>
      <c r="F5" s="301" t="str">
        <f>'Data Sheet'!B12</f>
        <v>PH6</v>
      </c>
      <c r="G5" s="302"/>
      <c r="H5" s="305"/>
      <c r="I5" s="306"/>
      <c r="J5" s="306"/>
      <c r="K5" s="306"/>
      <c r="L5" s="306"/>
      <c r="M5" s="306"/>
      <c r="N5" s="307"/>
      <c r="O5" s="323"/>
      <c r="P5" s="324"/>
      <c r="Q5" s="324"/>
      <c r="R5" s="324"/>
      <c r="S5" s="325"/>
      <c r="T5" s="88"/>
      <c r="U5" s="89"/>
      <c r="V5" s="61"/>
      <c r="W5" s="284" t="s">
        <v>21</v>
      </c>
      <c r="X5" s="285"/>
      <c r="Y5" s="285"/>
      <c r="Z5" s="286"/>
      <c r="AA5" s="284" t="s">
        <v>17</v>
      </c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6"/>
    </row>
    <row r="6" spans="2:50" ht="12.75" customHeight="1" thickBot="1" x14ac:dyDescent="0.25">
      <c r="B6" s="19" t="s">
        <v>60</v>
      </c>
      <c r="C6" s="73">
        <f>VLOOKUP(CONCATENATE('Data Sheet'!B11,'Data Sheet'!B12),'Data Sheet'!D10:I20,4,FALSE)</f>
        <v>1.7729999999999999</v>
      </c>
      <c r="D6" s="315" t="s">
        <v>61</v>
      </c>
      <c r="E6" s="316"/>
      <c r="F6" s="74">
        <f>VLOOKUP(CONCATENATE('Data Sheet'!B11,'Data Sheet'!B12),'Data Sheet'!D10:I22,5,FALSE)</f>
        <v>0.254</v>
      </c>
      <c r="G6" s="315" t="s">
        <v>92</v>
      </c>
      <c r="H6" s="316"/>
      <c r="I6" s="75">
        <f>F6*0.85</f>
        <v>0.21590000000000001</v>
      </c>
      <c r="J6" s="303" t="s">
        <v>100</v>
      </c>
      <c r="K6" s="304"/>
      <c r="L6" s="75" t="str">
        <f>VLOOKUP(CONCATENATE('Data Sheet'!B11,'Data Sheet'!B12),'Data Sheet'!D10:J20,7,FALSE)</f>
        <v>P-110</v>
      </c>
      <c r="M6" s="21" t="s">
        <v>91</v>
      </c>
      <c r="N6" s="76">
        <f>VLOOKUP(CONCATENATE('Data Sheet'!B11,'Data Sheet'!B12),'Data Sheet'!D10:I20,6,FALSE)</f>
        <v>5.95</v>
      </c>
      <c r="O6" s="323"/>
      <c r="P6" s="324"/>
      <c r="Q6" s="324"/>
      <c r="R6" s="324"/>
      <c r="S6" s="325"/>
      <c r="T6" s="38"/>
      <c r="U6" s="300">
        <f>COUNTIF(P10:P709,"X")</f>
        <v>0</v>
      </c>
      <c r="V6" s="311">
        <f>COUNTIF(Q10:Q709,"X")</f>
        <v>0</v>
      </c>
      <c r="W6" s="326">
        <f>SUM(Z6:AB8)</f>
        <v>0</v>
      </c>
      <c r="X6" s="297">
        <f ca="1">SUM(AC6:AL8)</f>
        <v>0</v>
      </c>
      <c r="Y6" s="308"/>
      <c r="Z6" s="300">
        <f>COUNTIF(K10:K709,"DB")</f>
        <v>0</v>
      </c>
      <c r="AA6" s="287">
        <f>COUNTIF(M10:M709,"DP")</f>
        <v>0</v>
      </c>
      <c r="AB6" s="287">
        <f>COUNTIF(E10:E709,"Bent")</f>
        <v>0</v>
      </c>
      <c r="AC6" s="274">
        <f>COUNTIF(F10:I709, "MW")</f>
        <v>0</v>
      </c>
      <c r="AD6" s="274">
        <f>COUNTIF(F10:I709, "RW")</f>
        <v>0</v>
      </c>
      <c r="AE6" s="274">
        <f>COUNTIF(F10:I709, "EMI")</f>
        <v>0</v>
      </c>
      <c r="AF6" s="274">
        <f>COUNTIF(F10:I709, "Pit")</f>
        <v>0</v>
      </c>
      <c r="AG6" s="274">
        <f>COUNTIF(F10:I709, "*SC")</f>
        <v>0</v>
      </c>
      <c r="AH6" s="274">
        <f>COUNTIF(F10:I709, "TC")</f>
        <v>0</v>
      </c>
      <c r="AI6" s="274">
        <f>COUNTIF(F10:I709, "GOU")</f>
        <v>0</v>
      </c>
      <c r="AJ6" s="274">
        <f>COUNTIF(F10:I709, AJ9)</f>
        <v>0</v>
      </c>
      <c r="AK6" s="274">
        <f ca="1">COUNTIF(G10:J709, AK9)</f>
        <v>0</v>
      </c>
      <c r="AL6" s="274">
        <f ca="1">COUNTIF(H10:K709, AL9)</f>
        <v>0</v>
      </c>
      <c r="AM6" s="12">
        <f>COUNTIF(AM10:AM189,"&lt;2")</f>
        <v>0</v>
      </c>
    </row>
    <row r="7" spans="2:50" ht="7.5" customHeight="1" thickBot="1" x14ac:dyDescent="0.25">
      <c r="B7" s="317"/>
      <c r="C7" s="318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9"/>
      <c r="T7" s="38"/>
      <c r="U7" s="287"/>
      <c r="V7" s="312"/>
      <c r="W7" s="327"/>
      <c r="X7" s="298"/>
      <c r="Y7" s="309"/>
      <c r="Z7" s="287"/>
      <c r="AA7" s="287"/>
      <c r="AB7" s="287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12">
        <f>AM9+(AM8*2)</f>
        <v>0</v>
      </c>
      <c r="AO7" s="12">
        <f>COUNTIF(AN10:AN189,2)</f>
        <v>0</v>
      </c>
    </row>
    <row r="8" spans="2:50" ht="16.5" customHeight="1" thickBot="1" x14ac:dyDescent="0.25">
      <c r="B8" s="303"/>
      <c r="C8" s="304"/>
      <c r="D8" s="303" t="s">
        <v>7</v>
      </c>
      <c r="E8" s="314"/>
      <c r="F8" s="314"/>
      <c r="G8" s="304"/>
      <c r="H8" s="291"/>
      <c r="I8" s="292"/>
      <c r="J8" s="291" t="s">
        <v>15</v>
      </c>
      <c r="K8" s="292"/>
      <c r="L8" s="291" t="s">
        <v>16</v>
      </c>
      <c r="M8" s="292"/>
      <c r="N8" s="23"/>
      <c r="O8" s="22"/>
      <c r="P8" s="22"/>
      <c r="Q8" s="22"/>
      <c r="R8" s="22"/>
      <c r="S8" s="91"/>
      <c r="T8" s="90"/>
      <c r="U8" s="288"/>
      <c r="V8" s="313"/>
      <c r="W8" s="328"/>
      <c r="X8" s="299"/>
      <c r="Y8" s="310"/>
      <c r="Z8" s="288"/>
      <c r="AA8" s="288"/>
      <c r="AB8" s="288"/>
      <c r="AC8" s="275"/>
      <c r="AD8" s="275"/>
      <c r="AE8" s="275"/>
      <c r="AF8" s="275"/>
      <c r="AG8" s="275"/>
      <c r="AH8" s="275"/>
      <c r="AI8" s="275"/>
      <c r="AJ8" s="275"/>
      <c r="AK8" s="275"/>
      <c r="AL8" s="275"/>
      <c r="AM8" s="12">
        <f>COUNTIF(AM10:AM189,0)</f>
        <v>0</v>
      </c>
      <c r="AN8" s="12">
        <f>AO7+(AO8*2)+(AO9*3)</f>
        <v>0</v>
      </c>
      <c r="AO8" s="12">
        <f>COUNTIF(AN10:AN189,1)</f>
        <v>0</v>
      </c>
    </row>
    <row r="9" spans="2:50" ht="148.5" customHeight="1" thickBot="1" x14ac:dyDescent="0.3">
      <c r="B9" s="62" t="s">
        <v>6</v>
      </c>
      <c r="C9" s="47" t="s">
        <v>62</v>
      </c>
      <c r="D9" s="47" t="s">
        <v>69</v>
      </c>
      <c r="E9" s="48" t="s">
        <v>70</v>
      </c>
      <c r="F9" s="47" t="s">
        <v>71</v>
      </c>
      <c r="G9" s="47" t="s">
        <v>72</v>
      </c>
      <c r="H9" s="47" t="s">
        <v>73</v>
      </c>
      <c r="I9" s="47" t="s">
        <v>74</v>
      </c>
      <c r="J9" s="47" t="s">
        <v>75</v>
      </c>
      <c r="K9" s="47" t="s">
        <v>76</v>
      </c>
      <c r="L9" s="47" t="s">
        <v>141</v>
      </c>
      <c r="M9" s="47" t="s">
        <v>76</v>
      </c>
      <c r="N9" s="47" t="s">
        <v>77</v>
      </c>
      <c r="O9" s="47" t="s">
        <v>140</v>
      </c>
      <c r="P9" s="47" t="s">
        <v>122</v>
      </c>
      <c r="Q9" s="47" t="s">
        <v>123</v>
      </c>
      <c r="R9" s="47" t="s">
        <v>221</v>
      </c>
      <c r="S9" s="47" t="s">
        <v>64</v>
      </c>
      <c r="T9" s="37"/>
      <c r="U9" s="32" t="s">
        <v>127</v>
      </c>
      <c r="V9" s="64" t="s">
        <v>128</v>
      </c>
      <c r="W9" s="72" t="s">
        <v>65</v>
      </c>
      <c r="X9" s="33" t="s">
        <v>130</v>
      </c>
      <c r="Y9" s="36"/>
      <c r="Z9" s="32" t="s">
        <v>79</v>
      </c>
      <c r="AA9" s="34" t="s">
        <v>78</v>
      </c>
      <c r="AB9" s="34" t="s">
        <v>80</v>
      </c>
      <c r="AC9" s="33" t="s">
        <v>132</v>
      </c>
      <c r="AD9" s="33" t="s">
        <v>68</v>
      </c>
      <c r="AE9" s="35" t="s">
        <v>66</v>
      </c>
      <c r="AF9" s="35" t="s">
        <v>67</v>
      </c>
      <c r="AG9" s="35" t="s">
        <v>117</v>
      </c>
      <c r="AH9" s="35" t="s">
        <v>118</v>
      </c>
      <c r="AI9" s="35" t="s">
        <v>82</v>
      </c>
      <c r="AJ9" s="35" t="s">
        <v>135</v>
      </c>
      <c r="AK9" s="35" t="str" cm="1">
        <f t="array" aca="1" ref="AK9" ca="1">IFERROR(INDIRECT("'Sum EUE Tubing'!A30"), IFERROR(INDIRECT("'Sum PH6 Tubing'!A30"), ""))</f>
        <v>Other</v>
      </c>
      <c r="AL9" s="35" t="str" cm="1">
        <f t="array" aca="1" ref="AL9" ca="1">IFERROR(INDIRECT("'Sum EUE Tubing'!A31"), IFERROR(INDIRECT("'Sum PH6 Tubing'!A31"), ""))</f>
        <v>Other</v>
      </c>
      <c r="AM9" s="12">
        <f>COUNTIF(AM10:AM189,1)</f>
        <v>0</v>
      </c>
      <c r="AN9" s="12">
        <f>COUNTIF(AN10:AN189,"&lt;3")</f>
        <v>0</v>
      </c>
      <c r="AO9" s="12">
        <f>COUNTIF(AN10:AN189,0)</f>
        <v>0</v>
      </c>
      <c r="AT9" s="128" t="s">
        <v>229</v>
      </c>
      <c r="AU9" s="128" t="s">
        <v>230</v>
      </c>
      <c r="AV9" s="128" t="s">
        <v>247</v>
      </c>
      <c r="AX9" s="128" t="s">
        <v>246</v>
      </c>
    </row>
    <row r="10" spans="2:50" ht="15" customHeight="1" x14ac:dyDescent="0.2">
      <c r="B10" s="15">
        <v>1</v>
      </c>
      <c r="C10" s="71">
        <f>D10/$F$6</f>
        <v>0</v>
      </c>
      <c r="D10" s="29">
        <f>AT10*0.001</f>
        <v>0</v>
      </c>
      <c r="E10" s="27" t="s">
        <v>12</v>
      </c>
      <c r="F10" s="27" t="s">
        <v>12</v>
      </c>
      <c r="G10" s="28" t="s">
        <v>12</v>
      </c>
      <c r="H10" s="29" t="s">
        <v>12</v>
      </c>
      <c r="I10" s="29" t="s">
        <v>12</v>
      </c>
      <c r="J10" s="99"/>
      <c r="K10" s="29" t="s">
        <v>12</v>
      </c>
      <c r="L10" s="99"/>
      <c r="M10" s="29" t="s">
        <v>12</v>
      </c>
      <c r="N10" s="29" t="s">
        <v>124</v>
      </c>
      <c r="O10" s="29"/>
      <c r="P10" s="103"/>
      <c r="Q10" s="103"/>
      <c r="R10" s="105" t="str">
        <f>IF(AU10&lt;&gt;"", AU10*0.01, "")</f>
        <v/>
      </c>
      <c r="S10" s="31"/>
      <c r="T10" s="39"/>
      <c r="U10" s="24"/>
      <c r="V10" s="24"/>
      <c r="W10" s="25"/>
      <c r="X10" s="25"/>
      <c r="Y10" s="25"/>
      <c r="Z10" s="26"/>
      <c r="AA10" s="26"/>
      <c r="AB10" s="26"/>
      <c r="AC10" s="26"/>
      <c r="AD10" s="26"/>
      <c r="AE10" s="26"/>
      <c r="AF10" s="26"/>
      <c r="AG10" s="26"/>
      <c r="AH10" s="26"/>
      <c r="AI10" s="16"/>
      <c r="AM10" s="92">
        <f>COUNTIF(E10,"OK")+COUNTIF(J10:M10,"OK")</f>
        <v>3</v>
      </c>
      <c r="AN10" s="12">
        <f>COUNTIF(F10:I10,"OK")</f>
        <v>4</v>
      </c>
      <c r="AS10" s="40"/>
    </row>
    <row r="11" spans="2:50" ht="15" customHeight="1" x14ac:dyDescent="0.2">
      <c r="B11" s="17">
        <f t="shared" ref="B11:B75" si="0">B10+1</f>
        <v>2</v>
      </c>
      <c r="C11" s="71">
        <f>D11/$F$6</f>
        <v>0</v>
      </c>
      <c r="D11" s="29">
        <f>AT11*0.001</f>
        <v>0</v>
      </c>
      <c r="E11" s="27" t="s">
        <v>12</v>
      </c>
      <c r="F11" s="27" t="s">
        <v>12</v>
      </c>
      <c r="G11" s="28" t="s">
        <v>12</v>
      </c>
      <c r="H11" s="29" t="s">
        <v>12</v>
      </c>
      <c r="I11" s="29" t="s">
        <v>12</v>
      </c>
      <c r="J11" s="99"/>
      <c r="K11" s="29" t="s">
        <v>12</v>
      </c>
      <c r="L11" s="99"/>
      <c r="M11" s="29" t="s">
        <v>12</v>
      </c>
      <c r="N11" s="18" t="s">
        <v>124</v>
      </c>
      <c r="O11" s="18"/>
      <c r="P11" s="104"/>
      <c r="Q11" s="104"/>
      <c r="R11" s="105" t="str">
        <f>IF(AU11&lt;&gt;"", AU11*0.01, "")</f>
        <v/>
      </c>
      <c r="S11" s="30"/>
      <c r="T11" s="39"/>
      <c r="U11" s="24"/>
      <c r="V11" s="24"/>
      <c r="W11" s="25"/>
      <c r="X11" s="25"/>
      <c r="Y11" s="25"/>
      <c r="Z11" s="26"/>
      <c r="AA11" s="26"/>
      <c r="AB11" s="26"/>
      <c r="AC11" s="26"/>
      <c r="AD11" s="26"/>
      <c r="AE11" s="26"/>
      <c r="AF11" s="26"/>
      <c r="AG11" s="26"/>
      <c r="AH11" s="26"/>
      <c r="AI11" s="16"/>
      <c r="AM11" s="92">
        <f t="shared" ref="AM11:AM74" si="1">COUNTIF(E11,"OK")+COUNTIF(J11:M11,"OK")</f>
        <v>3</v>
      </c>
      <c r="AN11" s="12">
        <f t="shared" ref="AN11:AN74" si="2">COUNTIF(F11:I11,"OK")</f>
        <v>4</v>
      </c>
    </row>
    <row r="12" spans="2:50" ht="15" customHeight="1" x14ac:dyDescent="0.2">
      <c r="B12" s="17">
        <f t="shared" si="0"/>
        <v>3</v>
      </c>
      <c r="C12" s="71">
        <f t="shared" ref="C12:C75" si="3">D12/$F$6</f>
        <v>0</v>
      </c>
      <c r="D12" s="29">
        <f t="shared" ref="D12:D75" si="4">AT12*0.001</f>
        <v>0</v>
      </c>
      <c r="E12" s="27" t="s">
        <v>12</v>
      </c>
      <c r="F12" s="27" t="s">
        <v>12</v>
      </c>
      <c r="G12" s="28" t="s">
        <v>12</v>
      </c>
      <c r="H12" s="29" t="s">
        <v>12</v>
      </c>
      <c r="I12" s="29" t="s">
        <v>12</v>
      </c>
      <c r="J12" s="99"/>
      <c r="K12" s="29" t="s">
        <v>12</v>
      </c>
      <c r="L12" s="99"/>
      <c r="M12" s="29" t="s">
        <v>12</v>
      </c>
      <c r="N12" s="18" t="s">
        <v>124</v>
      </c>
      <c r="O12" s="18"/>
      <c r="P12" s="104"/>
      <c r="Q12" s="104"/>
      <c r="R12" s="105" t="str">
        <f t="shared" ref="R12:R75" si="5">IF(AU12&lt;&gt;"", AU12*0.01, "")</f>
        <v/>
      </c>
      <c r="S12" s="30"/>
      <c r="T12" s="39"/>
      <c r="U12" s="24"/>
      <c r="V12" s="24"/>
      <c r="W12" s="25"/>
      <c r="X12" s="25"/>
      <c r="Y12" s="25"/>
      <c r="Z12" s="26"/>
      <c r="AA12" s="26"/>
      <c r="AB12" s="26"/>
      <c r="AC12" s="26"/>
      <c r="AD12" s="26"/>
      <c r="AE12" s="26"/>
      <c r="AF12" s="26"/>
      <c r="AG12" s="26"/>
      <c r="AH12" s="26"/>
      <c r="AI12" s="16"/>
      <c r="AM12" s="92">
        <f t="shared" si="1"/>
        <v>3</v>
      </c>
      <c r="AN12" s="12">
        <f t="shared" si="2"/>
        <v>4</v>
      </c>
    </row>
    <row r="13" spans="2:50" ht="15" customHeight="1" x14ac:dyDescent="0.2">
      <c r="B13" s="17">
        <f t="shared" si="0"/>
        <v>4</v>
      </c>
      <c r="C13" s="71">
        <f t="shared" si="3"/>
        <v>0</v>
      </c>
      <c r="D13" s="29">
        <f t="shared" si="4"/>
        <v>0</v>
      </c>
      <c r="E13" s="27" t="s">
        <v>12</v>
      </c>
      <c r="F13" s="27" t="s">
        <v>12</v>
      </c>
      <c r="G13" s="28" t="s">
        <v>12</v>
      </c>
      <c r="H13" s="29" t="s">
        <v>12</v>
      </c>
      <c r="I13" s="29" t="s">
        <v>12</v>
      </c>
      <c r="J13" s="99"/>
      <c r="K13" s="29" t="s">
        <v>12</v>
      </c>
      <c r="L13" s="99"/>
      <c r="M13" s="29" t="s">
        <v>12</v>
      </c>
      <c r="N13" s="18" t="s">
        <v>124</v>
      </c>
      <c r="O13" s="18"/>
      <c r="P13" s="104"/>
      <c r="Q13" s="104"/>
      <c r="R13" s="105" t="str">
        <f t="shared" si="5"/>
        <v/>
      </c>
      <c r="S13" s="30"/>
      <c r="T13" s="39"/>
      <c r="U13" s="24"/>
      <c r="V13" s="24"/>
      <c r="W13" s="25"/>
      <c r="X13" s="25"/>
      <c r="Y13" s="25"/>
      <c r="Z13" s="26"/>
      <c r="AA13" s="26"/>
      <c r="AB13" s="26"/>
      <c r="AC13" s="26"/>
      <c r="AD13" s="26"/>
      <c r="AE13" s="26"/>
      <c r="AF13" s="26"/>
      <c r="AG13" s="26"/>
      <c r="AH13" s="26"/>
      <c r="AI13" s="16"/>
      <c r="AM13" s="92">
        <f t="shared" si="1"/>
        <v>3</v>
      </c>
      <c r="AN13" s="12">
        <f t="shared" si="2"/>
        <v>4</v>
      </c>
    </row>
    <row r="14" spans="2:50" ht="15" customHeight="1" x14ac:dyDescent="0.2">
      <c r="B14" s="17">
        <f t="shared" si="0"/>
        <v>5</v>
      </c>
      <c r="C14" s="71">
        <f t="shared" si="3"/>
        <v>0</v>
      </c>
      <c r="D14" s="29">
        <f t="shared" si="4"/>
        <v>0</v>
      </c>
      <c r="E14" s="27" t="s">
        <v>12</v>
      </c>
      <c r="F14" s="27" t="s">
        <v>12</v>
      </c>
      <c r="G14" s="28" t="s">
        <v>12</v>
      </c>
      <c r="H14" s="29" t="s">
        <v>12</v>
      </c>
      <c r="I14" s="29" t="s">
        <v>12</v>
      </c>
      <c r="J14" s="99"/>
      <c r="K14" s="29" t="s">
        <v>12</v>
      </c>
      <c r="L14" s="99"/>
      <c r="M14" s="29" t="s">
        <v>12</v>
      </c>
      <c r="N14" s="18" t="s">
        <v>124</v>
      </c>
      <c r="O14" s="18"/>
      <c r="P14" s="104"/>
      <c r="Q14" s="104"/>
      <c r="R14" s="105" t="str">
        <f t="shared" si="5"/>
        <v/>
      </c>
      <c r="S14" s="30"/>
      <c r="T14" s="39"/>
      <c r="U14" s="24"/>
      <c r="V14" s="24"/>
      <c r="W14" s="25"/>
      <c r="X14" s="25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16"/>
      <c r="AM14" s="92">
        <f t="shared" si="1"/>
        <v>3</v>
      </c>
      <c r="AN14" s="12">
        <f t="shared" si="2"/>
        <v>4</v>
      </c>
    </row>
    <row r="15" spans="2:50" ht="15" customHeight="1" x14ac:dyDescent="0.2">
      <c r="B15" s="17">
        <f t="shared" si="0"/>
        <v>6</v>
      </c>
      <c r="C15" s="71">
        <f t="shared" si="3"/>
        <v>0</v>
      </c>
      <c r="D15" s="29">
        <f t="shared" si="4"/>
        <v>0</v>
      </c>
      <c r="E15" s="27" t="s">
        <v>12</v>
      </c>
      <c r="F15" s="27" t="s">
        <v>12</v>
      </c>
      <c r="G15" s="28" t="s">
        <v>12</v>
      </c>
      <c r="H15" s="29" t="s">
        <v>12</v>
      </c>
      <c r="I15" s="29" t="s">
        <v>12</v>
      </c>
      <c r="J15" s="99"/>
      <c r="K15" s="29" t="s">
        <v>12</v>
      </c>
      <c r="L15" s="99"/>
      <c r="M15" s="29" t="s">
        <v>12</v>
      </c>
      <c r="N15" s="18" t="s">
        <v>124</v>
      </c>
      <c r="O15" s="18"/>
      <c r="P15" s="104"/>
      <c r="Q15" s="104"/>
      <c r="R15" s="105" t="str">
        <f t="shared" si="5"/>
        <v/>
      </c>
      <c r="S15" s="30"/>
      <c r="T15" s="39"/>
      <c r="U15" s="24"/>
      <c r="V15" s="24"/>
      <c r="W15" s="25"/>
      <c r="X15" s="25"/>
      <c r="Y15" s="25"/>
      <c r="Z15" s="26"/>
      <c r="AA15" s="26"/>
      <c r="AB15" s="26"/>
      <c r="AC15" s="26"/>
      <c r="AD15" s="26"/>
      <c r="AE15" s="26"/>
      <c r="AF15" s="26"/>
      <c r="AG15" s="26"/>
      <c r="AH15" s="26"/>
      <c r="AI15" s="16"/>
      <c r="AM15" s="92">
        <f t="shared" si="1"/>
        <v>3</v>
      </c>
      <c r="AN15" s="12">
        <f t="shared" si="2"/>
        <v>4</v>
      </c>
    </row>
    <row r="16" spans="2:50" ht="15" customHeight="1" x14ac:dyDescent="0.2">
      <c r="B16" s="17">
        <f t="shared" si="0"/>
        <v>7</v>
      </c>
      <c r="C16" s="71">
        <f t="shared" si="3"/>
        <v>0</v>
      </c>
      <c r="D16" s="29">
        <f t="shared" si="4"/>
        <v>0</v>
      </c>
      <c r="E16" s="27" t="s">
        <v>12</v>
      </c>
      <c r="F16" s="27" t="s">
        <v>12</v>
      </c>
      <c r="G16" s="28" t="s">
        <v>12</v>
      </c>
      <c r="H16" s="29" t="s">
        <v>12</v>
      </c>
      <c r="I16" s="29" t="s">
        <v>12</v>
      </c>
      <c r="J16" s="99"/>
      <c r="K16" s="29" t="s">
        <v>12</v>
      </c>
      <c r="L16" s="99"/>
      <c r="M16" s="29" t="s">
        <v>12</v>
      </c>
      <c r="N16" s="18" t="s">
        <v>124</v>
      </c>
      <c r="O16" s="18"/>
      <c r="P16" s="104"/>
      <c r="Q16" s="104"/>
      <c r="R16" s="105" t="str">
        <f t="shared" si="5"/>
        <v/>
      </c>
      <c r="S16" s="30"/>
      <c r="T16" s="39"/>
      <c r="U16" s="24"/>
      <c r="V16" s="24"/>
      <c r="W16" s="25"/>
      <c r="X16" s="25"/>
      <c r="Y16" s="25"/>
      <c r="Z16" s="26"/>
      <c r="AA16" s="26"/>
      <c r="AB16" s="26"/>
      <c r="AC16" s="26"/>
      <c r="AD16" s="26"/>
      <c r="AE16" s="26"/>
      <c r="AF16" s="26"/>
      <c r="AG16" s="26"/>
      <c r="AH16" s="26"/>
      <c r="AI16" s="16"/>
      <c r="AM16" s="92">
        <f t="shared" si="1"/>
        <v>3</v>
      </c>
      <c r="AN16" s="12">
        <f t="shared" si="2"/>
        <v>4</v>
      </c>
    </row>
    <row r="17" spans="2:40" ht="15" customHeight="1" x14ac:dyDescent="0.2">
      <c r="B17" s="17">
        <f t="shared" si="0"/>
        <v>8</v>
      </c>
      <c r="C17" s="71">
        <f t="shared" si="3"/>
        <v>0</v>
      </c>
      <c r="D17" s="29">
        <f t="shared" si="4"/>
        <v>0</v>
      </c>
      <c r="E17" s="27" t="s">
        <v>12</v>
      </c>
      <c r="F17" s="27" t="s">
        <v>12</v>
      </c>
      <c r="G17" s="28" t="s">
        <v>12</v>
      </c>
      <c r="H17" s="29" t="s">
        <v>12</v>
      </c>
      <c r="I17" s="29" t="s">
        <v>12</v>
      </c>
      <c r="J17" s="99"/>
      <c r="K17" s="29" t="s">
        <v>12</v>
      </c>
      <c r="L17" s="99"/>
      <c r="M17" s="29" t="s">
        <v>12</v>
      </c>
      <c r="N17" s="18" t="s">
        <v>124</v>
      </c>
      <c r="O17" s="18"/>
      <c r="P17" s="104"/>
      <c r="Q17" s="104"/>
      <c r="R17" s="105" t="str">
        <f t="shared" si="5"/>
        <v/>
      </c>
      <c r="S17" s="30"/>
      <c r="T17" s="39"/>
      <c r="U17" s="24"/>
      <c r="V17" s="24"/>
      <c r="W17" s="25"/>
      <c r="X17" s="25"/>
      <c r="Y17" s="25"/>
      <c r="Z17" s="26"/>
      <c r="AA17" s="26"/>
      <c r="AB17" s="26"/>
      <c r="AC17" s="26"/>
      <c r="AD17" s="26"/>
      <c r="AE17" s="26"/>
      <c r="AF17" s="26"/>
      <c r="AG17" s="26"/>
      <c r="AH17" s="26"/>
      <c r="AI17" s="16"/>
      <c r="AM17" s="92">
        <f t="shared" si="1"/>
        <v>3</v>
      </c>
      <c r="AN17" s="12">
        <f t="shared" si="2"/>
        <v>4</v>
      </c>
    </row>
    <row r="18" spans="2:40" ht="15" customHeight="1" x14ac:dyDescent="0.2">
      <c r="B18" s="17">
        <f t="shared" si="0"/>
        <v>9</v>
      </c>
      <c r="C18" s="71">
        <f t="shared" si="3"/>
        <v>0</v>
      </c>
      <c r="D18" s="29">
        <f t="shared" si="4"/>
        <v>0</v>
      </c>
      <c r="E18" s="27" t="s">
        <v>12</v>
      </c>
      <c r="F18" s="27" t="s">
        <v>12</v>
      </c>
      <c r="G18" s="28" t="s">
        <v>12</v>
      </c>
      <c r="H18" s="29" t="s">
        <v>12</v>
      </c>
      <c r="I18" s="29" t="s">
        <v>12</v>
      </c>
      <c r="J18" s="99"/>
      <c r="K18" s="29" t="s">
        <v>12</v>
      </c>
      <c r="L18" s="99"/>
      <c r="M18" s="29" t="s">
        <v>12</v>
      </c>
      <c r="N18" s="18" t="s">
        <v>124</v>
      </c>
      <c r="O18" s="18"/>
      <c r="P18" s="104"/>
      <c r="Q18" s="104"/>
      <c r="R18" s="105" t="str">
        <f t="shared" si="5"/>
        <v/>
      </c>
      <c r="S18" s="30"/>
      <c r="T18" s="39"/>
      <c r="U18" s="24"/>
      <c r="V18" s="24"/>
      <c r="W18" s="25"/>
      <c r="X18" s="25"/>
      <c r="Y18" s="25"/>
      <c r="Z18" s="26"/>
      <c r="AA18" s="26"/>
      <c r="AB18" s="26"/>
      <c r="AC18" s="26"/>
      <c r="AD18" s="26"/>
      <c r="AE18" s="26"/>
      <c r="AF18" s="26"/>
      <c r="AG18" s="26"/>
      <c r="AH18" s="26"/>
      <c r="AI18" s="16"/>
      <c r="AM18" s="92">
        <f t="shared" si="1"/>
        <v>3</v>
      </c>
      <c r="AN18" s="12">
        <f t="shared" si="2"/>
        <v>4</v>
      </c>
    </row>
    <row r="19" spans="2:40" ht="15" customHeight="1" x14ac:dyDescent="0.2">
      <c r="B19" s="17">
        <f t="shared" si="0"/>
        <v>10</v>
      </c>
      <c r="C19" s="71">
        <f t="shared" si="3"/>
        <v>0</v>
      </c>
      <c r="D19" s="29">
        <f t="shared" si="4"/>
        <v>0</v>
      </c>
      <c r="E19" s="27" t="s">
        <v>12</v>
      </c>
      <c r="F19" s="27" t="s">
        <v>12</v>
      </c>
      <c r="G19" s="28" t="s">
        <v>12</v>
      </c>
      <c r="H19" s="29" t="s">
        <v>12</v>
      </c>
      <c r="I19" s="29" t="s">
        <v>12</v>
      </c>
      <c r="J19" s="99"/>
      <c r="K19" s="29" t="s">
        <v>12</v>
      </c>
      <c r="L19" s="99"/>
      <c r="M19" s="29" t="s">
        <v>12</v>
      </c>
      <c r="N19" s="18" t="s">
        <v>124</v>
      </c>
      <c r="O19" s="18"/>
      <c r="P19" s="104"/>
      <c r="Q19" s="104"/>
      <c r="R19" s="105" t="str">
        <f t="shared" si="5"/>
        <v/>
      </c>
      <c r="S19" s="30"/>
      <c r="T19" s="39"/>
      <c r="U19" s="24"/>
      <c r="V19" s="24"/>
      <c r="W19" s="25"/>
      <c r="X19" s="25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16"/>
      <c r="AM19" s="92">
        <f t="shared" si="1"/>
        <v>3</v>
      </c>
      <c r="AN19" s="12">
        <f t="shared" si="2"/>
        <v>4</v>
      </c>
    </row>
    <row r="20" spans="2:40" ht="15" customHeight="1" x14ac:dyDescent="0.2">
      <c r="B20" s="17">
        <f t="shared" si="0"/>
        <v>11</v>
      </c>
      <c r="C20" s="71">
        <f t="shared" si="3"/>
        <v>0</v>
      </c>
      <c r="D20" s="29">
        <f t="shared" si="4"/>
        <v>0</v>
      </c>
      <c r="E20" s="27" t="s">
        <v>12</v>
      </c>
      <c r="F20" s="27" t="s">
        <v>12</v>
      </c>
      <c r="G20" s="28" t="s">
        <v>12</v>
      </c>
      <c r="H20" s="29" t="s">
        <v>12</v>
      </c>
      <c r="I20" s="29" t="s">
        <v>12</v>
      </c>
      <c r="J20" s="99"/>
      <c r="K20" s="29" t="s">
        <v>12</v>
      </c>
      <c r="L20" s="99"/>
      <c r="M20" s="29" t="s">
        <v>12</v>
      </c>
      <c r="N20" s="18" t="s">
        <v>124</v>
      </c>
      <c r="O20" s="18"/>
      <c r="P20" s="104"/>
      <c r="Q20" s="104"/>
      <c r="R20" s="105" t="str">
        <f t="shared" si="5"/>
        <v/>
      </c>
      <c r="S20" s="30"/>
      <c r="T20" s="39"/>
      <c r="U20" s="24"/>
      <c r="V20" s="24"/>
      <c r="W20" s="25"/>
      <c r="X20" s="25"/>
      <c r="Y20" s="25"/>
      <c r="Z20" s="26"/>
      <c r="AA20" s="26"/>
      <c r="AB20" s="26"/>
      <c r="AC20" s="26"/>
      <c r="AD20" s="26"/>
      <c r="AE20" s="26"/>
      <c r="AF20" s="26"/>
      <c r="AG20" s="26"/>
      <c r="AH20" s="26"/>
      <c r="AI20" s="16"/>
      <c r="AM20" s="92">
        <f t="shared" si="1"/>
        <v>3</v>
      </c>
      <c r="AN20" s="12">
        <f t="shared" si="2"/>
        <v>4</v>
      </c>
    </row>
    <row r="21" spans="2:40" ht="15" customHeight="1" x14ac:dyDescent="0.2">
      <c r="B21" s="17">
        <f t="shared" si="0"/>
        <v>12</v>
      </c>
      <c r="C21" s="71">
        <f t="shared" si="3"/>
        <v>0</v>
      </c>
      <c r="D21" s="29">
        <f t="shared" si="4"/>
        <v>0</v>
      </c>
      <c r="E21" s="27" t="s">
        <v>12</v>
      </c>
      <c r="F21" s="27" t="s">
        <v>12</v>
      </c>
      <c r="G21" s="28" t="s">
        <v>12</v>
      </c>
      <c r="H21" s="29" t="s">
        <v>12</v>
      </c>
      <c r="I21" s="29" t="s">
        <v>12</v>
      </c>
      <c r="J21" s="99"/>
      <c r="K21" s="29" t="s">
        <v>12</v>
      </c>
      <c r="L21" s="99"/>
      <c r="M21" s="29" t="s">
        <v>12</v>
      </c>
      <c r="N21" s="18" t="s">
        <v>124</v>
      </c>
      <c r="O21" s="18"/>
      <c r="P21" s="104"/>
      <c r="Q21" s="104"/>
      <c r="R21" s="105" t="str">
        <f t="shared" si="5"/>
        <v/>
      </c>
      <c r="S21" s="30"/>
      <c r="T21" s="39"/>
      <c r="U21" s="24"/>
      <c r="V21" s="24"/>
      <c r="W21" s="25"/>
      <c r="X21" s="25"/>
      <c r="Y21" s="25"/>
      <c r="Z21" s="26"/>
      <c r="AA21" s="26"/>
      <c r="AB21" s="26"/>
      <c r="AC21" s="26"/>
      <c r="AD21" s="26"/>
      <c r="AE21" s="26"/>
      <c r="AF21" s="26"/>
      <c r="AG21" s="26"/>
      <c r="AH21" s="26"/>
      <c r="AI21" s="16"/>
      <c r="AM21" s="92">
        <f t="shared" si="1"/>
        <v>3</v>
      </c>
      <c r="AN21" s="12">
        <f t="shared" si="2"/>
        <v>4</v>
      </c>
    </row>
    <row r="22" spans="2:40" ht="15" customHeight="1" x14ac:dyDescent="0.2">
      <c r="B22" s="17">
        <f t="shared" si="0"/>
        <v>13</v>
      </c>
      <c r="C22" s="71">
        <f t="shared" si="3"/>
        <v>0</v>
      </c>
      <c r="D22" s="29">
        <f t="shared" si="4"/>
        <v>0</v>
      </c>
      <c r="E22" s="27" t="s">
        <v>12</v>
      </c>
      <c r="F22" s="27" t="s">
        <v>12</v>
      </c>
      <c r="G22" s="28" t="s">
        <v>12</v>
      </c>
      <c r="H22" s="29" t="s">
        <v>12</v>
      </c>
      <c r="I22" s="29" t="s">
        <v>12</v>
      </c>
      <c r="J22" s="99"/>
      <c r="K22" s="29" t="s">
        <v>12</v>
      </c>
      <c r="L22" s="99"/>
      <c r="M22" s="29" t="s">
        <v>12</v>
      </c>
      <c r="N22" s="18" t="s">
        <v>124</v>
      </c>
      <c r="O22" s="18"/>
      <c r="P22" s="104"/>
      <c r="Q22" s="104"/>
      <c r="R22" s="105" t="str">
        <f t="shared" si="5"/>
        <v/>
      </c>
      <c r="S22" s="30"/>
      <c r="T22" s="39"/>
      <c r="U22" s="24"/>
      <c r="V22" s="24"/>
      <c r="W22" s="25"/>
      <c r="X22" s="25"/>
      <c r="Y22" s="25"/>
      <c r="Z22" s="26"/>
      <c r="AA22" s="26"/>
      <c r="AB22" s="26"/>
      <c r="AC22" s="26"/>
      <c r="AD22" s="26"/>
      <c r="AE22" s="26"/>
      <c r="AF22" s="26"/>
      <c r="AG22" s="26"/>
      <c r="AH22" s="26"/>
      <c r="AI22" s="16"/>
      <c r="AM22" s="92">
        <f t="shared" si="1"/>
        <v>3</v>
      </c>
      <c r="AN22" s="12">
        <f t="shared" si="2"/>
        <v>4</v>
      </c>
    </row>
    <row r="23" spans="2:40" ht="15" customHeight="1" x14ac:dyDescent="0.2">
      <c r="B23" s="17">
        <f t="shared" si="0"/>
        <v>14</v>
      </c>
      <c r="C23" s="71">
        <f t="shared" si="3"/>
        <v>0</v>
      </c>
      <c r="D23" s="29">
        <f t="shared" si="4"/>
        <v>0</v>
      </c>
      <c r="E23" s="27" t="s">
        <v>12</v>
      </c>
      <c r="F23" s="27" t="s">
        <v>12</v>
      </c>
      <c r="G23" s="28" t="s">
        <v>12</v>
      </c>
      <c r="H23" s="29" t="s">
        <v>12</v>
      </c>
      <c r="I23" s="29" t="s">
        <v>12</v>
      </c>
      <c r="J23" s="99"/>
      <c r="K23" s="29" t="s">
        <v>12</v>
      </c>
      <c r="L23" s="99"/>
      <c r="M23" s="29" t="s">
        <v>12</v>
      </c>
      <c r="N23" s="18" t="s">
        <v>124</v>
      </c>
      <c r="O23" s="18"/>
      <c r="P23" s="104"/>
      <c r="Q23" s="104"/>
      <c r="R23" s="105" t="str">
        <f t="shared" si="5"/>
        <v/>
      </c>
      <c r="S23" s="30"/>
      <c r="T23" s="39"/>
      <c r="U23" s="24"/>
      <c r="V23" s="24"/>
      <c r="W23" s="25"/>
      <c r="X23" s="25"/>
      <c r="Y23" s="25"/>
      <c r="Z23" s="26"/>
      <c r="AA23" s="26"/>
      <c r="AB23" s="26"/>
      <c r="AC23" s="26"/>
      <c r="AD23" s="26"/>
      <c r="AE23" s="26"/>
      <c r="AF23" s="26"/>
      <c r="AG23" s="26"/>
      <c r="AH23" s="26"/>
      <c r="AI23" s="16"/>
      <c r="AM23" s="92">
        <f t="shared" si="1"/>
        <v>3</v>
      </c>
      <c r="AN23" s="12">
        <f t="shared" si="2"/>
        <v>4</v>
      </c>
    </row>
    <row r="24" spans="2:40" ht="15" customHeight="1" x14ac:dyDescent="0.2">
      <c r="B24" s="17">
        <f t="shared" si="0"/>
        <v>15</v>
      </c>
      <c r="C24" s="71">
        <f t="shared" si="3"/>
        <v>0</v>
      </c>
      <c r="D24" s="29">
        <f t="shared" si="4"/>
        <v>0</v>
      </c>
      <c r="E24" s="27" t="s">
        <v>12</v>
      </c>
      <c r="F24" s="27" t="s">
        <v>12</v>
      </c>
      <c r="G24" s="28" t="s">
        <v>12</v>
      </c>
      <c r="H24" s="29" t="s">
        <v>12</v>
      </c>
      <c r="I24" s="29" t="s">
        <v>12</v>
      </c>
      <c r="J24" s="99"/>
      <c r="K24" s="29" t="s">
        <v>12</v>
      </c>
      <c r="L24" s="99"/>
      <c r="M24" s="29" t="s">
        <v>12</v>
      </c>
      <c r="N24" s="18" t="s">
        <v>124</v>
      </c>
      <c r="O24" s="18"/>
      <c r="P24" s="104"/>
      <c r="Q24" s="104"/>
      <c r="R24" s="105" t="str">
        <f t="shared" si="5"/>
        <v/>
      </c>
      <c r="S24" s="30"/>
      <c r="T24" s="39"/>
      <c r="U24" s="24"/>
      <c r="V24" s="24"/>
      <c r="W24" s="25"/>
      <c r="X24" s="25"/>
      <c r="Y24" s="25"/>
      <c r="Z24" s="26"/>
      <c r="AA24" s="26"/>
      <c r="AB24" s="26"/>
      <c r="AC24" s="26"/>
      <c r="AD24" s="26"/>
      <c r="AE24" s="26"/>
      <c r="AF24" s="26"/>
      <c r="AG24" s="26"/>
      <c r="AH24" s="26"/>
      <c r="AI24" s="16"/>
      <c r="AM24" s="92">
        <f t="shared" si="1"/>
        <v>3</v>
      </c>
      <c r="AN24" s="12">
        <f t="shared" si="2"/>
        <v>4</v>
      </c>
    </row>
    <row r="25" spans="2:40" ht="15" customHeight="1" x14ac:dyDescent="0.2">
      <c r="B25" s="17">
        <f t="shared" si="0"/>
        <v>16</v>
      </c>
      <c r="C25" s="71">
        <f t="shared" si="3"/>
        <v>0</v>
      </c>
      <c r="D25" s="29">
        <f t="shared" si="4"/>
        <v>0</v>
      </c>
      <c r="E25" s="27" t="s">
        <v>12</v>
      </c>
      <c r="F25" s="27" t="s">
        <v>12</v>
      </c>
      <c r="G25" s="28" t="s">
        <v>12</v>
      </c>
      <c r="H25" s="29" t="s">
        <v>12</v>
      </c>
      <c r="I25" s="29" t="s">
        <v>12</v>
      </c>
      <c r="J25" s="99"/>
      <c r="K25" s="29" t="s">
        <v>12</v>
      </c>
      <c r="L25" s="99"/>
      <c r="M25" s="29" t="s">
        <v>12</v>
      </c>
      <c r="N25" s="18" t="s">
        <v>124</v>
      </c>
      <c r="O25" s="18"/>
      <c r="P25" s="104"/>
      <c r="Q25" s="104"/>
      <c r="R25" s="105" t="str">
        <f t="shared" si="5"/>
        <v/>
      </c>
      <c r="S25" s="30"/>
      <c r="T25" s="39"/>
      <c r="U25" s="24"/>
      <c r="V25" s="24"/>
      <c r="W25" s="25"/>
      <c r="X25" s="25"/>
      <c r="Y25" s="25"/>
      <c r="Z25" s="26"/>
      <c r="AA25" s="26"/>
      <c r="AB25" s="26"/>
      <c r="AC25" s="26"/>
      <c r="AD25" s="26"/>
      <c r="AE25" s="26"/>
      <c r="AF25" s="26"/>
      <c r="AG25" s="26"/>
      <c r="AH25" s="26"/>
      <c r="AI25" s="16"/>
      <c r="AM25" s="92">
        <f t="shared" si="1"/>
        <v>3</v>
      </c>
      <c r="AN25" s="12">
        <f t="shared" si="2"/>
        <v>4</v>
      </c>
    </row>
    <row r="26" spans="2:40" ht="15" customHeight="1" x14ac:dyDescent="0.2">
      <c r="B26" s="17">
        <f t="shared" si="0"/>
        <v>17</v>
      </c>
      <c r="C26" s="71">
        <f t="shared" si="3"/>
        <v>0</v>
      </c>
      <c r="D26" s="29">
        <f t="shared" si="4"/>
        <v>0</v>
      </c>
      <c r="E26" s="27" t="s">
        <v>12</v>
      </c>
      <c r="F26" s="27" t="s">
        <v>12</v>
      </c>
      <c r="G26" s="28" t="s">
        <v>12</v>
      </c>
      <c r="H26" s="29" t="s">
        <v>12</v>
      </c>
      <c r="I26" s="29" t="s">
        <v>12</v>
      </c>
      <c r="J26" s="99"/>
      <c r="K26" s="29" t="s">
        <v>12</v>
      </c>
      <c r="L26" s="99"/>
      <c r="M26" s="29" t="s">
        <v>12</v>
      </c>
      <c r="N26" s="18" t="s">
        <v>124</v>
      </c>
      <c r="O26" s="18"/>
      <c r="P26" s="104"/>
      <c r="Q26" s="104"/>
      <c r="R26" s="105" t="str">
        <f t="shared" si="5"/>
        <v/>
      </c>
      <c r="S26" s="30"/>
      <c r="T26" s="39"/>
      <c r="U26" s="24"/>
      <c r="V26" s="24"/>
      <c r="W26" s="25"/>
      <c r="X26" s="25"/>
      <c r="Y26" s="25"/>
      <c r="Z26" s="26"/>
      <c r="AA26" s="26"/>
      <c r="AB26" s="26"/>
      <c r="AC26" s="26"/>
      <c r="AD26" s="26"/>
      <c r="AE26" s="26"/>
      <c r="AF26" s="26"/>
      <c r="AG26" s="26"/>
      <c r="AH26" s="26"/>
      <c r="AI26" s="16"/>
      <c r="AM26" s="92">
        <f t="shared" si="1"/>
        <v>3</v>
      </c>
      <c r="AN26" s="12">
        <f t="shared" si="2"/>
        <v>4</v>
      </c>
    </row>
    <row r="27" spans="2:40" ht="15" customHeight="1" x14ac:dyDescent="0.2">
      <c r="B27" s="17">
        <f t="shared" si="0"/>
        <v>18</v>
      </c>
      <c r="C27" s="71">
        <f t="shared" si="3"/>
        <v>0</v>
      </c>
      <c r="D27" s="29">
        <f t="shared" si="4"/>
        <v>0</v>
      </c>
      <c r="E27" s="27" t="s">
        <v>12</v>
      </c>
      <c r="F27" s="27" t="s">
        <v>12</v>
      </c>
      <c r="G27" s="28" t="s">
        <v>12</v>
      </c>
      <c r="H27" s="29" t="s">
        <v>12</v>
      </c>
      <c r="I27" s="29" t="s">
        <v>12</v>
      </c>
      <c r="J27" s="99"/>
      <c r="K27" s="29" t="s">
        <v>12</v>
      </c>
      <c r="L27" s="99"/>
      <c r="M27" s="29" t="s">
        <v>12</v>
      </c>
      <c r="N27" s="18" t="s">
        <v>124</v>
      </c>
      <c r="O27" s="18"/>
      <c r="P27" s="104"/>
      <c r="Q27" s="104"/>
      <c r="R27" s="105" t="str">
        <f t="shared" si="5"/>
        <v/>
      </c>
      <c r="S27" s="30"/>
      <c r="T27" s="39"/>
      <c r="U27" s="24"/>
      <c r="V27" s="24"/>
      <c r="W27" s="25"/>
      <c r="X27" s="25"/>
      <c r="Y27" s="25"/>
      <c r="Z27" s="26"/>
      <c r="AA27" s="26"/>
      <c r="AB27" s="26"/>
      <c r="AC27" s="26"/>
      <c r="AD27" s="26"/>
      <c r="AE27" s="26"/>
      <c r="AF27" s="26"/>
      <c r="AG27" s="26"/>
      <c r="AH27" s="26"/>
      <c r="AI27" s="16"/>
      <c r="AM27" s="92">
        <f t="shared" si="1"/>
        <v>3</v>
      </c>
      <c r="AN27" s="12">
        <f t="shared" si="2"/>
        <v>4</v>
      </c>
    </row>
    <row r="28" spans="2:40" ht="15" customHeight="1" x14ac:dyDescent="0.2">
      <c r="B28" s="17">
        <f t="shared" si="0"/>
        <v>19</v>
      </c>
      <c r="C28" s="71">
        <f t="shared" si="3"/>
        <v>0</v>
      </c>
      <c r="D28" s="29">
        <f t="shared" si="4"/>
        <v>0</v>
      </c>
      <c r="E28" s="27" t="s">
        <v>12</v>
      </c>
      <c r="F28" s="27" t="s">
        <v>12</v>
      </c>
      <c r="G28" s="28" t="s">
        <v>12</v>
      </c>
      <c r="H28" s="29" t="s">
        <v>12</v>
      </c>
      <c r="I28" s="29" t="s">
        <v>12</v>
      </c>
      <c r="J28" s="99"/>
      <c r="K28" s="29" t="s">
        <v>12</v>
      </c>
      <c r="L28" s="99"/>
      <c r="M28" s="29" t="s">
        <v>12</v>
      </c>
      <c r="N28" s="18" t="s">
        <v>124</v>
      </c>
      <c r="O28" s="18"/>
      <c r="P28" s="104"/>
      <c r="Q28" s="104"/>
      <c r="R28" s="105" t="str">
        <f t="shared" si="5"/>
        <v/>
      </c>
      <c r="S28" s="30"/>
      <c r="T28" s="39"/>
      <c r="U28" s="24"/>
      <c r="V28" s="24"/>
      <c r="W28" s="25"/>
      <c r="X28" s="25"/>
      <c r="Y28" s="25"/>
      <c r="Z28" s="26"/>
      <c r="AA28" s="26"/>
      <c r="AB28" s="26"/>
      <c r="AC28" s="26"/>
      <c r="AD28" s="26"/>
      <c r="AE28" s="26"/>
      <c r="AF28" s="26"/>
      <c r="AG28" s="26"/>
      <c r="AH28" s="26"/>
      <c r="AI28" s="16"/>
      <c r="AM28" s="92">
        <f t="shared" si="1"/>
        <v>3</v>
      </c>
      <c r="AN28" s="12">
        <f t="shared" si="2"/>
        <v>4</v>
      </c>
    </row>
    <row r="29" spans="2:40" ht="15" customHeight="1" x14ac:dyDescent="0.2">
      <c r="B29" s="17">
        <f t="shared" si="0"/>
        <v>20</v>
      </c>
      <c r="C29" s="71">
        <f t="shared" si="3"/>
        <v>0</v>
      </c>
      <c r="D29" s="29">
        <f t="shared" si="4"/>
        <v>0</v>
      </c>
      <c r="E29" s="27" t="s">
        <v>12</v>
      </c>
      <c r="F29" s="27" t="s">
        <v>12</v>
      </c>
      <c r="G29" s="28" t="s">
        <v>12</v>
      </c>
      <c r="H29" s="29" t="s">
        <v>12</v>
      </c>
      <c r="I29" s="29" t="s">
        <v>12</v>
      </c>
      <c r="J29" s="99"/>
      <c r="K29" s="29" t="s">
        <v>12</v>
      </c>
      <c r="L29" s="99"/>
      <c r="M29" s="29" t="s">
        <v>12</v>
      </c>
      <c r="N29" s="18" t="s">
        <v>124</v>
      </c>
      <c r="O29" s="18"/>
      <c r="P29" s="104"/>
      <c r="Q29" s="104"/>
      <c r="R29" s="105" t="str">
        <f t="shared" si="5"/>
        <v/>
      </c>
      <c r="S29" s="30"/>
      <c r="T29" s="39"/>
      <c r="U29" s="24"/>
      <c r="V29" s="24"/>
      <c r="W29" s="25"/>
      <c r="X29" s="25"/>
      <c r="Y29" s="25"/>
      <c r="Z29" s="26"/>
      <c r="AA29" s="26"/>
      <c r="AB29" s="26"/>
      <c r="AC29" s="26"/>
      <c r="AD29" s="26"/>
      <c r="AE29" s="26"/>
      <c r="AF29" s="26"/>
      <c r="AG29" s="26"/>
      <c r="AH29" s="26"/>
      <c r="AI29" s="16"/>
      <c r="AM29" s="92">
        <f t="shared" si="1"/>
        <v>3</v>
      </c>
      <c r="AN29" s="12">
        <f t="shared" si="2"/>
        <v>4</v>
      </c>
    </row>
    <row r="30" spans="2:40" ht="15" customHeight="1" x14ac:dyDescent="0.2">
      <c r="B30" s="17">
        <f t="shared" si="0"/>
        <v>21</v>
      </c>
      <c r="C30" s="71">
        <f t="shared" si="3"/>
        <v>0</v>
      </c>
      <c r="D30" s="29">
        <f t="shared" si="4"/>
        <v>0</v>
      </c>
      <c r="E30" s="27" t="s">
        <v>12</v>
      </c>
      <c r="F30" s="27" t="s">
        <v>12</v>
      </c>
      <c r="G30" s="28" t="s">
        <v>12</v>
      </c>
      <c r="H30" s="29" t="s">
        <v>12</v>
      </c>
      <c r="I30" s="29" t="s">
        <v>12</v>
      </c>
      <c r="J30" s="99"/>
      <c r="K30" s="29" t="s">
        <v>12</v>
      </c>
      <c r="L30" s="99"/>
      <c r="M30" s="29" t="s">
        <v>12</v>
      </c>
      <c r="N30" s="18" t="s">
        <v>124</v>
      </c>
      <c r="O30" s="18"/>
      <c r="P30" s="104"/>
      <c r="Q30" s="104"/>
      <c r="R30" s="105" t="str">
        <f t="shared" si="5"/>
        <v/>
      </c>
      <c r="S30" s="30"/>
      <c r="T30" s="39"/>
      <c r="U30" s="24"/>
      <c r="V30" s="24"/>
      <c r="W30" s="25"/>
      <c r="X30" s="25"/>
      <c r="Y30" s="25"/>
      <c r="Z30" s="26"/>
      <c r="AA30" s="26"/>
      <c r="AB30" s="26"/>
      <c r="AC30" s="26"/>
      <c r="AD30" s="26"/>
      <c r="AE30" s="26"/>
      <c r="AF30" s="26"/>
      <c r="AG30" s="26"/>
      <c r="AH30" s="26"/>
      <c r="AI30" s="16"/>
      <c r="AM30" s="92">
        <f t="shared" si="1"/>
        <v>3</v>
      </c>
      <c r="AN30" s="12">
        <f t="shared" si="2"/>
        <v>4</v>
      </c>
    </row>
    <row r="31" spans="2:40" ht="15" customHeight="1" x14ac:dyDescent="0.2">
      <c r="B31" s="17">
        <f t="shared" si="0"/>
        <v>22</v>
      </c>
      <c r="C31" s="71">
        <f t="shared" si="3"/>
        <v>0</v>
      </c>
      <c r="D31" s="29">
        <f t="shared" si="4"/>
        <v>0</v>
      </c>
      <c r="E31" s="27" t="s">
        <v>12</v>
      </c>
      <c r="F31" s="27" t="s">
        <v>12</v>
      </c>
      <c r="G31" s="28" t="s">
        <v>12</v>
      </c>
      <c r="H31" s="29" t="s">
        <v>12</v>
      </c>
      <c r="I31" s="29" t="s">
        <v>12</v>
      </c>
      <c r="J31" s="99"/>
      <c r="K31" s="29" t="s">
        <v>12</v>
      </c>
      <c r="L31" s="99"/>
      <c r="M31" s="29" t="s">
        <v>12</v>
      </c>
      <c r="N31" s="18" t="s">
        <v>124</v>
      </c>
      <c r="O31" s="18"/>
      <c r="P31" s="104"/>
      <c r="Q31" s="104"/>
      <c r="R31" s="105" t="str">
        <f t="shared" si="5"/>
        <v/>
      </c>
      <c r="S31" s="30"/>
      <c r="T31" s="39"/>
      <c r="U31" s="24"/>
      <c r="V31" s="24"/>
      <c r="W31" s="25"/>
      <c r="X31" s="25"/>
      <c r="Y31" s="25"/>
      <c r="Z31" s="26"/>
      <c r="AA31" s="26"/>
      <c r="AB31" s="26"/>
      <c r="AC31" s="26"/>
      <c r="AD31" s="26"/>
      <c r="AE31" s="26"/>
      <c r="AF31" s="26"/>
      <c r="AG31" s="26"/>
      <c r="AH31" s="26"/>
      <c r="AI31" s="16"/>
      <c r="AM31" s="92">
        <f t="shared" si="1"/>
        <v>3</v>
      </c>
      <c r="AN31" s="12">
        <f t="shared" si="2"/>
        <v>4</v>
      </c>
    </row>
    <row r="32" spans="2:40" ht="15" customHeight="1" x14ac:dyDescent="0.2">
      <c r="B32" s="17">
        <f t="shared" si="0"/>
        <v>23</v>
      </c>
      <c r="C32" s="71">
        <f t="shared" si="3"/>
        <v>0</v>
      </c>
      <c r="D32" s="29">
        <f t="shared" si="4"/>
        <v>0</v>
      </c>
      <c r="E32" s="27" t="s">
        <v>12</v>
      </c>
      <c r="F32" s="27" t="s">
        <v>12</v>
      </c>
      <c r="G32" s="28" t="s">
        <v>12</v>
      </c>
      <c r="H32" s="29" t="s">
        <v>12</v>
      </c>
      <c r="I32" s="29" t="s">
        <v>12</v>
      </c>
      <c r="J32" s="99"/>
      <c r="K32" s="29" t="s">
        <v>12</v>
      </c>
      <c r="L32" s="99"/>
      <c r="M32" s="29" t="s">
        <v>12</v>
      </c>
      <c r="N32" s="18" t="s">
        <v>124</v>
      </c>
      <c r="O32" s="18"/>
      <c r="P32" s="104"/>
      <c r="Q32" s="104"/>
      <c r="R32" s="105" t="str">
        <f t="shared" si="5"/>
        <v/>
      </c>
      <c r="S32" s="30"/>
      <c r="T32" s="39"/>
      <c r="U32" s="24"/>
      <c r="V32" s="24"/>
      <c r="W32" s="25"/>
      <c r="X32" s="25"/>
      <c r="Y32" s="25"/>
      <c r="Z32" s="26"/>
      <c r="AA32" s="26"/>
      <c r="AB32" s="26"/>
      <c r="AC32" s="26"/>
      <c r="AD32" s="26"/>
      <c r="AE32" s="26"/>
      <c r="AF32" s="26"/>
      <c r="AG32" s="26"/>
      <c r="AH32" s="26"/>
      <c r="AI32" s="16"/>
      <c r="AM32" s="92">
        <f t="shared" si="1"/>
        <v>3</v>
      </c>
      <c r="AN32" s="12">
        <f t="shared" si="2"/>
        <v>4</v>
      </c>
    </row>
    <row r="33" spans="2:40" ht="15" customHeight="1" x14ac:dyDescent="0.2">
      <c r="B33" s="17">
        <f t="shared" si="0"/>
        <v>24</v>
      </c>
      <c r="C33" s="71">
        <f t="shared" si="3"/>
        <v>0</v>
      </c>
      <c r="D33" s="29">
        <f t="shared" si="4"/>
        <v>0</v>
      </c>
      <c r="E33" s="27" t="s">
        <v>12</v>
      </c>
      <c r="F33" s="27" t="s">
        <v>12</v>
      </c>
      <c r="G33" s="28" t="s">
        <v>12</v>
      </c>
      <c r="H33" s="29" t="s">
        <v>12</v>
      </c>
      <c r="I33" s="29" t="s">
        <v>12</v>
      </c>
      <c r="J33" s="99"/>
      <c r="K33" s="29" t="s">
        <v>12</v>
      </c>
      <c r="L33" s="99"/>
      <c r="M33" s="29" t="s">
        <v>12</v>
      </c>
      <c r="N33" s="18" t="s">
        <v>124</v>
      </c>
      <c r="O33" s="18"/>
      <c r="P33" s="104"/>
      <c r="Q33" s="104"/>
      <c r="R33" s="105" t="str">
        <f t="shared" si="5"/>
        <v/>
      </c>
      <c r="S33" s="30"/>
      <c r="T33" s="39"/>
      <c r="U33" s="24"/>
      <c r="V33" s="24"/>
      <c r="W33" s="25"/>
      <c r="X33" s="25"/>
      <c r="Y33" s="25"/>
      <c r="Z33" s="26"/>
      <c r="AA33" s="26"/>
      <c r="AB33" s="26"/>
      <c r="AC33" s="26"/>
      <c r="AD33" s="26"/>
      <c r="AE33" s="26"/>
      <c r="AF33" s="26"/>
      <c r="AG33" s="26"/>
      <c r="AH33" s="26"/>
      <c r="AI33" s="16"/>
      <c r="AM33" s="92">
        <f t="shared" si="1"/>
        <v>3</v>
      </c>
      <c r="AN33" s="12">
        <f t="shared" si="2"/>
        <v>4</v>
      </c>
    </row>
    <row r="34" spans="2:40" ht="15" customHeight="1" x14ac:dyDescent="0.2">
      <c r="B34" s="17">
        <f t="shared" si="0"/>
        <v>25</v>
      </c>
      <c r="C34" s="71">
        <f t="shared" si="3"/>
        <v>0</v>
      </c>
      <c r="D34" s="29">
        <f t="shared" si="4"/>
        <v>0</v>
      </c>
      <c r="E34" s="27" t="s">
        <v>12</v>
      </c>
      <c r="F34" s="27" t="s">
        <v>12</v>
      </c>
      <c r="G34" s="28" t="s">
        <v>12</v>
      </c>
      <c r="H34" s="29" t="s">
        <v>12</v>
      </c>
      <c r="I34" s="29" t="s">
        <v>12</v>
      </c>
      <c r="J34" s="99"/>
      <c r="K34" s="29" t="s">
        <v>12</v>
      </c>
      <c r="L34" s="99"/>
      <c r="M34" s="29" t="s">
        <v>12</v>
      </c>
      <c r="N34" s="18" t="s">
        <v>124</v>
      </c>
      <c r="O34" s="18"/>
      <c r="P34" s="104"/>
      <c r="Q34" s="104"/>
      <c r="R34" s="105" t="str">
        <f t="shared" si="5"/>
        <v/>
      </c>
      <c r="S34" s="30"/>
      <c r="T34" s="39"/>
      <c r="U34" s="24"/>
      <c r="V34" s="24"/>
      <c r="W34" s="25"/>
      <c r="X34" s="25"/>
      <c r="Y34" s="25"/>
      <c r="Z34" s="26"/>
      <c r="AA34" s="26"/>
      <c r="AB34" s="26"/>
      <c r="AC34" s="26"/>
      <c r="AD34" s="26"/>
      <c r="AE34" s="26"/>
      <c r="AF34" s="26"/>
      <c r="AG34" s="26"/>
      <c r="AH34" s="26"/>
      <c r="AI34" s="16"/>
      <c r="AM34" s="92">
        <f t="shared" si="1"/>
        <v>3</v>
      </c>
      <c r="AN34" s="12">
        <f t="shared" si="2"/>
        <v>4</v>
      </c>
    </row>
    <row r="35" spans="2:40" ht="15" customHeight="1" x14ac:dyDescent="0.2">
      <c r="B35" s="17">
        <f t="shared" si="0"/>
        <v>26</v>
      </c>
      <c r="C35" s="71">
        <f t="shared" si="3"/>
        <v>0</v>
      </c>
      <c r="D35" s="29">
        <f t="shared" si="4"/>
        <v>0</v>
      </c>
      <c r="E35" s="27" t="s">
        <v>12</v>
      </c>
      <c r="F35" s="27" t="s">
        <v>12</v>
      </c>
      <c r="G35" s="28" t="s">
        <v>12</v>
      </c>
      <c r="H35" s="29" t="s">
        <v>12</v>
      </c>
      <c r="I35" s="29" t="s">
        <v>12</v>
      </c>
      <c r="J35" s="99"/>
      <c r="K35" s="29" t="s">
        <v>12</v>
      </c>
      <c r="L35" s="99"/>
      <c r="M35" s="29" t="s">
        <v>12</v>
      </c>
      <c r="N35" s="18" t="s">
        <v>124</v>
      </c>
      <c r="O35" s="18"/>
      <c r="P35" s="104"/>
      <c r="Q35" s="104"/>
      <c r="R35" s="105" t="str">
        <f t="shared" si="5"/>
        <v/>
      </c>
      <c r="S35" s="30"/>
      <c r="T35" s="39"/>
      <c r="U35" s="24"/>
      <c r="V35" s="24"/>
      <c r="W35" s="25"/>
      <c r="X35" s="25"/>
      <c r="Y35" s="25"/>
      <c r="Z35" s="26"/>
      <c r="AA35" s="26"/>
      <c r="AB35" s="26"/>
      <c r="AC35" s="26"/>
      <c r="AD35" s="26"/>
      <c r="AE35" s="26"/>
      <c r="AF35" s="26"/>
      <c r="AG35" s="26"/>
      <c r="AH35" s="26"/>
      <c r="AI35" s="16"/>
      <c r="AM35" s="92">
        <f t="shared" si="1"/>
        <v>3</v>
      </c>
      <c r="AN35" s="12">
        <f t="shared" si="2"/>
        <v>4</v>
      </c>
    </row>
    <row r="36" spans="2:40" ht="15.75" customHeight="1" x14ac:dyDescent="0.2">
      <c r="B36" s="17">
        <f t="shared" si="0"/>
        <v>27</v>
      </c>
      <c r="C36" s="71">
        <f t="shared" si="3"/>
        <v>0</v>
      </c>
      <c r="D36" s="29">
        <f t="shared" si="4"/>
        <v>0</v>
      </c>
      <c r="E36" s="27" t="s">
        <v>12</v>
      </c>
      <c r="F36" s="27" t="s">
        <v>12</v>
      </c>
      <c r="G36" s="28" t="s">
        <v>12</v>
      </c>
      <c r="H36" s="29" t="s">
        <v>12</v>
      </c>
      <c r="I36" s="29" t="s">
        <v>12</v>
      </c>
      <c r="J36" s="99"/>
      <c r="K36" s="29" t="s">
        <v>12</v>
      </c>
      <c r="L36" s="99"/>
      <c r="M36" s="29" t="s">
        <v>12</v>
      </c>
      <c r="N36" s="18" t="s">
        <v>124</v>
      </c>
      <c r="O36" s="18"/>
      <c r="P36" s="104"/>
      <c r="Q36" s="104"/>
      <c r="R36" s="105" t="str">
        <f t="shared" si="5"/>
        <v/>
      </c>
      <c r="S36" s="30"/>
      <c r="T36" s="39"/>
      <c r="U36" s="24"/>
      <c r="V36" s="24"/>
      <c r="W36" s="25"/>
      <c r="X36" s="25"/>
      <c r="Y36" s="25"/>
      <c r="Z36" s="26"/>
      <c r="AA36" s="26"/>
      <c r="AB36" s="26"/>
      <c r="AC36" s="26"/>
      <c r="AD36" s="26"/>
      <c r="AE36" s="26"/>
      <c r="AF36" s="26"/>
      <c r="AG36" s="26"/>
      <c r="AH36" s="26"/>
      <c r="AI36" s="16"/>
      <c r="AM36" s="92">
        <f t="shared" si="1"/>
        <v>3</v>
      </c>
      <c r="AN36" s="12">
        <f t="shared" si="2"/>
        <v>4</v>
      </c>
    </row>
    <row r="37" spans="2:40" ht="15" customHeight="1" x14ac:dyDescent="0.2">
      <c r="B37" s="17">
        <f t="shared" si="0"/>
        <v>28</v>
      </c>
      <c r="C37" s="71">
        <f t="shared" si="3"/>
        <v>0</v>
      </c>
      <c r="D37" s="29">
        <f t="shared" si="4"/>
        <v>0</v>
      </c>
      <c r="E37" s="27" t="s">
        <v>12</v>
      </c>
      <c r="F37" s="27" t="s">
        <v>12</v>
      </c>
      <c r="G37" s="28" t="s">
        <v>12</v>
      </c>
      <c r="H37" s="29" t="s">
        <v>12</v>
      </c>
      <c r="I37" s="29" t="s">
        <v>12</v>
      </c>
      <c r="J37" s="99"/>
      <c r="K37" s="29" t="s">
        <v>12</v>
      </c>
      <c r="L37" s="99"/>
      <c r="M37" s="29" t="s">
        <v>12</v>
      </c>
      <c r="N37" s="18" t="s">
        <v>124</v>
      </c>
      <c r="O37" s="18"/>
      <c r="P37" s="104"/>
      <c r="Q37" s="104"/>
      <c r="R37" s="105" t="str">
        <f t="shared" si="5"/>
        <v/>
      </c>
      <c r="S37" s="30"/>
      <c r="T37" s="39"/>
      <c r="U37" s="24"/>
      <c r="V37" s="24"/>
      <c r="W37" s="25"/>
      <c r="X37" s="25"/>
      <c r="Y37" s="25"/>
      <c r="Z37" s="26"/>
      <c r="AA37" s="26"/>
      <c r="AB37" s="26"/>
      <c r="AC37" s="26"/>
      <c r="AD37" s="26"/>
      <c r="AE37" s="26"/>
      <c r="AF37" s="26"/>
      <c r="AG37" s="26"/>
      <c r="AH37" s="26"/>
      <c r="AI37" s="16"/>
      <c r="AM37" s="92">
        <f t="shared" si="1"/>
        <v>3</v>
      </c>
      <c r="AN37" s="12">
        <f t="shared" si="2"/>
        <v>4</v>
      </c>
    </row>
    <row r="38" spans="2:40" ht="15" customHeight="1" x14ac:dyDescent="0.2">
      <c r="B38" s="17">
        <f t="shared" si="0"/>
        <v>29</v>
      </c>
      <c r="C38" s="71">
        <f t="shared" si="3"/>
        <v>0</v>
      </c>
      <c r="D38" s="29">
        <f t="shared" si="4"/>
        <v>0</v>
      </c>
      <c r="E38" s="27" t="s">
        <v>12</v>
      </c>
      <c r="F38" s="27" t="s">
        <v>12</v>
      </c>
      <c r="G38" s="28" t="s">
        <v>12</v>
      </c>
      <c r="H38" s="29" t="s">
        <v>12</v>
      </c>
      <c r="I38" s="29" t="s">
        <v>12</v>
      </c>
      <c r="J38" s="99"/>
      <c r="K38" s="29" t="s">
        <v>12</v>
      </c>
      <c r="L38" s="99"/>
      <c r="M38" s="29" t="s">
        <v>12</v>
      </c>
      <c r="N38" s="18" t="s">
        <v>124</v>
      </c>
      <c r="O38" s="18"/>
      <c r="P38" s="104"/>
      <c r="Q38" s="104"/>
      <c r="R38" s="105" t="str">
        <f t="shared" si="5"/>
        <v/>
      </c>
      <c r="S38" s="30"/>
      <c r="T38" s="39"/>
      <c r="U38" s="24"/>
      <c r="V38" s="24"/>
      <c r="W38" s="25"/>
      <c r="X38" s="25"/>
      <c r="Y38" s="25"/>
      <c r="Z38" s="26"/>
      <c r="AA38" s="26"/>
      <c r="AB38" s="26"/>
      <c r="AC38" s="26"/>
      <c r="AD38" s="26"/>
      <c r="AE38" s="26"/>
      <c r="AF38" s="26"/>
      <c r="AG38" s="26"/>
      <c r="AH38" s="26"/>
      <c r="AI38" s="16"/>
      <c r="AM38" s="92">
        <f t="shared" si="1"/>
        <v>3</v>
      </c>
      <c r="AN38" s="12">
        <f t="shared" si="2"/>
        <v>4</v>
      </c>
    </row>
    <row r="39" spans="2:40" ht="15" customHeight="1" x14ac:dyDescent="0.2">
      <c r="B39" s="17">
        <f t="shared" si="0"/>
        <v>30</v>
      </c>
      <c r="C39" s="71">
        <f t="shared" si="3"/>
        <v>0</v>
      </c>
      <c r="D39" s="29">
        <f t="shared" si="4"/>
        <v>0</v>
      </c>
      <c r="E39" s="27" t="s">
        <v>12</v>
      </c>
      <c r="F39" s="27" t="s">
        <v>12</v>
      </c>
      <c r="G39" s="28" t="s">
        <v>12</v>
      </c>
      <c r="H39" s="29" t="s">
        <v>12</v>
      </c>
      <c r="I39" s="29" t="s">
        <v>12</v>
      </c>
      <c r="J39" s="99"/>
      <c r="K39" s="29" t="s">
        <v>12</v>
      </c>
      <c r="L39" s="99"/>
      <c r="M39" s="29" t="s">
        <v>12</v>
      </c>
      <c r="N39" s="18" t="s">
        <v>124</v>
      </c>
      <c r="O39" s="18"/>
      <c r="P39" s="104"/>
      <c r="Q39" s="104"/>
      <c r="R39" s="105" t="str">
        <f t="shared" si="5"/>
        <v/>
      </c>
      <c r="S39" s="30"/>
      <c r="T39" s="39"/>
      <c r="U39" s="24"/>
      <c r="V39" s="24"/>
      <c r="W39" s="25"/>
      <c r="X39" s="25"/>
      <c r="Y39" s="25"/>
      <c r="Z39" s="26"/>
      <c r="AA39" s="26"/>
      <c r="AB39" s="26"/>
      <c r="AC39" s="26"/>
      <c r="AD39" s="26"/>
      <c r="AE39" s="26"/>
      <c r="AF39" s="26"/>
      <c r="AG39" s="26"/>
      <c r="AH39" s="26"/>
      <c r="AI39" s="16"/>
      <c r="AM39" s="92">
        <f t="shared" si="1"/>
        <v>3</v>
      </c>
      <c r="AN39" s="12">
        <f t="shared" si="2"/>
        <v>4</v>
      </c>
    </row>
    <row r="40" spans="2:40" ht="15" customHeight="1" x14ac:dyDescent="0.2">
      <c r="B40" s="17">
        <f t="shared" si="0"/>
        <v>31</v>
      </c>
      <c r="C40" s="71">
        <f t="shared" si="3"/>
        <v>0</v>
      </c>
      <c r="D40" s="29">
        <f t="shared" si="4"/>
        <v>0</v>
      </c>
      <c r="E40" s="27" t="s">
        <v>12</v>
      </c>
      <c r="F40" s="27" t="s">
        <v>12</v>
      </c>
      <c r="G40" s="28" t="s">
        <v>12</v>
      </c>
      <c r="H40" s="29" t="s">
        <v>12</v>
      </c>
      <c r="I40" s="29" t="s">
        <v>12</v>
      </c>
      <c r="J40" s="99"/>
      <c r="K40" s="29" t="s">
        <v>12</v>
      </c>
      <c r="L40" s="99"/>
      <c r="M40" s="29" t="s">
        <v>12</v>
      </c>
      <c r="N40" s="18" t="s">
        <v>124</v>
      </c>
      <c r="O40" s="18"/>
      <c r="P40" s="104"/>
      <c r="Q40" s="104"/>
      <c r="R40" s="105" t="str">
        <f t="shared" si="5"/>
        <v/>
      </c>
      <c r="S40" s="30"/>
      <c r="T40" s="39"/>
      <c r="U40" s="24"/>
      <c r="V40" s="24"/>
      <c r="W40" s="25"/>
      <c r="X40" s="25"/>
      <c r="Y40" s="25"/>
      <c r="Z40" s="26"/>
      <c r="AA40" s="26"/>
      <c r="AB40" s="26"/>
      <c r="AC40" s="26"/>
      <c r="AD40" s="26"/>
      <c r="AE40" s="26"/>
      <c r="AF40" s="26"/>
      <c r="AG40" s="26"/>
      <c r="AH40" s="26"/>
      <c r="AI40" s="16"/>
      <c r="AM40" s="92">
        <f t="shared" si="1"/>
        <v>3</v>
      </c>
      <c r="AN40" s="12">
        <f t="shared" si="2"/>
        <v>4</v>
      </c>
    </row>
    <row r="41" spans="2:40" ht="15" customHeight="1" x14ac:dyDescent="0.2">
      <c r="B41" s="17">
        <f t="shared" si="0"/>
        <v>32</v>
      </c>
      <c r="C41" s="71">
        <f t="shared" si="3"/>
        <v>0</v>
      </c>
      <c r="D41" s="29">
        <f t="shared" si="4"/>
        <v>0</v>
      </c>
      <c r="E41" s="27" t="s">
        <v>12</v>
      </c>
      <c r="F41" s="27" t="s">
        <v>12</v>
      </c>
      <c r="G41" s="28" t="s">
        <v>12</v>
      </c>
      <c r="H41" s="29" t="s">
        <v>12</v>
      </c>
      <c r="I41" s="29" t="s">
        <v>12</v>
      </c>
      <c r="J41" s="99"/>
      <c r="K41" s="29" t="s">
        <v>12</v>
      </c>
      <c r="L41" s="99"/>
      <c r="M41" s="29" t="s">
        <v>12</v>
      </c>
      <c r="N41" s="18" t="s">
        <v>124</v>
      </c>
      <c r="O41" s="18"/>
      <c r="P41" s="104"/>
      <c r="Q41" s="104"/>
      <c r="R41" s="105" t="str">
        <f t="shared" si="5"/>
        <v/>
      </c>
      <c r="S41" s="30"/>
      <c r="T41" s="39"/>
      <c r="U41" s="24"/>
      <c r="V41" s="24"/>
      <c r="W41" s="25"/>
      <c r="X41" s="25"/>
      <c r="Y41" s="25"/>
      <c r="Z41" s="26"/>
      <c r="AA41" s="26"/>
      <c r="AB41" s="26"/>
      <c r="AC41" s="26"/>
      <c r="AD41" s="26"/>
      <c r="AE41" s="26"/>
      <c r="AF41" s="26"/>
      <c r="AG41" s="26"/>
      <c r="AH41" s="26"/>
      <c r="AI41" s="16"/>
      <c r="AM41" s="92">
        <f t="shared" si="1"/>
        <v>3</v>
      </c>
      <c r="AN41" s="12">
        <f t="shared" si="2"/>
        <v>4</v>
      </c>
    </row>
    <row r="42" spans="2:40" ht="15" customHeight="1" x14ac:dyDescent="0.2">
      <c r="B42" s="17">
        <f t="shared" si="0"/>
        <v>33</v>
      </c>
      <c r="C42" s="71">
        <f t="shared" si="3"/>
        <v>0</v>
      </c>
      <c r="D42" s="29">
        <f t="shared" si="4"/>
        <v>0</v>
      </c>
      <c r="E42" s="27" t="s">
        <v>12</v>
      </c>
      <c r="F42" s="27" t="s">
        <v>12</v>
      </c>
      <c r="G42" s="28" t="s">
        <v>12</v>
      </c>
      <c r="H42" s="29" t="s">
        <v>12</v>
      </c>
      <c r="I42" s="29" t="s">
        <v>12</v>
      </c>
      <c r="J42" s="99"/>
      <c r="K42" s="29" t="s">
        <v>12</v>
      </c>
      <c r="L42" s="99"/>
      <c r="M42" s="29" t="s">
        <v>12</v>
      </c>
      <c r="N42" s="18" t="s">
        <v>124</v>
      </c>
      <c r="O42" s="18"/>
      <c r="P42" s="104"/>
      <c r="Q42" s="104"/>
      <c r="R42" s="105" t="str">
        <f t="shared" si="5"/>
        <v/>
      </c>
      <c r="S42" s="30"/>
      <c r="T42" s="39"/>
      <c r="U42" s="24"/>
      <c r="V42" s="24"/>
      <c r="W42" s="25"/>
      <c r="X42" s="25"/>
      <c r="Y42" s="25"/>
      <c r="Z42" s="26"/>
      <c r="AA42" s="26"/>
      <c r="AB42" s="26"/>
      <c r="AC42" s="26"/>
      <c r="AD42" s="26"/>
      <c r="AE42" s="26"/>
      <c r="AF42" s="26"/>
      <c r="AG42" s="26"/>
      <c r="AH42" s="26"/>
      <c r="AI42" s="16"/>
      <c r="AM42" s="92">
        <f t="shared" si="1"/>
        <v>3</v>
      </c>
      <c r="AN42" s="12">
        <f t="shared" si="2"/>
        <v>4</v>
      </c>
    </row>
    <row r="43" spans="2:40" ht="15" customHeight="1" x14ac:dyDescent="0.2">
      <c r="B43" s="17">
        <f t="shared" si="0"/>
        <v>34</v>
      </c>
      <c r="C43" s="71">
        <f t="shared" si="3"/>
        <v>0</v>
      </c>
      <c r="D43" s="29">
        <f t="shared" si="4"/>
        <v>0</v>
      </c>
      <c r="E43" s="27" t="s">
        <v>12</v>
      </c>
      <c r="F43" s="27" t="s">
        <v>12</v>
      </c>
      <c r="G43" s="28" t="s">
        <v>12</v>
      </c>
      <c r="H43" s="29" t="s">
        <v>12</v>
      </c>
      <c r="I43" s="29" t="s">
        <v>12</v>
      </c>
      <c r="J43" s="99"/>
      <c r="K43" s="29" t="s">
        <v>12</v>
      </c>
      <c r="L43" s="99"/>
      <c r="M43" s="29" t="s">
        <v>12</v>
      </c>
      <c r="N43" s="18" t="s">
        <v>124</v>
      </c>
      <c r="O43" s="18"/>
      <c r="P43" s="104"/>
      <c r="Q43" s="104"/>
      <c r="R43" s="105" t="str">
        <f t="shared" si="5"/>
        <v/>
      </c>
      <c r="S43" s="30"/>
      <c r="T43" s="39"/>
      <c r="U43" s="24"/>
      <c r="V43" s="24"/>
      <c r="W43" s="25"/>
      <c r="X43" s="25"/>
      <c r="Y43" s="25"/>
      <c r="Z43" s="26"/>
      <c r="AA43" s="26"/>
      <c r="AB43" s="26"/>
      <c r="AC43" s="26"/>
      <c r="AD43" s="26"/>
      <c r="AE43" s="26"/>
      <c r="AF43" s="26"/>
      <c r="AG43" s="26"/>
      <c r="AH43" s="26"/>
      <c r="AI43" s="16"/>
      <c r="AM43" s="92">
        <f t="shared" si="1"/>
        <v>3</v>
      </c>
      <c r="AN43" s="12">
        <f t="shared" si="2"/>
        <v>4</v>
      </c>
    </row>
    <row r="44" spans="2:40" ht="15" customHeight="1" x14ac:dyDescent="0.2">
      <c r="B44" s="17">
        <f t="shared" si="0"/>
        <v>35</v>
      </c>
      <c r="C44" s="71">
        <f t="shared" si="3"/>
        <v>0</v>
      </c>
      <c r="D44" s="29">
        <f t="shared" si="4"/>
        <v>0</v>
      </c>
      <c r="E44" s="27" t="s">
        <v>12</v>
      </c>
      <c r="F44" s="27" t="s">
        <v>12</v>
      </c>
      <c r="G44" s="28" t="s">
        <v>12</v>
      </c>
      <c r="H44" s="29" t="s">
        <v>12</v>
      </c>
      <c r="I44" s="29" t="s">
        <v>12</v>
      </c>
      <c r="J44" s="99"/>
      <c r="K44" s="29" t="s">
        <v>12</v>
      </c>
      <c r="L44" s="99"/>
      <c r="M44" s="29" t="s">
        <v>12</v>
      </c>
      <c r="N44" s="18" t="s">
        <v>124</v>
      </c>
      <c r="O44" s="18"/>
      <c r="P44" s="104"/>
      <c r="Q44" s="104"/>
      <c r="R44" s="105" t="str">
        <f t="shared" si="5"/>
        <v/>
      </c>
      <c r="S44" s="30"/>
      <c r="T44" s="39"/>
      <c r="U44" s="24"/>
      <c r="V44" s="24"/>
      <c r="W44" s="25"/>
      <c r="X44" s="25"/>
      <c r="Y44" s="25"/>
      <c r="Z44" s="26"/>
      <c r="AA44" s="26"/>
      <c r="AB44" s="26"/>
      <c r="AC44" s="26"/>
      <c r="AD44" s="26"/>
      <c r="AE44" s="26"/>
      <c r="AF44" s="26"/>
      <c r="AG44" s="26"/>
      <c r="AH44" s="26"/>
      <c r="AI44" s="16"/>
      <c r="AM44" s="92">
        <f t="shared" si="1"/>
        <v>3</v>
      </c>
      <c r="AN44" s="12">
        <f t="shared" si="2"/>
        <v>4</v>
      </c>
    </row>
    <row r="45" spans="2:40" ht="15" customHeight="1" x14ac:dyDescent="0.2">
      <c r="B45" s="17">
        <f t="shared" si="0"/>
        <v>36</v>
      </c>
      <c r="C45" s="71">
        <f t="shared" si="3"/>
        <v>0</v>
      </c>
      <c r="D45" s="29">
        <f t="shared" si="4"/>
        <v>0</v>
      </c>
      <c r="E45" s="27" t="s">
        <v>12</v>
      </c>
      <c r="F45" s="27" t="s">
        <v>12</v>
      </c>
      <c r="G45" s="28" t="s">
        <v>12</v>
      </c>
      <c r="H45" s="29" t="s">
        <v>12</v>
      </c>
      <c r="I45" s="29" t="s">
        <v>12</v>
      </c>
      <c r="J45" s="99"/>
      <c r="K45" s="29" t="s">
        <v>12</v>
      </c>
      <c r="L45" s="99"/>
      <c r="M45" s="29" t="s">
        <v>12</v>
      </c>
      <c r="N45" s="18" t="s">
        <v>124</v>
      </c>
      <c r="O45" s="18"/>
      <c r="P45" s="104"/>
      <c r="Q45" s="104"/>
      <c r="R45" s="105" t="str">
        <f t="shared" si="5"/>
        <v/>
      </c>
      <c r="S45" s="30"/>
      <c r="T45" s="39"/>
      <c r="U45" s="24"/>
      <c r="V45" s="24"/>
      <c r="W45" s="25"/>
      <c r="X45" s="25"/>
      <c r="Y45" s="25"/>
      <c r="Z45" s="26"/>
      <c r="AA45" s="26"/>
      <c r="AB45" s="26"/>
      <c r="AC45" s="26"/>
      <c r="AD45" s="26"/>
      <c r="AE45" s="26"/>
      <c r="AF45" s="26"/>
      <c r="AG45" s="26"/>
      <c r="AH45" s="26"/>
      <c r="AI45" s="16"/>
      <c r="AM45" s="92">
        <f t="shared" si="1"/>
        <v>3</v>
      </c>
      <c r="AN45" s="12">
        <f t="shared" si="2"/>
        <v>4</v>
      </c>
    </row>
    <row r="46" spans="2:40" ht="15" customHeight="1" x14ac:dyDescent="0.2">
      <c r="B46" s="17">
        <f t="shared" si="0"/>
        <v>37</v>
      </c>
      <c r="C46" s="71">
        <f t="shared" si="3"/>
        <v>0</v>
      </c>
      <c r="D46" s="29">
        <f t="shared" si="4"/>
        <v>0</v>
      </c>
      <c r="E46" s="27" t="s">
        <v>12</v>
      </c>
      <c r="F46" s="27" t="s">
        <v>12</v>
      </c>
      <c r="G46" s="28" t="s">
        <v>12</v>
      </c>
      <c r="H46" s="29" t="s">
        <v>12</v>
      </c>
      <c r="I46" s="29" t="s">
        <v>12</v>
      </c>
      <c r="J46" s="99"/>
      <c r="K46" s="29" t="s">
        <v>12</v>
      </c>
      <c r="L46" s="99"/>
      <c r="M46" s="29" t="s">
        <v>12</v>
      </c>
      <c r="N46" s="18" t="s">
        <v>124</v>
      </c>
      <c r="O46" s="18"/>
      <c r="P46" s="104"/>
      <c r="Q46" s="104"/>
      <c r="R46" s="105" t="str">
        <f t="shared" si="5"/>
        <v/>
      </c>
      <c r="S46" s="30"/>
      <c r="T46" s="39"/>
      <c r="U46" s="24"/>
      <c r="V46" s="24"/>
      <c r="W46" s="25"/>
      <c r="X46" s="25"/>
      <c r="Y46" s="25"/>
      <c r="Z46" s="26"/>
      <c r="AA46" s="26"/>
      <c r="AB46" s="26"/>
      <c r="AC46" s="26"/>
      <c r="AD46" s="26"/>
      <c r="AE46" s="26"/>
      <c r="AF46" s="26"/>
      <c r="AG46" s="26"/>
      <c r="AH46" s="26"/>
      <c r="AI46" s="16"/>
      <c r="AM46" s="92">
        <f t="shared" si="1"/>
        <v>3</v>
      </c>
      <c r="AN46" s="12">
        <f t="shared" si="2"/>
        <v>4</v>
      </c>
    </row>
    <row r="47" spans="2:40" ht="15" customHeight="1" x14ac:dyDescent="0.2">
      <c r="B47" s="17">
        <f t="shared" si="0"/>
        <v>38</v>
      </c>
      <c r="C47" s="71">
        <f t="shared" si="3"/>
        <v>0</v>
      </c>
      <c r="D47" s="29">
        <f t="shared" si="4"/>
        <v>0</v>
      </c>
      <c r="E47" s="27" t="s">
        <v>12</v>
      </c>
      <c r="F47" s="27" t="s">
        <v>12</v>
      </c>
      <c r="G47" s="28" t="s">
        <v>12</v>
      </c>
      <c r="H47" s="29" t="s">
        <v>12</v>
      </c>
      <c r="I47" s="29" t="s">
        <v>12</v>
      </c>
      <c r="J47" s="99"/>
      <c r="K47" s="29" t="s">
        <v>12</v>
      </c>
      <c r="L47" s="99"/>
      <c r="M47" s="29" t="s">
        <v>12</v>
      </c>
      <c r="N47" s="18" t="s">
        <v>124</v>
      </c>
      <c r="O47" s="18"/>
      <c r="P47" s="104"/>
      <c r="Q47" s="104"/>
      <c r="R47" s="105" t="str">
        <f t="shared" si="5"/>
        <v/>
      </c>
      <c r="S47" s="30"/>
      <c r="T47" s="39"/>
      <c r="U47" s="24"/>
      <c r="V47" s="24"/>
      <c r="W47" s="25"/>
      <c r="X47" s="25"/>
      <c r="Y47" s="25"/>
      <c r="Z47" s="26"/>
      <c r="AA47" s="26"/>
      <c r="AB47" s="26"/>
      <c r="AC47" s="26"/>
      <c r="AD47" s="26"/>
      <c r="AE47" s="26"/>
      <c r="AF47" s="26"/>
      <c r="AG47" s="26"/>
      <c r="AH47" s="26"/>
      <c r="AI47" s="16"/>
      <c r="AM47" s="92">
        <f t="shared" si="1"/>
        <v>3</v>
      </c>
      <c r="AN47" s="12">
        <f t="shared" si="2"/>
        <v>4</v>
      </c>
    </row>
    <row r="48" spans="2:40" ht="15" customHeight="1" x14ac:dyDescent="0.2">
      <c r="B48" s="17">
        <f t="shared" si="0"/>
        <v>39</v>
      </c>
      <c r="C48" s="71">
        <f t="shared" si="3"/>
        <v>0</v>
      </c>
      <c r="D48" s="29">
        <f t="shared" si="4"/>
        <v>0</v>
      </c>
      <c r="E48" s="27" t="s">
        <v>12</v>
      </c>
      <c r="F48" s="27" t="s">
        <v>12</v>
      </c>
      <c r="G48" s="28" t="s">
        <v>12</v>
      </c>
      <c r="H48" s="29" t="s">
        <v>12</v>
      </c>
      <c r="I48" s="29" t="s">
        <v>12</v>
      </c>
      <c r="J48" s="99"/>
      <c r="K48" s="29" t="s">
        <v>12</v>
      </c>
      <c r="L48" s="99"/>
      <c r="M48" s="29" t="s">
        <v>12</v>
      </c>
      <c r="N48" s="18" t="s">
        <v>124</v>
      </c>
      <c r="O48" s="18"/>
      <c r="P48" s="104"/>
      <c r="Q48" s="104"/>
      <c r="R48" s="105" t="str">
        <f t="shared" si="5"/>
        <v/>
      </c>
      <c r="S48" s="30"/>
      <c r="T48" s="39"/>
      <c r="U48" s="24"/>
      <c r="V48" s="24"/>
      <c r="W48" s="25"/>
      <c r="X48" s="25"/>
      <c r="Y48" s="25"/>
      <c r="Z48" s="26"/>
      <c r="AA48" s="26"/>
      <c r="AB48" s="26"/>
      <c r="AC48" s="26"/>
      <c r="AD48" s="26"/>
      <c r="AE48" s="26"/>
      <c r="AF48" s="26"/>
      <c r="AG48" s="26"/>
      <c r="AH48" s="26"/>
      <c r="AI48" s="16"/>
      <c r="AM48" s="92">
        <f t="shared" si="1"/>
        <v>3</v>
      </c>
      <c r="AN48" s="12">
        <f t="shared" si="2"/>
        <v>4</v>
      </c>
    </row>
    <row r="49" spans="2:40" ht="15" customHeight="1" x14ac:dyDescent="0.2">
      <c r="B49" s="17">
        <f t="shared" si="0"/>
        <v>40</v>
      </c>
      <c r="C49" s="71">
        <f t="shared" si="3"/>
        <v>0</v>
      </c>
      <c r="D49" s="29">
        <f t="shared" si="4"/>
        <v>0</v>
      </c>
      <c r="E49" s="27" t="s">
        <v>12</v>
      </c>
      <c r="F49" s="27" t="s">
        <v>12</v>
      </c>
      <c r="G49" s="28" t="s">
        <v>12</v>
      </c>
      <c r="H49" s="29" t="s">
        <v>12</v>
      </c>
      <c r="I49" s="29" t="s">
        <v>12</v>
      </c>
      <c r="J49" s="99"/>
      <c r="K49" s="29" t="s">
        <v>12</v>
      </c>
      <c r="L49" s="99"/>
      <c r="M49" s="29" t="s">
        <v>12</v>
      </c>
      <c r="N49" s="18" t="s">
        <v>124</v>
      </c>
      <c r="O49" s="18"/>
      <c r="P49" s="104"/>
      <c r="Q49" s="104"/>
      <c r="R49" s="105" t="str">
        <f t="shared" si="5"/>
        <v/>
      </c>
      <c r="S49" s="30"/>
      <c r="T49" s="39"/>
      <c r="U49" s="24"/>
      <c r="V49" s="24"/>
      <c r="W49" s="25"/>
      <c r="X49" s="25"/>
      <c r="Y49" s="25"/>
      <c r="Z49" s="26"/>
      <c r="AA49" s="26"/>
      <c r="AB49" s="26"/>
      <c r="AC49" s="26"/>
      <c r="AD49" s="26"/>
      <c r="AE49" s="26"/>
      <c r="AF49" s="26"/>
      <c r="AG49" s="26"/>
      <c r="AH49" s="26"/>
      <c r="AI49" s="16"/>
      <c r="AM49" s="92">
        <f t="shared" si="1"/>
        <v>3</v>
      </c>
      <c r="AN49" s="12">
        <f t="shared" si="2"/>
        <v>4</v>
      </c>
    </row>
    <row r="50" spans="2:40" ht="15" customHeight="1" x14ac:dyDescent="0.2">
      <c r="B50" s="17">
        <f t="shared" si="0"/>
        <v>41</v>
      </c>
      <c r="C50" s="71">
        <f t="shared" si="3"/>
        <v>0</v>
      </c>
      <c r="D50" s="29">
        <f t="shared" si="4"/>
        <v>0</v>
      </c>
      <c r="E50" s="27" t="s">
        <v>12</v>
      </c>
      <c r="F50" s="27" t="s">
        <v>12</v>
      </c>
      <c r="G50" s="28" t="s">
        <v>12</v>
      </c>
      <c r="H50" s="29" t="s">
        <v>12</v>
      </c>
      <c r="I50" s="29" t="s">
        <v>12</v>
      </c>
      <c r="J50" s="99"/>
      <c r="K50" s="29" t="s">
        <v>12</v>
      </c>
      <c r="L50" s="99"/>
      <c r="M50" s="29" t="s">
        <v>12</v>
      </c>
      <c r="N50" s="18" t="s">
        <v>124</v>
      </c>
      <c r="O50" s="18"/>
      <c r="P50" s="104"/>
      <c r="Q50" s="104"/>
      <c r="R50" s="105" t="str">
        <f t="shared" si="5"/>
        <v/>
      </c>
      <c r="S50" s="30"/>
      <c r="T50" s="39"/>
      <c r="U50" s="24"/>
      <c r="V50" s="24"/>
      <c r="W50" s="25"/>
      <c r="X50" s="25"/>
      <c r="Y50" s="25"/>
      <c r="Z50" s="26"/>
      <c r="AA50" s="26"/>
      <c r="AB50" s="26"/>
      <c r="AC50" s="26"/>
      <c r="AD50" s="26"/>
      <c r="AE50" s="26"/>
      <c r="AF50" s="26"/>
      <c r="AG50" s="26"/>
      <c r="AH50" s="26"/>
      <c r="AI50" s="16"/>
      <c r="AM50" s="92">
        <f t="shared" si="1"/>
        <v>3</v>
      </c>
      <c r="AN50" s="12">
        <f t="shared" si="2"/>
        <v>4</v>
      </c>
    </row>
    <row r="51" spans="2:40" ht="15" customHeight="1" x14ac:dyDescent="0.2">
      <c r="B51" s="17">
        <f t="shared" si="0"/>
        <v>42</v>
      </c>
      <c r="C51" s="71">
        <f t="shared" si="3"/>
        <v>0</v>
      </c>
      <c r="D51" s="29">
        <f t="shared" si="4"/>
        <v>0</v>
      </c>
      <c r="E51" s="27" t="s">
        <v>12</v>
      </c>
      <c r="F51" s="27" t="s">
        <v>12</v>
      </c>
      <c r="G51" s="28" t="s">
        <v>12</v>
      </c>
      <c r="H51" s="29" t="s">
        <v>12</v>
      </c>
      <c r="I51" s="29" t="s">
        <v>12</v>
      </c>
      <c r="J51" s="99"/>
      <c r="K51" s="29" t="s">
        <v>12</v>
      </c>
      <c r="L51" s="99"/>
      <c r="M51" s="29" t="s">
        <v>12</v>
      </c>
      <c r="N51" s="18" t="s">
        <v>124</v>
      </c>
      <c r="O51" s="18"/>
      <c r="P51" s="104"/>
      <c r="Q51" s="104"/>
      <c r="R51" s="105" t="str">
        <f t="shared" si="5"/>
        <v/>
      </c>
      <c r="S51" s="30"/>
      <c r="T51" s="39"/>
      <c r="U51" s="24"/>
      <c r="V51" s="24"/>
      <c r="W51" s="25"/>
      <c r="X51" s="25"/>
      <c r="Y51" s="25"/>
      <c r="Z51" s="26"/>
      <c r="AA51" s="26"/>
      <c r="AB51" s="26"/>
      <c r="AC51" s="26"/>
      <c r="AD51" s="26"/>
      <c r="AE51" s="26"/>
      <c r="AF51" s="26"/>
      <c r="AG51" s="26"/>
      <c r="AH51" s="26"/>
      <c r="AI51" s="16"/>
      <c r="AM51" s="92">
        <f t="shared" si="1"/>
        <v>3</v>
      </c>
      <c r="AN51" s="12">
        <f t="shared" si="2"/>
        <v>4</v>
      </c>
    </row>
    <row r="52" spans="2:40" ht="15" customHeight="1" x14ac:dyDescent="0.2">
      <c r="B52" s="17">
        <f t="shared" si="0"/>
        <v>43</v>
      </c>
      <c r="C52" s="71">
        <f t="shared" si="3"/>
        <v>0</v>
      </c>
      <c r="D52" s="29">
        <f t="shared" si="4"/>
        <v>0</v>
      </c>
      <c r="E52" s="27" t="s">
        <v>12</v>
      </c>
      <c r="F52" s="27" t="s">
        <v>12</v>
      </c>
      <c r="G52" s="28" t="s">
        <v>12</v>
      </c>
      <c r="H52" s="29" t="s">
        <v>12</v>
      </c>
      <c r="I52" s="29" t="s">
        <v>12</v>
      </c>
      <c r="J52" s="99"/>
      <c r="K52" s="29" t="s">
        <v>12</v>
      </c>
      <c r="L52" s="99"/>
      <c r="M52" s="29" t="s">
        <v>12</v>
      </c>
      <c r="N52" s="18" t="s">
        <v>124</v>
      </c>
      <c r="O52" s="18"/>
      <c r="P52" s="104"/>
      <c r="Q52" s="104"/>
      <c r="R52" s="105" t="str">
        <f t="shared" si="5"/>
        <v/>
      </c>
      <c r="S52" s="30"/>
      <c r="T52" s="39"/>
      <c r="U52" s="24"/>
      <c r="V52" s="24"/>
      <c r="W52" s="25"/>
      <c r="X52" s="25"/>
      <c r="Y52" s="25"/>
      <c r="Z52" s="26"/>
      <c r="AA52" s="26"/>
      <c r="AB52" s="26"/>
      <c r="AC52" s="26"/>
      <c r="AD52" s="26"/>
      <c r="AE52" s="26"/>
      <c r="AF52" s="26"/>
      <c r="AG52" s="26"/>
      <c r="AH52" s="26"/>
      <c r="AI52" s="16"/>
      <c r="AM52" s="92">
        <f t="shared" si="1"/>
        <v>3</v>
      </c>
      <c r="AN52" s="12">
        <f t="shared" si="2"/>
        <v>4</v>
      </c>
    </row>
    <row r="53" spans="2:40" ht="15" customHeight="1" x14ac:dyDescent="0.2">
      <c r="B53" s="17">
        <f t="shared" si="0"/>
        <v>44</v>
      </c>
      <c r="C53" s="71">
        <f t="shared" si="3"/>
        <v>0</v>
      </c>
      <c r="D53" s="29">
        <f t="shared" si="4"/>
        <v>0</v>
      </c>
      <c r="E53" s="27" t="s">
        <v>12</v>
      </c>
      <c r="F53" s="27" t="s">
        <v>12</v>
      </c>
      <c r="G53" s="28" t="s">
        <v>12</v>
      </c>
      <c r="H53" s="29" t="s">
        <v>12</v>
      </c>
      <c r="I53" s="29" t="s">
        <v>12</v>
      </c>
      <c r="J53" s="99"/>
      <c r="K53" s="29" t="s">
        <v>12</v>
      </c>
      <c r="L53" s="99"/>
      <c r="M53" s="29" t="s">
        <v>12</v>
      </c>
      <c r="N53" s="18" t="s">
        <v>124</v>
      </c>
      <c r="O53" s="18"/>
      <c r="P53" s="104"/>
      <c r="Q53" s="104"/>
      <c r="R53" s="105" t="str">
        <f t="shared" si="5"/>
        <v/>
      </c>
      <c r="S53" s="30"/>
      <c r="T53" s="39"/>
      <c r="U53" s="24"/>
      <c r="V53" s="24"/>
      <c r="W53" s="25"/>
      <c r="X53" s="25"/>
      <c r="Y53" s="25"/>
      <c r="Z53" s="26"/>
      <c r="AA53" s="26"/>
      <c r="AB53" s="26"/>
      <c r="AC53" s="26"/>
      <c r="AD53" s="26"/>
      <c r="AE53" s="26"/>
      <c r="AF53" s="26"/>
      <c r="AG53" s="26"/>
      <c r="AH53" s="26"/>
      <c r="AI53" s="16"/>
      <c r="AM53" s="92">
        <f t="shared" si="1"/>
        <v>3</v>
      </c>
      <c r="AN53" s="12">
        <f t="shared" si="2"/>
        <v>4</v>
      </c>
    </row>
    <row r="54" spans="2:40" ht="15" customHeight="1" x14ac:dyDescent="0.2">
      <c r="B54" s="17">
        <f t="shared" si="0"/>
        <v>45</v>
      </c>
      <c r="C54" s="71">
        <f t="shared" si="3"/>
        <v>0</v>
      </c>
      <c r="D54" s="29">
        <f t="shared" si="4"/>
        <v>0</v>
      </c>
      <c r="E54" s="27" t="s">
        <v>12</v>
      </c>
      <c r="F54" s="27" t="s">
        <v>12</v>
      </c>
      <c r="G54" s="28" t="s">
        <v>12</v>
      </c>
      <c r="H54" s="29" t="s">
        <v>12</v>
      </c>
      <c r="I54" s="29" t="s">
        <v>12</v>
      </c>
      <c r="J54" s="99"/>
      <c r="K54" s="29" t="s">
        <v>12</v>
      </c>
      <c r="L54" s="99"/>
      <c r="M54" s="29" t="s">
        <v>12</v>
      </c>
      <c r="N54" s="18" t="s">
        <v>124</v>
      </c>
      <c r="O54" s="18"/>
      <c r="P54" s="104"/>
      <c r="Q54" s="104"/>
      <c r="R54" s="105" t="str">
        <f t="shared" si="5"/>
        <v/>
      </c>
      <c r="S54" s="30"/>
      <c r="T54" s="39"/>
      <c r="U54" s="24"/>
      <c r="V54" s="24"/>
      <c r="W54" s="25"/>
      <c r="X54" s="25"/>
      <c r="Y54" s="25"/>
      <c r="Z54" s="26"/>
      <c r="AA54" s="26"/>
      <c r="AB54" s="26"/>
      <c r="AC54" s="26"/>
      <c r="AD54" s="26"/>
      <c r="AE54" s="26"/>
      <c r="AF54" s="26"/>
      <c r="AG54" s="26"/>
      <c r="AH54" s="26"/>
      <c r="AI54" s="16"/>
      <c r="AM54" s="92">
        <f t="shared" si="1"/>
        <v>3</v>
      </c>
      <c r="AN54" s="12">
        <f t="shared" si="2"/>
        <v>4</v>
      </c>
    </row>
    <row r="55" spans="2:40" ht="15" customHeight="1" x14ac:dyDescent="0.2">
      <c r="B55" s="17">
        <f t="shared" si="0"/>
        <v>46</v>
      </c>
      <c r="C55" s="71">
        <f t="shared" si="3"/>
        <v>0</v>
      </c>
      <c r="D55" s="29">
        <f t="shared" si="4"/>
        <v>0</v>
      </c>
      <c r="E55" s="27" t="s">
        <v>12</v>
      </c>
      <c r="F55" s="27" t="s">
        <v>12</v>
      </c>
      <c r="G55" s="28" t="s">
        <v>12</v>
      </c>
      <c r="H55" s="29" t="s">
        <v>12</v>
      </c>
      <c r="I55" s="29" t="s">
        <v>12</v>
      </c>
      <c r="J55" s="99"/>
      <c r="K55" s="29" t="s">
        <v>12</v>
      </c>
      <c r="L55" s="99"/>
      <c r="M55" s="29" t="s">
        <v>12</v>
      </c>
      <c r="N55" s="18" t="s">
        <v>124</v>
      </c>
      <c r="O55" s="18"/>
      <c r="P55" s="104"/>
      <c r="Q55" s="104"/>
      <c r="R55" s="105" t="str">
        <f t="shared" si="5"/>
        <v/>
      </c>
      <c r="S55" s="30"/>
      <c r="T55" s="39"/>
      <c r="U55" s="24"/>
      <c r="V55" s="24"/>
      <c r="W55" s="25"/>
      <c r="X55" s="25"/>
      <c r="Y55" s="25"/>
      <c r="Z55" s="26"/>
      <c r="AA55" s="26"/>
      <c r="AB55" s="26"/>
      <c r="AC55" s="26"/>
      <c r="AD55" s="26"/>
      <c r="AE55" s="26"/>
      <c r="AF55" s="26"/>
      <c r="AG55" s="26"/>
      <c r="AH55" s="26"/>
      <c r="AI55" s="16"/>
      <c r="AM55" s="92">
        <f t="shared" si="1"/>
        <v>3</v>
      </c>
      <c r="AN55" s="12">
        <f t="shared" si="2"/>
        <v>4</v>
      </c>
    </row>
    <row r="56" spans="2:40" ht="15" customHeight="1" x14ac:dyDescent="0.2">
      <c r="B56" s="17">
        <f t="shared" si="0"/>
        <v>47</v>
      </c>
      <c r="C56" s="71">
        <f t="shared" si="3"/>
        <v>0</v>
      </c>
      <c r="D56" s="29">
        <f t="shared" si="4"/>
        <v>0</v>
      </c>
      <c r="E56" s="27" t="s">
        <v>12</v>
      </c>
      <c r="F56" s="27" t="s">
        <v>12</v>
      </c>
      <c r="G56" s="28" t="s">
        <v>12</v>
      </c>
      <c r="H56" s="29" t="s">
        <v>12</v>
      </c>
      <c r="I56" s="29" t="s">
        <v>12</v>
      </c>
      <c r="J56" s="99"/>
      <c r="K56" s="29" t="s">
        <v>12</v>
      </c>
      <c r="L56" s="99"/>
      <c r="M56" s="29" t="s">
        <v>12</v>
      </c>
      <c r="N56" s="18" t="s">
        <v>124</v>
      </c>
      <c r="O56" s="18"/>
      <c r="P56" s="104"/>
      <c r="Q56" s="104"/>
      <c r="R56" s="105" t="str">
        <f t="shared" si="5"/>
        <v/>
      </c>
      <c r="S56" s="30"/>
      <c r="T56" s="39"/>
      <c r="U56" s="24"/>
      <c r="V56" s="24"/>
      <c r="W56" s="25"/>
      <c r="X56" s="25"/>
      <c r="Y56" s="25"/>
      <c r="Z56" s="26"/>
      <c r="AA56" s="26"/>
      <c r="AB56" s="26"/>
      <c r="AC56" s="26"/>
      <c r="AD56" s="26"/>
      <c r="AE56" s="26"/>
      <c r="AF56" s="26"/>
      <c r="AG56" s="26"/>
      <c r="AH56" s="26"/>
      <c r="AI56" s="16"/>
      <c r="AM56" s="92">
        <f t="shared" si="1"/>
        <v>3</v>
      </c>
      <c r="AN56" s="12">
        <f t="shared" si="2"/>
        <v>4</v>
      </c>
    </row>
    <row r="57" spans="2:40" ht="15" customHeight="1" x14ac:dyDescent="0.2">
      <c r="B57" s="17">
        <f t="shared" si="0"/>
        <v>48</v>
      </c>
      <c r="C57" s="71">
        <f t="shared" si="3"/>
        <v>0</v>
      </c>
      <c r="D57" s="29">
        <f t="shared" si="4"/>
        <v>0</v>
      </c>
      <c r="E57" s="27" t="s">
        <v>12</v>
      </c>
      <c r="F57" s="27" t="s">
        <v>12</v>
      </c>
      <c r="G57" s="28" t="s">
        <v>12</v>
      </c>
      <c r="H57" s="29" t="s">
        <v>12</v>
      </c>
      <c r="I57" s="29" t="s">
        <v>12</v>
      </c>
      <c r="J57" s="99"/>
      <c r="K57" s="29" t="s">
        <v>12</v>
      </c>
      <c r="L57" s="99"/>
      <c r="M57" s="29" t="s">
        <v>12</v>
      </c>
      <c r="N57" s="18" t="s">
        <v>124</v>
      </c>
      <c r="O57" s="18"/>
      <c r="P57" s="104"/>
      <c r="Q57" s="104"/>
      <c r="R57" s="105" t="str">
        <f t="shared" si="5"/>
        <v/>
      </c>
      <c r="S57" s="30"/>
      <c r="T57" s="39"/>
      <c r="U57" s="24"/>
      <c r="V57" s="24"/>
      <c r="W57" s="25"/>
      <c r="X57" s="25"/>
      <c r="Z57" s="26"/>
      <c r="AE57" s="26"/>
      <c r="AF57" s="26"/>
      <c r="AG57" s="26"/>
      <c r="AI57" s="16"/>
      <c r="AM57" s="92">
        <f t="shared" si="1"/>
        <v>3</v>
      </c>
      <c r="AN57" s="12">
        <f t="shared" si="2"/>
        <v>4</v>
      </c>
    </row>
    <row r="58" spans="2:40" ht="15" customHeight="1" x14ac:dyDescent="0.2">
      <c r="B58" s="17">
        <f t="shared" si="0"/>
        <v>49</v>
      </c>
      <c r="C58" s="71">
        <f t="shared" si="3"/>
        <v>0</v>
      </c>
      <c r="D58" s="29">
        <f t="shared" si="4"/>
        <v>0</v>
      </c>
      <c r="E58" s="27" t="s">
        <v>12</v>
      </c>
      <c r="F58" s="27" t="s">
        <v>12</v>
      </c>
      <c r="G58" s="28" t="s">
        <v>12</v>
      </c>
      <c r="H58" s="29" t="s">
        <v>12</v>
      </c>
      <c r="I58" s="29" t="s">
        <v>12</v>
      </c>
      <c r="J58" s="99"/>
      <c r="K58" s="29" t="s">
        <v>12</v>
      </c>
      <c r="L58" s="99"/>
      <c r="M58" s="29" t="s">
        <v>12</v>
      </c>
      <c r="N58" s="18" t="s">
        <v>124</v>
      </c>
      <c r="O58" s="18"/>
      <c r="P58" s="104"/>
      <c r="Q58" s="104"/>
      <c r="R58" s="105" t="str">
        <f t="shared" si="5"/>
        <v/>
      </c>
      <c r="S58" s="30"/>
      <c r="T58" s="39"/>
      <c r="U58" s="24"/>
      <c r="V58" s="24"/>
      <c r="W58" s="25"/>
      <c r="X58" s="25"/>
      <c r="Y58" s="25"/>
      <c r="Z58" s="26"/>
      <c r="AA58" s="26"/>
      <c r="AB58" s="26"/>
      <c r="AC58" s="26"/>
      <c r="AD58" s="26"/>
      <c r="AE58" s="26"/>
      <c r="AF58" s="26"/>
      <c r="AG58" s="26"/>
      <c r="AH58" s="26"/>
      <c r="AI58" s="16"/>
      <c r="AM58" s="92">
        <f t="shared" si="1"/>
        <v>3</v>
      </c>
      <c r="AN58" s="12">
        <f t="shared" si="2"/>
        <v>4</v>
      </c>
    </row>
    <row r="59" spans="2:40" ht="15" customHeight="1" x14ac:dyDescent="0.2">
      <c r="B59" s="17">
        <f t="shared" si="0"/>
        <v>50</v>
      </c>
      <c r="C59" s="71">
        <f t="shared" si="3"/>
        <v>0</v>
      </c>
      <c r="D59" s="29">
        <f t="shared" si="4"/>
        <v>0</v>
      </c>
      <c r="E59" s="27" t="s">
        <v>12</v>
      </c>
      <c r="F59" s="27" t="s">
        <v>12</v>
      </c>
      <c r="G59" s="28" t="s">
        <v>12</v>
      </c>
      <c r="H59" s="29" t="s">
        <v>12</v>
      </c>
      <c r="I59" s="29" t="s">
        <v>12</v>
      </c>
      <c r="J59" s="99"/>
      <c r="K59" s="29" t="s">
        <v>12</v>
      </c>
      <c r="L59" s="99"/>
      <c r="M59" s="29" t="s">
        <v>12</v>
      </c>
      <c r="N59" s="18" t="s">
        <v>124</v>
      </c>
      <c r="O59" s="18"/>
      <c r="P59" s="104"/>
      <c r="Q59" s="104"/>
      <c r="R59" s="105" t="str">
        <f t="shared" si="5"/>
        <v/>
      </c>
      <c r="S59" s="30"/>
      <c r="T59" s="39"/>
      <c r="U59" s="24"/>
      <c r="V59" s="24"/>
      <c r="W59" s="25"/>
      <c r="X59" s="25"/>
      <c r="Y59" s="25"/>
      <c r="Z59" s="26"/>
      <c r="AA59" s="26"/>
      <c r="AB59" s="26"/>
      <c r="AC59" s="26"/>
      <c r="AD59" s="26"/>
      <c r="AE59" s="26"/>
      <c r="AF59" s="25"/>
      <c r="AG59" s="26"/>
      <c r="AH59" s="26"/>
      <c r="AI59" s="16"/>
      <c r="AM59" s="92">
        <f t="shared" si="1"/>
        <v>3</v>
      </c>
      <c r="AN59" s="12">
        <f t="shared" si="2"/>
        <v>4</v>
      </c>
    </row>
    <row r="60" spans="2:40" ht="15" customHeight="1" x14ac:dyDescent="0.2">
      <c r="B60" s="17">
        <f t="shared" si="0"/>
        <v>51</v>
      </c>
      <c r="C60" s="71">
        <f t="shared" si="3"/>
        <v>0</v>
      </c>
      <c r="D60" s="29">
        <f t="shared" si="4"/>
        <v>0</v>
      </c>
      <c r="E60" s="27" t="s">
        <v>12</v>
      </c>
      <c r="F60" s="27" t="s">
        <v>12</v>
      </c>
      <c r="G60" s="28" t="s">
        <v>12</v>
      </c>
      <c r="H60" s="29" t="s">
        <v>12</v>
      </c>
      <c r="I60" s="29" t="s">
        <v>12</v>
      </c>
      <c r="J60" s="99"/>
      <c r="K60" s="29" t="s">
        <v>12</v>
      </c>
      <c r="L60" s="99"/>
      <c r="M60" s="29" t="s">
        <v>12</v>
      </c>
      <c r="N60" s="18" t="s">
        <v>124</v>
      </c>
      <c r="O60" s="18"/>
      <c r="P60" s="104"/>
      <c r="Q60" s="104"/>
      <c r="R60" s="105" t="str">
        <f t="shared" si="5"/>
        <v/>
      </c>
      <c r="S60" s="30"/>
      <c r="T60" s="39"/>
      <c r="U60" s="24"/>
      <c r="V60" s="24"/>
      <c r="W60" s="25"/>
      <c r="X60" s="25"/>
      <c r="Y60" s="25"/>
      <c r="Z60" s="26"/>
      <c r="AA60" s="26"/>
      <c r="AB60" s="26"/>
      <c r="AC60" s="26"/>
      <c r="AD60" s="26"/>
      <c r="AE60" s="26"/>
      <c r="AF60" s="26"/>
      <c r="AG60" s="26"/>
      <c r="AH60" s="26"/>
      <c r="AI60" s="16"/>
      <c r="AM60" s="92">
        <f t="shared" si="1"/>
        <v>3</v>
      </c>
      <c r="AN60" s="12">
        <f t="shared" si="2"/>
        <v>4</v>
      </c>
    </row>
    <row r="61" spans="2:40" ht="15" customHeight="1" x14ac:dyDescent="0.2">
      <c r="B61" s="17">
        <f t="shared" si="0"/>
        <v>52</v>
      </c>
      <c r="C61" s="71">
        <f t="shared" si="3"/>
        <v>0</v>
      </c>
      <c r="D61" s="29">
        <f t="shared" si="4"/>
        <v>0</v>
      </c>
      <c r="E61" s="27" t="s">
        <v>12</v>
      </c>
      <c r="F61" s="27" t="s">
        <v>12</v>
      </c>
      <c r="G61" s="28" t="s">
        <v>12</v>
      </c>
      <c r="H61" s="29" t="s">
        <v>12</v>
      </c>
      <c r="I61" s="29" t="s">
        <v>12</v>
      </c>
      <c r="J61" s="99"/>
      <c r="K61" s="29" t="s">
        <v>12</v>
      </c>
      <c r="L61" s="99"/>
      <c r="M61" s="29" t="s">
        <v>12</v>
      </c>
      <c r="N61" s="18" t="s">
        <v>124</v>
      </c>
      <c r="O61" s="18"/>
      <c r="P61" s="104"/>
      <c r="Q61" s="104"/>
      <c r="R61" s="105" t="str">
        <f t="shared" si="5"/>
        <v/>
      </c>
      <c r="S61" s="30"/>
      <c r="T61" s="39"/>
      <c r="U61" s="24"/>
      <c r="V61" s="24"/>
      <c r="W61" s="25"/>
      <c r="X61" s="25"/>
      <c r="Y61" s="25"/>
      <c r="Z61" s="26"/>
      <c r="AA61" s="26"/>
      <c r="AB61" s="26"/>
      <c r="AC61" s="26"/>
      <c r="AD61" s="26"/>
      <c r="AE61" s="26"/>
      <c r="AF61" s="26"/>
      <c r="AG61" s="26"/>
      <c r="AH61" s="26"/>
      <c r="AI61" s="16"/>
      <c r="AM61" s="92">
        <f t="shared" si="1"/>
        <v>3</v>
      </c>
      <c r="AN61" s="12">
        <f t="shared" si="2"/>
        <v>4</v>
      </c>
    </row>
    <row r="62" spans="2:40" ht="15" customHeight="1" x14ac:dyDescent="0.2">
      <c r="B62" s="17">
        <f t="shared" si="0"/>
        <v>53</v>
      </c>
      <c r="C62" s="71">
        <f t="shared" si="3"/>
        <v>0</v>
      </c>
      <c r="D62" s="29">
        <f t="shared" si="4"/>
        <v>0</v>
      </c>
      <c r="E62" s="27" t="s">
        <v>12</v>
      </c>
      <c r="F62" s="27" t="s">
        <v>12</v>
      </c>
      <c r="G62" s="28" t="s">
        <v>12</v>
      </c>
      <c r="H62" s="29" t="s">
        <v>12</v>
      </c>
      <c r="I62" s="29" t="s">
        <v>12</v>
      </c>
      <c r="J62" s="99"/>
      <c r="K62" s="29" t="s">
        <v>12</v>
      </c>
      <c r="L62" s="99"/>
      <c r="M62" s="29" t="s">
        <v>12</v>
      </c>
      <c r="N62" s="18" t="s">
        <v>124</v>
      </c>
      <c r="O62" s="18"/>
      <c r="P62" s="104"/>
      <c r="Q62" s="104"/>
      <c r="R62" s="105" t="str">
        <f t="shared" si="5"/>
        <v/>
      </c>
      <c r="S62" s="30"/>
      <c r="T62" s="39"/>
      <c r="U62" s="24"/>
      <c r="V62" s="24"/>
      <c r="W62" s="25"/>
      <c r="X62" s="25"/>
      <c r="Y62" s="25"/>
      <c r="Z62" s="26"/>
      <c r="AA62" s="26"/>
      <c r="AB62" s="26"/>
      <c r="AC62" s="26"/>
      <c r="AD62" s="26"/>
      <c r="AE62" s="26"/>
      <c r="AF62" s="26"/>
      <c r="AG62" s="26"/>
      <c r="AH62" s="26"/>
      <c r="AI62" s="16"/>
      <c r="AM62" s="92">
        <f t="shared" si="1"/>
        <v>3</v>
      </c>
      <c r="AN62" s="12">
        <f t="shared" si="2"/>
        <v>4</v>
      </c>
    </row>
    <row r="63" spans="2:40" ht="15" customHeight="1" x14ac:dyDescent="0.2">
      <c r="B63" s="17">
        <f t="shared" si="0"/>
        <v>54</v>
      </c>
      <c r="C63" s="71">
        <f t="shared" si="3"/>
        <v>0</v>
      </c>
      <c r="D63" s="29">
        <f t="shared" si="4"/>
        <v>0</v>
      </c>
      <c r="E63" s="27" t="s">
        <v>12</v>
      </c>
      <c r="F63" s="27" t="s">
        <v>12</v>
      </c>
      <c r="G63" s="28" t="s">
        <v>12</v>
      </c>
      <c r="H63" s="29" t="s">
        <v>12</v>
      </c>
      <c r="I63" s="29" t="s">
        <v>12</v>
      </c>
      <c r="J63" s="99"/>
      <c r="K63" s="29" t="s">
        <v>12</v>
      </c>
      <c r="L63" s="99"/>
      <c r="M63" s="29" t="s">
        <v>12</v>
      </c>
      <c r="N63" s="18" t="s">
        <v>124</v>
      </c>
      <c r="O63" s="18"/>
      <c r="P63" s="104"/>
      <c r="Q63" s="104"/>
      <c r="R63" s="105" t="str">
        <f t="shared" si="5"/>
        <v/>
      </c>
      <c r="S63" s="30"/>
      <c r="T63" s="39"/>
      <c r="U63" s="24"/>
      <c r="V63" s="24"/>
      <c r="W63" s="25"/>
      <c r="X63" s="25"/>
      <c r="Y63" s="25"/>
      <c r="Z63" s="26"/>
      <c r="AA63" s="26"/>
      <c r="AB63" s="26"/>
      <c r="AC63" s="26"/>
      <c r="AD63" s="26"/>
      <c r="AE63" s="26"/>
      <c r="AF63" s="26"/>
      <c r="AG63" s="26"/>
      <c r="AH63" s="26"/>
      <c r="AI63" s="16"/>
      <c r="AM63" s="92">
        <f t="shared" si="1"/>
        <v>3</v>
      </c>
      <c r="AN63" s="12">
        <f t="shared" si="2"/>
        <v>4</v>
      </c>
    </row>
    <row r="64" spans="2:40" ht="15" customHeight="1" x14ac:dyDescent="0.2">
      <c r="B64" s="17">
        <f t="shared" si="0"/>
        <v>55</v>
      </c>
      <c r="C64" s="71">
        <f t="shared" si="3"/>
        <v>0</v>
      </c>
      <c r="D64" s="29">
        <f t="shared" si="4"/>
        <v>0</v>
      </c>
      <c r="E64" s="27" t="s">
        <v>12</v>
      </c>
      <c r="F64" s="27" t="s">
        <v>12</v>
      </c>
      <c r="G64" s="28" t="s">
        <v>12</v>
      </c>
      <c r="H64" s="29" t="s">
        <v>12</v>
      </c>
      <c r="I64" s="29" t="s">
        <v>12</v>
      </c>
      <c r="J64" s="99"/>
      <c r="K64" s="29" t="s">
        <v>12</v>
      </c>
      <c r="L64" s="99"/>
      <c r="M64" s="29" t="s">
        <v>12</v>
      </c>
      <c r="N64" s="18" t="s">
        <v>124</v>
      </c>
      <c r="O64" s="18"/>
      <c r="P64" s="104"/>
      <c r="Q64" s="104"/>
      <c r="R64" s="105" t="str">
        <f t="shared" si="5"/>
        <v/>
      </c>
      <c r="S64" s="30"/>
      <c r="T64" s="39"/>
      <c r="U64" s="24"/>
      <c r="V64" s="24"/>
      <c r="W64" s="25"/>
      <c r="X64" s="25"/>
      <c r="Y64" s="25"/>
      <c r="Z64" s="26"/>
      <c r="AA64" s="26"/>
      <c r="AB64" s="26"/>
      <c r="AC64" s="26"/>
      <c r="AD64" s="26"/>
      <c r="AE64" s="26"/>
      <c r="AF64" s="26"/>
      <c r="AG64" s="26"/>
      <c r="AH64" s="26"/>
      <c r="AI64" s="16"/>
      <c r="AM64" s="92">
        <f t="shared" si="1"/>
        <v>3</v>
      </c>
      <c r="AN64" s="12">
        <f t="shared" si="2"/>
        <v>4</v>
      </c>
    </row>
    <row r="65" spans="2:40" ht="15" customHeight="1" x14ac:dyDescent="0.2">
      <c r="B65" s="17">
        <f t="shared" si="0"/>
        <v>56</v>
      </c>
      <c r="C65" s="71">
        <f t="shared" si="3"/>
        <v>0</v>
      </c>
      <c r="D65" s="29">
        <f t="shared" si="4"/>
        <v>0</v>
      </c>
      <c r="E65" s="27" t="s">
        <v>12</v>
      </c>
      <c r="F65" s="27" t="s">
        <v>12</v>
      </c>
      <c r="G65" s="28" t="s">
        <v>12</v>
      </c>
      <c r="H65" s="29" t="s">
        <v>12</v>
      </c>
      <c r="I65" s="29" t="s">
        <v>12</v>
      </c>
      <c r="J65" s="99"/>
      <c r="K65" s="29" t="s">
        <v>12</v>
      </c>
      <c r="L65" s="99"/>
      <c r="M65" s="29" t="s">
        <v>12</v>
      </c>
      <c r="N65" s="18" t="s">
        <v>124</v>
      </c>
      <c r="O65" s="18"/>
      <c r="P65" s="104"/>
      <c r="Q65" s="104"/>
      <c r="R65" s="105" t="str">
        <f t="shared" si="5"/>
        <v/>
      </c>
      <c r="S65" s="30"/>
      <c r="T65" s="39"/>
      <c r="U65" s="24"/>
      <c r="V65" s="24"/>
      <c r="W65" s="25"/>
      <c r="X65" s="25"/>
      <c r="Y65" s="25"/>
      <c r="Z65" s="26"/>
      <c r="AA65" s="26"/>
      <c r="AB65" s="26"/>
      <c r="AC65" s="26"/>
      <c r="AD65" s="26"/>
      <c r="AE65" s="26"/>
      <c r="AF65" s="26"/>
      <c r="AG65" s="26"/>
      <c r="AH65" s="26"/>
      <c r="AI65" s="16"/>
      <c r="AM65" s="92">
        <f t="shared" si="1"/>
        <v>3</v>
      </c>
      <c r="AN65" s="12">
        <f t="shared" si="2"/>
        <v>4</v>
      </c>
    </row>
    <row r="66" spans="2:40" ht="15" customHeight="1" x14ac:dyDescent="0.2">
      <c r="B66" s="17">
        <f t="shared" si="0"/>
        <v>57</v>
      </c>
      <c r="C66" s="71">
        <f t="shared" si="3"/>
        <v>0</v>
      </c>
      <c r="D66" s="29">
        <f t="shared" si="4"/>
        <v>0</v>
      </c>
      <c r="E66" s="27" t="s">
        <v>12</v>
      </c>
      <c r="F66" s="27" t="s">
        <v>12</v>
      </c>
      <c r="G66" s="28" t="s">
        <v>12</v>
      </c>
      <c r="H66" s="29" t="s">
        <v>12</v>
      </c>
      <c r="I66" s="29" t="s">
        <v>12</v>
      </c>
      <c r="J66" s="99"/>
      <c r="K66" s="29" t="s">
        <v>12</v>
      </c>
      <c r="L66" s="99"/>
      <c r="M66" s="29" t="s">
        <v>12</v>
      </c>
      <c r="N66" s="18" t="s">
        <v>124</v>
      </c>
      <c r="O66" s="18"/>
      <c r="P66" s="104"/>
      <c r="Q66" s="104"/>
      <c r="R66" s="105" t="str">
        <f t="shared" si="5"/>
        <v/>
      </c>
      <c r="S66" s="30"/>
      <c r="T66" s="39"/>
      <c r="U66" s="24"/>
      <c r="V66" s="24"/>
      <c r="W66" s="25"/>
      <c r="X66" s="25"/>
      <c r="Y66" s="25"/>
      <c r="Z66" s="26"/>
      <c r="AA66" s="26"/>
      <c r="AB66" s="26"/>
      <c r="AC66" s="26"/>
      <c r="AD66" s="26"/>
      <c r="AE66" s="26"/>
      <c r="AF66" s="26"/>
      <c r="AG66" s="26"/>
      <c r="AH66" s="26"/>
      <c r="AI66" s="16"/>
      <c r="AM66" s="92">
        <f t="shared" si="1"/>
        <v>3</v>
      </c>
      <c r="AN66" s="12">
        <f t="shared" si="2"/>
        <v>4</v>
      </c>
    </row>
    <row r="67" spans="2:40" ht="15" customHeight="1" x14ac:dyDescent="0.2">
      <c r="B67" s="17">
        <f t="shared" si="0"/>
        <v>58</v>
      </c>
      <c r="C67" s="71">
        <f t="shared" si="3"/>
        <v>0</v>
      </c>
      <c r="D67" s="29">
        <f t="shared" si="4"/>
        <v>0</v>
      </c>
      <c r="E67" s="27" t="s">
        <v>12</v>
      </c>
      <c r="F67" s="27" t="s">
        <v>12</v>
      </c>
      <c r="G67" s="28" t="s">
        <v>12</v>
      </c>
      <c r="H67" s="29" t="s">
        <v>12</v>
      </c>
      <c r="I67" s="29" t="s">
        <v>12</v>
      </c>
      <c r="J67" s="99"/>
      <c r="K67" s="29" t="s">
        <v>12</v>
      </c>
      <c r="L67" s="99"/>
      <c r="M67" s="29" t="s">
        <v>12</v>
      </c>
      <c r="N67" s="18" t="s">
        <v>124</v>
      </c>
      <c r="O67" s="18"/>
      <c r="P67" s="104"/>
      <c r="Q67" s="104"/>
      <c r="R67" s="105" t="str">
        <f t="shared" si="5"/>
        <v/>
      </c>
      <c r="S67" s="30"/>
      <c r="T67" s="39"/>
      <c r="U67" s="24"/>
      <c r="V67" s="24"/>
      <c r="W67" s="25"/>
      <c r="X67" s="25"/>
      <c r="Y67" s="25"/>
      <c r="Z67" s="26"/>
      <c r="AA67" s="26"/>
      <c r="AB67" s="26"/>
      <c r="AC67" s="26"/>
      <c r="AD67" s="26"/>
      <c r="AE67" s="26"/>
      <c r="AF67" s="26"/>
      <c r="AG67" s="26"/>
      <c r="AH67" s="26"/>
      <c r="AI67" s="16"/>
      <c r="AM67" s="92">
        <f t="shared" si="1"/>
        <v>3</v>
      </c>
      <c r="AN67" s="12">
        <f t="shared" si="2"/>
        <v>4</v>
      </c>
    </row>
    <row r="68" spans="2:40" ht="15" customHeight="1" x14ac:dyDescent="0.2">
      <c r="B68" s="17">
        <f t="shared" si="0"/>
        <v>59</v>
      </c>
      <c r="C68" s="71">
        <f t="shared" si="3"/>
        <v>0</v>
      </c>
      <c r="D68" s="29">
        <f t="shared" si="4"/>
        <v>0</v>
      </c>
      <c r="E68" s="27" t="s">
        <v>12</v>
      </c>
      <c r="F68" s="27" t="s">
        <v>12</v>
      </c>
      <c r="G68" s="28" t="s">
        <v>12</v>
      </c>
      <c r="H68" s="29" t="s">
        <v>12</v>
      </c>
      <c r="I68" s="29" t="s">
        <v>12</v>
      </c>
      <c r="J68" s="99"/>
      <c r="K68" s="29" t="s">
        <v>12</v>
      </c>
      <c r="L68" s="99"/>
      <c r="M68" s="29" t="s">
        <v>12</v>
      </c>
      <c r="N68" s="18" t="s">
        <v>124</v>
      </c>
      <c r="O68" s="18"/>
      <c r="P68" s="104"/>
      <c r="Q68" s="104"/>
      <c r="R68" s="105" t="str">
        <f t="shared" si="5"/>
        <v/>
      </c>
      <c r="S68" s="30"/>
      <c r="T68" s="39"/>
      <c r="U68" s="24"/>
      <c r="V68" s="24"/>
      <c r="W68" s="25"/>
      <c r="X68" s="25"/>
      <c r="Y68" s="25"/>
      <c r="Z68" s="26"/>
      <c r="AA68" s="26"/>
      <c r="AB68" s="26"/>
      <c r="AC68" s="26"/>
      <c r="AD68" s="26"/>
      <c r="AE68" s="26"/>
      <c r="AF68" s="26"/>
      <c r="AG68" s="26"/>
      <c r="AH68" s="26"/>
      <c r="AI68" s="16"/>
      <c r="AM68" s="92">
        <f t="shared" si="1"/>
        <v>3</v>
      </c>
      <c r="AN68" s="12">
        <f t="shared" si="2"/>
        <v>4</v>
      </c>
    </row>
    <row r="69" spans="2:40" ht="15" customHeight="1" x14ac:dyDescent="0.2">
      <c r="B69" s="17">
        <f t="shared" si="0"/>
        <v>60</v>
      </c>
      <c r="C69" s="71">
        <f t="shared" si="3"/>
        <v>0</v>
      </c>
      <c r="D69" s="29">
        <f t="shared" si="4"/>
        <v>0</v>
      </c>
      <c r="E69" s="27" t="s">
        <v>12</v>
      </c>
      <c r="F69" s="27" t="s">
        <v>12</v>
      </c>
      <c r="G69" s="28" t="s">
        <v>12</v>
      </c>
      <c r="H69" s="29" t="s">
        <v>12</v>
      </c>
      <c r="I69" s="29" t="s">
        <v>12</v>
      </c>
      <c r="J69" s="99"/>
      <c r="K69" s="29" t="s">
        <v>12</v>
      </c>
      <c r="L69" s="99"/>
      <c r="M69" s="29" t="s">
        <v>12</v>
      </c>
      <c r="N69" s="18" t="s">
        <v>124</v>
      </c>
      <c r="O69" s="18"/>
      <c r="P69" s="104"/>
      <c r="Q69" s="104"/>
      <c r="R69" s="105" t="str">
        <f t="shared" si="5"/>
        <v/>
      </c>
      <c r="S69" s="30"/>
      <c r="T69" s="39"/>
      <c r="U69" s="24"/>
      <c r="V69" s="24"/>
      <c r="W69" s="25"/>
      <c r="X69" s="25"/>
      <c r="Y69" s="25"/>
      <c r="Z69" s="26"/>
      <c r="AA69" s="26"/>
      <c r="AB69" s="26"/>
      <c r="AC69" s="26"/>
      <c r="AD69" s="26"/>
      <c r="AE69" s="26"/>
      <c r="AF69" s="26"/>
      <c r="AG69" s="26"/>
      <c r="AH69" s="26"/>
      <c r="AI69" s="16"/>
      <c r="AM69" s="92">
        <f t="shared" si="1"/>
        <v>3</v>
      </c>
      <c r="AN69" s="12">
        <f t="shared" si="2"/>
        <v>4</v>
      </c>
    </row>
    <row r="70" spans="2:40" ht="15" customHeight="1" x14ac:dyDescent="0.2">
      <c r="B70" s="17">
        <f t="shared" si="0"/>
        <v>61</v>
      </c>
      <c r="C70" s="71">
        <f t="shared" si="3"/>
        <v>0</v>
      </c>
      <c r="D70" s="29">
        <f t="shared" si="4"/>
        <v>0</v>
      </c>
      <c r="E70" s="27" t="s">
        <v>12</v>
      </c>
      <c r="F70" s="27" t="s">
        <v>12</v>
      </c>
      <c r="G70" s="28" t="s">
        <v>12</v>
      </c>
      <c r="H70" s="29" t="s">
        <v>12</v>
      </c>
      <c r="I70" s="29" t="s">
        <v>12</v>
      </c>
      <c r="J70" s="99"/>
      <c r="K70" s="29" t="s">
        <v>12</v>
      </c>
      <c r="L70" s="99"/>
      <c r="M70" s="29" t="s">
        <v>12</v>
      </c>
      <c r="N70" s="18" t="s">
        <v>124</v>
      </c>
      <c r="O70" s="18"/>
      <c r="P70" s="104"/>
      <c r="Q70" s="104"/>
      <c r="R70" s="105" t="str">
        <f t="shared" si="5"/>
        <v/>
      </c>
      <c r="S70" s="30"/>
      <c r="T70" s="39"/>
      <c r="U70" s="24"/>
      <c r="V70" s="24"/>
      <c r="W70" s="25"/>
      <c r="X70" s="25"/>
      <c r="Y70" s="25"/>
      <c r="Z70" s="26"/>
      <c r="AA70" s="26"/>
      <c r="AB70" s="26"/>
      <c r="AC70" s="26"/>
      <c r="AD70" s="26"/>
      <c r="AE70" s="26"/>
      <c r="AF70" s="26"/>
      <c r="AG70" s="26"/>
      <c r="AH70" s="26"/>
      <c r="AI70" s="16"/>
      <c r="AM70" s="92">
        <f t="shared" si="1"/>
        <v>3</v>
      </c>
      <c r="AN70" s="12">
        <f t="shared" si="2"/>
        <v>4</v>
      </c>
    </row>
    <row r="71" spans="2:40" ht="15" customHeight="1" x14ac:dyDescent="0.2">
      <c r="B71" s="17">
        <f t="shared" si="0"/>
        <v>62</v>
      </c>
      <c r="C71" s="71">
        <f t="shared" si="3"/>
        <v>0</v>
      </c>
      <c r="D71" s="29">
        <f t="shared" si="4"/>
        <v>0</v>
      </c>
      <c r="E71" s="27" t="s">
        <v>12</v>
      </c>
      <c r="F71" s="27" t="s">
        <v>12</v>
      </c>
      <c r="G71" s="28" t="s">
        <v>12</v>
      </c>
      <c r="H71" s="29" t="s">
        <v>12</v>
      </c>
      <c r="I71" s="29" t="s">
        <v>12</v>
      </c>
      <c r="J71" s="99"/>
      <c r="K71" s="29" t="s">
        <v>12</v>
      </c>
      <c r="L71" s="99"/>
      <c r="M71" s="29" t="s">
        <v>12</v>
      </c>
      <c r="N71" s="18" t="s">
        <v>124</v>
      </c>
      <c r="O71" s="18"/>
      <c r="P71" s="104"/>
      <c r="Q71" s="104"/>
      <c r="R71" s="105" t="str">
        <f t="shared" si="5"/>
        <v/>
      </c>
      <c r="S71" s="30"/>
      <c r="T71" s="39"/>
      <c r="U71" s="24"/>
      <c r="V71" s="24"/>
      <c r="W71" s="25"/>
      <c r="X71" s="25"/>
      <c r="Y71" s="25"/>
      <c r="Z71" s="26"/>
      <c r="AA71" s="26"/>
      <c r="AB71" s="26"/>
      <c r="AC71" s="26"/>
      <c r="AD71" s="26"/>
      <c r="AE71" s="26"/>
      <c r="AF71" s="26"/>
      <c r="AG71" s="26"/>
      <c r="AH71" s="26"/>
      <c r="AI71" s="16"/>
      <c r="AM71" s="92">
        <f t="shared" si="1"/>
        <v>3</v>
      </c>
      <c r="AN71" s="12">
        <f t="shared" si="2"/>
        <v>4</v>
      </c>
    </row>
    <row r="72" spans="2:40" ht="15" customHeight="1" x14ac:dyDescent="0.2">
      <c r="B72" s="17">
        <f t="shared" si="0"/>
        <v>63</v>
      </c>
      <c r="C72" s="71">
        <f t="shared" si="3"/>
        <v>0</v>
      </c>
      <c r="D72" s="29">
        <f t="shared" si="4"/>
        <v>0</v>
      </c>
      <c r="E72" s="27" t="s">
        <v>12</v>
      </c>
      <c r="F72" s="27" t="s">
        <v>12</v>
      </c>
      <c r="G72" s="28" t="s">
        <v>12</v>
      </c>
      <c r="H72" s="29" t="s">
        <v>12</v>
      </c>
      <c r="I72" s="29" t="s">
        <v>12</v>
      </c>
      <c r="J72" s="99"/>
      <c r="K72" s="29" t="s">
        <v>12</v>
      </c>
      <c r="L72" s="99"/>
      <c r="M72" s="29" t="s">
        <v>12</v>
      </c>
      <c r="N72" s="18" t="s">
        <v>124</v>
      </c>
      <c r="O72" s="18"/>
      <c r="P72" s="104"/>
      <c r="Q72" s="104"/>
      <c r="R72" s="105" t="str">
        <f t="shared" si="5"/>
        <v/>
      </c>
      <c r="S72" s="30"/>
      <c r="T72" s="39"/>
      <c r="U72" s="24"/>
      <c r="V72" s="24"/>
      <c r="W72" s="25"/>
      <c r="X72" s="25"/>
      <c r="Y72" s="25"/>
      <c r="Z72" s="26"/>
      <c r="AA72" s="26"/>
      <c r="AB72" s="26"/>
      <c r="AC72" s="26"/>
      <c r="AD72" s="26"/>
      <c r="AE72" s="26"/>
      <c r="AF72" s="26"/>
      <c r="AG72" s="26"/>
      <c r="AH72" s="26"/>
      <c r="AI72" s="16"/>
      <c r="AM72" s="92">
        <f t="shared" si="1"/>
        <v>3</v>
      </c>
      <c r="AN72" s="12">
        <f t="shared" si="2"/>
        <v>4</v>
      </c>
    </row>
    <row r="73" spans="2:40" ht="15" customHeight="1" x14ac:dyDescent="0.2">
      <c r="B73" s="17">
        <f t="shared" si="0"/>
        <v>64</v>
      </c>
      <c r="C73" s="71">
        <f t="shared" si="3"/>
        <v>0</v>
      </c>
      <c r="D73" s="29">
        <f t="shared" si="4"/>
        <v>0</v>
      </c>
      <c r="E73" s="27" t="s">
        <v>12</v>
      </c>
      <c r="F73" s="27" t="s">
        <v>12</v>
      </c>
      <c r="G73" s="28" t="s">
        <v>12</v>
      </c>
      <c r="H73" s="29" t="s">
        <v>12</v>
      </c>
      <c r="I73" s="29" t="s">
        <v>12</v>
      </c>
      <c r="J73" s="99"/>
      <c r="K73" s="29" t="s">
        <v>12</v>
      </c>
      <c r="L73" s="99"/>
      <c r="M73" s="29" t="s">
        <v>12</v>
      </c>
      <c r="N73" s="18" t="s">
        <v>124</v>
      </c>
      <c r="O73" s="18"/>
      <c r="P73" s="104"/>
      <c r="Q73" s="104"/>
      <c r="R73" s="105" t="str">
        <f t="shared" si="5"/>
        <v/>
      </c>
      <c r="S73" s="30"/>
      <c r="T73" s="39"/>
      <c r="U73" s="24"/>
      <c r="V73" s="24"/>
      <c r="W73" s="25"/>
      <c r="X73" s="25"/>
      <c r="Y73" s="25"/>
      <c r="Z73" s="26"/>
      <c r="AA73" s="26"/>
      <c r="AB73" s="26"/>
      <c r="AC73" s="26"/>
      <c r="AD73" s="26"/>
      <c r="AE73" s="26"/>
      <c r="AF73" s="26"/>
      <c r="AG73" s="26"/>
      <c r="AH73" s="26"/>
      <c r="AI73" s="16"/>
      <c r="AM73" s="92">
        <f t="shared" si="1"/>
        <v>3</v>
      </c>
      <c r="AN73" s="12">
        <f t="shared" si="2"/>
        <v>4</v>
      </c>
    </row>
    <row r="74" spans="2:40" ht="15" customHeight="1" x14ac:dyDescent="0.2">
      <c r="B74" s="17">
        <f t="shared" si="0"/>
        <v>65</v>
      </c>
      <c r="C74" s="71">
        <f t="shared" si="3"/>
        <v>0</v>
      </c>
      <c r="D74" s="29">
        <f t="shared" si="4"/>
        <v>0</v>
      </c>
      <c r="E74" s="27" t="s">
        <v>12</v>
      </c>
      <c r="F74" s="27" t="s">
        <v>12</v>
      </c>
      <c r="G74" s="28" t="s">
        <v>12</v>
      </c>
      <c r="H74" s="29" t="s">
        <v>12</v>
      </c>
      <c r="I74" s="29" t="s">
        <v>12</v>
      </c>
      <c r="J74" s="99"/>
      <c r="K74" s="29" t="s">
        <v>12</v>
      </c>
      <c r="L74" s="99"/>
      <c r="M74" s="29" t="s">
        <v>12</v>
      </c>
      <c r="N74" s="18" t="s">
        <v>124</v>
      </c>
      <c r="O74" s="18"/>
      <c r="P74" s="104"/>
      <c r="Q74" s="104"/>
      <c r="R74" s="105" t="str">
        <f t="shared" si="5"/>
        <v/>
      </c>
      <c r="S74" s="30"/>
      <c r="T74" s="39"/>
      <c r="U74" s="24"/>
      <c r="V74" s="24"/>
      <c r="W74" s="25"/>
      <c r="X74" s="25"/>
      <c r="Y74" s="25"/>
      <c r="Z74" s="26"/>
      <c r="AA74" s="26"/>
      <c r="AB74" s="26"/>
      <c r="AC74" s="26"/>
      <c r="AD74" s="26"/>
      <c r="AE74" s="26"/>
      <c r="AF74" s="26"/>
      <c r="AG74" s="26"/>
      <c r="AH74" s="26"/>
      <c r="AI74" s="16"/>
      <c r="AM74" s="92">
        <f t="shared" si="1"/>
        <v>3</v>
      </c>
      <c r="AN74" s="12">
        <f t="shared" si="2"/>
        <v>4</v>
      </c>
    </row>
    <row r="75" spans="2:40" ht="15" customHeight="1" x14ac:dyDescent="0.2">
      <c r="B75" s="17">
        <f t="shared" si="0"/>
        <v>66</v>
      </c>
      <c r="C75" s="71">
        <f t="shared" si="3"/>
        <v>0</v>
      </c>
      <c r="D75" s="29">
        <f t="shared" si="4"/>
        <v>0</v>
      </c>
      <c r="E75" s="27" t="s">
        <v>12</v>
      </c>
      <c r="F75" s="27" t="s">
        <v>12</v>
      </c>
      <c r="G75" s="28" t="s">
        <v>12</v>
      </c>
      <c r="H75" s="29" t="s">
        <v>12</v>
      </c>
      <c r="I75" s="29" t="s">
        <v>12</v>
      </c>
      <c r="J75" s="99"/>
      <c r="K75" s="29" t="s">
        <v>12</v>
      </c>
      <c r="L75" s="99"/>
      <c r="M75" s="29" t="s">
        <v>12</v>
      </c>
      <c r="N75" s="18" t="s">
        <v>124</v>
      </c>
      <c r="O75" s="18"/>
      <c r="P75" s="104"/>
      <c r="Q75" s="104"/>
      <c r="R75" s="105" t="str">
        <f t="shared" si="5"/>
        <v/>
      </c>
      <c r="S75" s="30"/>
      <c r="T75" s="39"/>
      <c r="U75" s="24"/>
      <c r="V75" s="24"/>
      <c r="W75" s="25"/>
      <c r="X75" s="25"/>
      <c r="Y75" s="25"/>
      <c r="Z75" s="26"/>
      <c r="AA75" s="26"/>
      <c r="AB75" s="26"/>
      <c r="AC75" s="26"/>
      <c r="AD75" s="26"/>
      <c r="AE75" s="26"/>
      <c r="AF75" s="26"/>
      <c r="AG75" s="26"/>
      <c r="AH75" s="26"/>
      <c r="AI75" s="16"/>
      <c r="AM75" s="92">
        <f t="shared" ref="AM75:AM138" si="6">COUNTIF(E75,"OK")+COUNTIF(J75:M75,"OK")</f>
        <v>3</v>
      </c>
      <c r="AN75" s="12">
        <f t="shared" ref="AN75:AN138" si="7">COUNTIF(F75:I75,"OK")</f>
        <v>4</v>
      </c>
    </row>
    <row r="76" spans="2:40" ht="15" customHeight="1" x14ac:dyDescent="0.2">
      <c r="B76" s="17">
        <f t="shared" ref="B76:B139" si="8">B75+1</f>
        <v>67</v>
      </c>
      <c r="C76" s="71">
        <f t="shared" ref="C76:C139" si="9">D76/$F$6</f>
        <v>0</v>
      </c>
      <c r="D76" s="29">
        <f t="shared" ref="D76:D139" si="10">AT76*0.001</f>
        <v>0</v>
      </c>
      <c r="E76" s="27" t="s">
        <v>12</v>
      </c>
      <c r="F76" s="27" t="s">
        <v>12</v>
      </c>
      <c r="G76" s="28" t="s">
        <v>12</v>
      </c>
      <c r="H76" s="29" t="s">
        <v>12</v>
      </c>
      <c r="I76" s="29" t="s">
        <v>12</v>
      </c>
      <c r="J76" s="99"/>
      <c r="K76" s="29" t="s">
        <v>12</v>
      </c>
      <c r="L76" s="99"/>
      <c r="M76" s="29" t="s">
        <v>12</v>
      </c>
      <c r="N76" s="18" t="s">
        <v>124</v>
      </c>
      <c r="O76" s="18"/>
      <c r="P76" s="104"/>
      <c r="Q76" s="104"/>
      <c r="R76" s="105" t="str">
        <f t="shared" ref="R76:R139" si="11">IF(AU76&lt;&gt;"", AU76*0.01, "")</f>
        <v/>
      </c>
      <c r="S76" s="30"/>
      <c r="T76" s="39"/>
      <c r="U76" s="24"/>
      <c r="V76" s="24"/>
      <c r="W76" s="25"/>
      <c r="X76" s="25"/>
      <c r="Y76" s="25"/>
      <c r="Z76" s="26"/>
      <c r="AA76" s="26"/>
      <c r="AB76" s="26"/>
      <c r="AC76" s="26"/>
      <c r="AD76" s="26"/>
      <c r="AE76" s="26"/>
      <c r="AF76" s="26"/>
      <c r="AG76" s="26"/>
      <c r="AH76" s="26"/>
      <c r="AI76" s="16"/>
      <c r="AM76" s="92">
        <f t="shared" si="6"/>
        <v>3</v>
      </c>
      <c r="AN76" s="12">
        <f t="shared" si="7"/>
        <v>4</v>
      </c>
    </row>
    <row r="77" spans="2:40" ht="15" customHeight="1" x14ac:dyDescent="0.2">
      <c r="B77" s="17">
        <f t="shared" si="8"/>
        <v>68</v>
      </c>
      <c r="C77" s="71">
        <f t="shared" si="9"/>
        <v>0</v>
      </c>
      <c r="D77" s="29">
        <f t="shared" si="10"/>
        <v>0</v>
      </c>
      <c r="E77" s="27" t="s">
        <v>12</v>
      </c>
      <c r="F77" s="27" t="s">
        <v>12</v>
      </c>
      <c r="G77" s="28" t="s">
        <v>12</v>
      </c>
      <c r="H77" s="29" t="s">
        <v>12</v>
      </c>
      <c r="I77" s="29" t="s">
        <v>12</v>
      </c>
      <c r="J77" s="99"/>
      <c r="K77" s="29" t="s">
        <v>12</v>
      </c>
      <c r="L77" s="99"/>
      <c r="M77" s="29" t="s">
        <v>12</v>
      </c>
      <c r="N77" s="18" t="s">
        <v>124</v>
      </c>
      <c r="O77" s="18"/>
      <c r="P77" s="104"/>
      <c r="Q77" s="104"/>
      <c r="R77" s="105" t="str">
        <f t="shared" si="11"/>
        <v/>
      </c>
      <c r="S77" s="30"/>
      <c r="T77" s="39"/>
      <c r="U77" s="24"/>
      <c r="V77" s="24"/>
      <c r="W77" s="25"/>
      <c r="X77" s="25"/>
      <c r="Y77" s="25"/>
      <c r="Z77" s="26"/>
      <c r="AA77" s="26"/>
      <c r="AB77" s="26"/>
      <c r="AC77" s="26"/>
      <c r="AD77" s="26"/>
      <c r="AE77" s="26"/>
      <c r="AF77" s="26"/>
      <c r="AG77" s="26"/>
      <c r="AH77" s="26"/>
      <c r="AI77" s="16"/>
      <c r="AM77" s="92">
        <f t="shared" si="6"/>
        <v>3</v>
      </c>
      <c r="AN77" s="12">
        <f t="shared" si="7"/>
        <v>4</v>
      </c>
    </row>
    <row r="78" spans="2:40" ht="15" customHeight="1" x14ac:dyDescent="0.2">
      <c r="B78" s="17">
        <f t="shared" si="8"/>
        <v>69</v>
      </c>
      <c r="C78" s="71">
        <f t="shared" si="9"/>
        <v>0</v>
      </c>
      <c r="D78" s="29">
        <f t="shared" si="10"/>
        <v>0</v>
      </c>
      <c r="E78" s="27" t="s">
        <v>12</v>
      </c>
      <c r="F78" s="27" t="s">
        <v>12</v>
      </c>
      <c r="G78" s="28" t="s">
        <v>12</v>
      </c>
      <c r="H78" s="29" t="s">
        <v>12</v>
      </c>
      <c r="I78" s="29" t="s">
        <v>12</v>
      </c>
      <c r="J78" s="99"/>
      <c r="K78" s="29" t="s">
        <v>12</v>
      </c>
      <c r="L78" s="99"/>
      <c r="M78" s="29" t="s">
        <v>12</v>
      </c>
      <c r="N78" s="18" t="s">
        <v>124</v>
      </c>
      <c r="O78" s="18"/>
      <c r="P78" s="104"/>
      <c r="Q78" s="104"/>
      <c r="R78" s="105" t="str">
        <f t="shared" si="11"/>
        <v/>
      </c>
      <c r="S78" s="30"/>
      <c r="T78" s="39"/>
      <c r="U78" s="24"/>
      <c r="V78" s="24"/>
      <c r="W78" s="25"/>
      <c r="X78" s="25"/>
      <c r="Y78" s="25"/>
      <c r="Z78" s="26"/>
      <c r="AA78" s="26"/>
      <c r="AB78" s="26"/>
      <c r="AC78" s="26"/>
      <c r="AD78" s="26"/>
      <c r="AE78" s="26"/>
      <c r="AF78" s="26"/>
      <c r="AG78" s="26"/>
      <c r="AH78" s="26"/>
      <c r="AI78" s="16"/>
      <c r="AM78" s="92">
        <f t="shared" si="6"/>
        <v>3</v>
      </c>
      <c r="AN78" s="12">
        <f t="shared" si="7"/>
        <v>4</v>
      </c>
    </row>
    <row r="79" spans="2:40" ht="15" customHeight="1" x14ac:dyDescent="0.2">
      <c r="B79" s="17">
        <f t="shared" si="8"/>
        <v>70</v>
      </c>
      <c r="C79" s="71">
        <f t="shared" si="9"/>
        <v>0</v>
      </c>
      <c r="D79" s="29">
        <f t="shared" si="10"/>
        <v>0</v>
      </c>
      <c r="E79" s="27" t="s">
        <v>12</v>
      </c>
      <c r="F79" s="27" t="s">
        <v>12</v>
      </c>
      <c r="G79" s="28" t="s">
        <v>12</v>
      </c>
      <c r="H79" s="29" t="s">
        <v>12</v>
      </c>
      <c r="I79" s="29" t="s">
        <v>12</v>
      </c>
      <c r="J79" s="99"/>
      <c r="K79" s="29" t="s">
        <v>12</v>
      </c>
      <c r="L79" s="99"/>
      <c r="M79" s="29" t="s">
        <v>12</v>
      </c>
      <c r="N79" s="18" t="s">
        <v>124</v>
      </c>
      <c r="O79" s="18"/>
      <c r="P79" s="104"/>
      <c r="Q79" s="104"/>
      <c r="R79" s="105" t="str">
        <f t="shared" si="11"/>
        <v/>
      </c>
      <c r="S79" s="30"/>
      <c r="T79" s="39"/>
      <c r="U79" s="24"/>
      <c r="V79" s="24"/>
      <c r="W79" s="25"/>
      <c r="X79" s="25"/>
      <c r="Y79" s="25"/>
      <c r="Z79" s="26"/>
      <c r="AA79" s="26"/>
      <c r="AB79" s="26"/>
      <c r="AC79" s="26"/>
      <c r="AD79" s="26"/>
      <c r="AE79" s="26"/>
      <c r="AF79" s="26"/>
      <c r="AG79" s="26"/>
      <c r="AH79" s="26"/>
      <c r="AI79" s="16"/>
      <c r="AM79" s="92">
        <f t="shared" si="6"/>
        <v>3</v>
      </c>
      <c r="AN79" s="12">
        <f t="shared" si="7"/>
        <v>4</v>
      </c>
    </row>
    <row r="80" spans="2:40" ht="15" customHeight="1" x14ac:dyDescent="0.2">
      <c r="B80" s="17">
        <f t="shared" si="8"/>
        <v>71</v>
      </c>
      <c r="C80" s="71">
        <f t="shared" si="9"/>
        <v>0</v>
      </c>
      <c r="D80" s="29">
        <f t="shared" si="10"/>
        <v>0</v>
      </c>
      <c r="E80" s="27" t="s">
        <v>12</v>
      </c>
      <c r="F80" s="27" t="s">
        <v>12</v>
      </c>
      <c r="G80" s="28" t="s">
        <v>12</v>
      </c>
      <c r="H80" s="29" t="s">
        <v>12</v>
      </c>
      <c r="I80" s="29" t="s">
        <v>12</v>
      </c>
      <c r="J80" s="99"/>
      <c r="K80" s="29" t="s">
        <v>12</v>
      </c>
      <c r="L80" s="99"/>
      <c r="M80" s="29" t="s">
        <v>12</v>
      </c>
      <c r="N80" s="18" t="s">
        <v>124</v>
      </c>
      <c r="O80" s="18"/>
      <c r="P80" s="104"/>
      <c r="Q80" s="104"/>
      <c r="R80" s="105" t="str">
        <f t="shared" si="11"/>
        <v/>
      </c>
      <c r="S80" s="30"/>
      <c r="T80" s="39"/>
      <c r="U80" s="24"/>
      <c r="V80" s="24"/>
      <c r="W80" s="25"/>
      <c r="X80" s="25"/>
      <c r="Y80" s="25"/>
      <c r="Z80" s="26"/>
      <c r="AA80" s="26"/>
      <c r="AB80" s="26"/>
      <c r="AC80" s="26"/>
      <c r="AD80" s="26"/>
      <c r="AE80" s="26"/>
      <c r="AF80" s="26"/>
      <c r="AG80" s="26"/>
      <c r="AH80" s="26"/>
      <c r="AI80" s="16"/>
      <c r="AM80" s="92">
        <f t="shared" si="6"/>
        <v>3</v>
      </c>
      <c r="AN80" s="12">
        <f t="shared" si="7"/>
        <v>4</v>
      </c>
    </row>
    <row r="81" spans="2:40" ht="15" customHeight="1" x14ac:dyDescent="0.2">
      <c r="B81" s="17">
        <f t="shared" si="8"/>
        <v>72</v>
      </c>
      <c r="C81" s="71">
        <f t="shared" si="9"/>
        <v>0</v>
      </c>
      <c r="D81" s="29">
        <f t="shared" si="10"/>
        <v>0</v>
      </c>
      <c r="E81" s="27" t="s">
        <v>12</v>
      </c>
      <c r="F81" s="27" t="s">
        <v>12</v>
      </c>
      <c r="G81" s="28" t="s">
        <v>12</v>
      </c>
      <c r="H81" s="29" t="s">
        <v>12</v>
      </c>
      <c r="I81" s="29" t="s">
        <v>12</v>
      </c>
      <c r="J81" s="99"/>
      <c r="K81" s="29" t="s">
        <v>12</v>
      </c>
      <c r="L81" s="99"/>
      <c r="M81" s="29" t="s">
        <v>12</v>
      </c>
      <c r="N81" s="18" t="s">
        <v>124</v>
      </c>
      <c r="O81" s="18"/>
      <c r="P81" s="104"/>
      <c r="Q81" s="104"/>
      <c r="R81" s="105" t="str">
        <f t="shared" si="11"/>
        <v/>
      </c>
      <c r="S81" s="30"/>
      <c r="T81" s="39"/>
      <c r="U81" s="24"/>
      <c r="V81" s="24"/>
      <c r="W81" s="25"/>
      <c r="X81" s="25"/>
      <c r="Y81" s="25"/>
      <c r="Z81" s="26"/>
      <c r="AA81" s="26"/>
      <c r="AB81" s="26"/>
      <c r="AC81" s="26"/>
      <c r="AD81" s="26"/>
      <c r="AE81" s="26"/>
      <c r="AF81" s="26"/>
      <c r="AG81" s="26"/>
      <c r="AH81" s="26"/>
      <c r="AI81" s="16"/>
      <c r="AM81" s="92">
        <f t="shared" si="6"/>
        <v>3</v>
      </c>
      <c r="AN81" s="12">
        <f t="shared" si="7"/>
        <v>4</v>
      </c>
    </row>
    <row r="82" spans="2:40" ht="15" customHeight="1" x14ac:dyDescent="0.2">
      <c r="B82" s="17">
        <f t="shared" si="8"/>
        <v>73</v>
      </c>
      <c r="C82" s="71">
        <f t="shared" si="9"/>
        <v>0</v>
      </c>
      <c r="D82" s="29">
        <f t="shared" si="10"/>
        <v>0</v>
      </c>
      <c r="E82" s="27" t="s">
        <v>12</v>
      </c>
      <c r="F82" s="27" t="s">
        <v>12</v>
      </c>
      <c r="G82" s="28" t="s">
        <v>12</v>
      </c>
      <c r="H82" s="29" t="s">
        <v>12</v>
      </c>
      <c r="I82" s="29" t="s">
        <v>12</v>
      </c>
      <c r="J82" s="99"/>
      <c r="K82" s="29" t="s">
        <v>12</v>
      </c>
      <c r="L82" s="99"/>
      <c r="M82" s="29" t="s">
        <v>12</v>
      </c>
      <c r="N82" s="18" t="s">
        <v>124</v>
      </c>
      <c r="O82" s="18"/>
      <c r="P82" s="104"/>
      <c r="Q82" s="104"/>
      <c r="R82" s="105" t="str">
        <f t="shared" si="11"/>
        <v/>
      </c>
      <c r="S82" s="30"/>
      <c r="T82" s="39"/>
      <c r="U82" s="24"/>
      <c r="V82" s="24"/>
      <c r="W82" s="25"/>
      <c r="X82" s="25"/>
      <c r="Y82" s="25"/>
      <c r="Z82" s="26"/>
      <c r="AA82" s="26"/>
      <c r="AB82" s="26"/>
      <c r="AC82" s="26"/>
      <c r="AD82" s="26"/>
      <c r="AE82" s="26"/>
      <c r="AF82" s="26"/>
      <c r="AG82" s="26"/>
      <c r="AH82" s="26"/>
      <c r="AI82" s="16"/>
      <c r="AM82" s="92">
        <f t="shared" si="6"/>
        <v>3</v>
      </c>
      <c r="AN82" s="12">
        <f t="shared" si="7"/>
        <v>4</v>
      </c>
    </row>
    <row r="83" spans="2:40" ht="15" customHeight="1" x14ac:dyDescent="0.2">
      <c r="B83" s="17">
        <f t="shared" si="8"/>
        <v>74</v>
      </c>
      <c r="C83" s="71">
        <f t="shared" si="9"/>
        <v>0</v>
      </c>
      <c r="D83" s="29">
        <f t="shared" si="10"/>
        <v>0</v>
      </c>
      <c r="E83" s="27" t="s">
        <v>12</v>
      </c>
      <c r="F83" s="27" t="s">
        <v>12</v>
      </c>
      <c r="G83" s="28" t="s">
        <v>12</v>
      </c>
      <c r="H83" s="29" t="s">
        <v>12</v>
      </c>
      <c r="I83" s="29" t="s">
        <v>12</v>
      </c>
      <c r="J83" s="99"/>
      <c r="K83" s="29" t="s">
        <v>12</v>
      </c>
      <c r="L83" s="99"/>
      <c r="M83" s="29" t="s">
        <v>12</v>
      </c>
      <c r="N83" s="18" t="s">
        <v>124</v>
      </c>
      <c r="O83" s="18"/>
      <c r="P83" s="104"/>
      <c r="Q83" s="104"/>
      <c r="R83" s="105" t="str">
        <f t="shared" si="11"/>
        <v/>
      </c>
      <c r="S83" s="30"/>
      <c r="T83" s="39"/>
      <c r="U83" s="24"/>
      <c r="V83" s="24"/>
      <c r="W83" s="25"/>
      <c r="X83" s="25"/>
      <c r="Y83" s="25"/>
      <c r="Z83" s="26"/>
      <c r="AA83" s="26"/>
      <c r="AB83" s="26"/>
      <c r="AC83" s="26"/>
      <c r="AD83" s="26"/>
      <c r="AE83" s="26"/>
      <c r="AF83" s="26"/>
      <c r="AG83" s="26"/>
      <c r="AH83" s="26"/>
      <c r="AI83" s="16"/>
      <c r="AM83" s="92">
        <f t="shared" si="6"/>
        <v>3</v>
      </c>
      <c r="AN83" s="12">
        <f t="shared" si="7"/>
        <v>4</v>
      </c>
    </row>
    <row r="84" spans="2:40" ht="15" customHeight="1" x14ac:dyDescent="0.2">
      <c r="B84" s="17">
        <f t="shared" si="8"/>
        <v>75</v>
      </c>
      <c r="C84" s="71">
        <f t="shared" si="9"/>
        <v>0</v>
      </c>
      <c r="D84" s="29">
        <f t="shared" si="10"/>
        <v>0</v>
      </c>
      <c r="E84" s="27" t="s">
        <v>12</v>
      </c>
      <c r="F84" s="27" t="s">
        <v>12</v>
      </c>
      <c r="G84" s="28" t="s">
        <v>12</v>
      </c>
      <c r="H84" s="29" t="s">
        <v>12</v>
      </c>
      <c r="I84" s="29" t="s">
        <v>12</v>
      </c>
      <c r="J84" s="99"/>
      <c r="K84" s="29" t="s">
        <v>12</v>
      </c>
      <c r="L84" s="99"/>
      <c r="M84" s="29" t="s">
        <v>12</v>
      </c>
      <c r="N84" s="18" t="s">
        <v>124</v>
      </c>
      <c r="O84" s="18"/>
      <c r="P84" s="104"/>
      <c r="Q84" s="104"/>
      <c r="R84" s="105" t="str">
        <f t="shared" si="11"/>
        <v/>
      </c>
      <c r="S84" s="30"/>
      <c r="T84" s="39"/>
      <c r="U84" s="24"/>
      <c r="V84" s="24"/>
      <c r="W84" s="25"/>
      <c r="X84" s="25"/>
      <c r="Y84" s="25"/>
      <c r="Z84" s="26"/>
      <c r="AA84" s="26"/>
      <c r="AB84" s="26"/>
      <c r="AC84" s="26"/>
      <c r="AD84" s="26"/>
      <c r="AE84" s="26"/>
      <c r="AF84" s="26"/>
      <c r="AG84" s="26"/>
      <c r="AH84" s="26"/>
      <c r="AI84" s="16"/>
      <c r="AM84" s="92">
        <f t="shared" si="6"/>
        <v>3</v>
      </c>
      <c r="AN84" s="12">
        <f t="shared" si="7"/>
        <v>4</v>
      </c>
    </row>
    <row r="85" spans="2:40" ht="15" customHeight="1" x14ac:dyDescent="0.2">
      <c r="B85" s="17">
        <f t="shared" si="8"/>
        <v>76</v>
      </c>
      <c r="C85" s="71">
        <f t="shared" si="9"/>
        <v>0</v>
      </c>
      <c r="D85" s="29">
        <f t="shared" si="10"/>
        <v>0</v>
      </c>
      <c r="E85" s="27" t="s">
        <v>12</v>
      </c>
      <c r="F85" s="27" t="s">
        <v>12</v>
      </c>
      <c r="G85" s="28" t="s">
        <v>12</v>
      </c>
      <c r="H85" s="29" t="s">
        <v>12</v>
      </c>
      <c r="I85" s="29" t="s">
        <v>12</v>
      </c>
      <c r="J85" s="99"/>
      <c r="K85" s="29" t="s">
        <v>12</v>
      </c>
      <c r="L85" s="99"/>
      <c r="M85" s="29" t="s">
        <v>12</v>
      </c>
      <c r="N85" s="18" t="s">
        <v>124</v>
      </c>
      <c r="O85" s="18"/>
      <c r="P85" s="104"/>
      <c r="Q85" s="104"/>
      <c r="R85" s="105" t="str">
        <f t="shared" si="11"/>
        <v/>
      </c>
      <c r="S85" s="30"/>
      <c r="T85" s="39"/>
      <c r="U85" s="24"/>
      <c r="V85" s="24"/>
      <c r="W85" s="25"/>
      <c r="X85" s="25"/>
      <c r="Y85" s="25"/>
      <c r="Z85" s="26"/>
      <c r="AA85" s="26"/>
      <c r="AB85" s="26"/>
      <c r="AC85" s="26"/>
      <c r="AD85" s="26"/>
      <c r="AE85" s="26"/>
      <c r="AF85" s="26"/>
      <c r="AG85" s="26"/>
      <c r="AH85" s="26"/>
      <c r="AI85" s="16"/>
      <c r="AM85" s="92">
        <f t="shared" si="6"/>
        <v>3</v>
      </c>
      <c r="AN85" s="12">
        <f t="shared" si="7"/>
        <v>4</v>
      </c>
    </row>
    <row r="86" spans="2:40" ht="15" customHeight="1" x14ac:dyDescent="0.2">
      <c r="B86" s="17">
        <f t="shared" si="8"/>
        <v>77</v>
      </c>
      <c r="C86" s="71">
        <f t="shared" si="9"/>
        <v>0</v>
      </c>
      <c r="D86" s="29">
        <f t="shared" si="10"/>
        <v>0</v>
      </c>
      <c r="E86" s="27" t="s">
        <v>12</v>
      </c>
      <c r="F86" s="27" t="s">
        <v>12</v>
      </c>
      <c r="G86" s="28" t="s">
        <v>12</v>
      </c>
      <c r="H86" s="29" t="s">
        <v>12</v>
      </c>
      <c r="I86" s="29" t="s">
        <v>12</v>
      </c>
      <c r="J86" s="99"/>
      <c r="K86" s="29" t="s">
        <v>12</v>
      </c>
      <c r="L86" s="99"/>
      <c r="M86" s="29" t="s">
        <v>12</v>
      </c>
      <c r="N86" s="18" t="s">
        <v>124</v>
      </c>
      <c r="O86" s="18"/>
      <c r="P86" s="104"/>
      <c r="Q86" s="104"/>
      <c r="R86" s="105" t="str">
        <f t="shared" si="11"/>
        <v/>
      </c>
      <c r="S86" s="30"/>
      <c r="T86" s="39"/>
      <c r="U86" s="24"/>
      <c r="V86" s="24"/>
      <c r="W86" s="25"/>
      <c r="X86" s="25"/>
      <c r="Y86" s="25"/>
      <c r="Z86" s="26"/>
      <c r="AA86" s="26"/>
      <c r="AB86" s="26"/>
      <c r="AC86" s="26"/>
      <c r="AD86" s="26"/>
      <c r="AE86" s="26"/>
      <c r="AF86" s="26"/>
      <c r="AG86" s="26"/>
      <c r="AH86" s="26"/>
      <c r="AI86" s="16"/>
      <c r="AM86" s="92">
        <f t="shared" si="6"/>
        <v>3</v>
      </c>
      <c r="AN86" s="12">
        <f t="shared" si="7"/>
        <v>4</v>
      </c>
    </row>
    <row r="87" spans="2:40" ht="15" customHeight="1" x14ac:dyDescent="0.2">
      <c r="B87" s="17">
        <f t="shared" si="8"/>
        <v>78</v>
      </c>
      <c r="C87" s="71">
        <f t="shared" si="9"/>
        <v>0</v>
      </c>
      <c r="D87" s="29">
        <f t="shared" si="10"/>
        <v>0</v>
      </c>
      <c r="E87" s="27" t="s">
        <v>12</v>
      </c>
      <c r="F87" s="27" t="s">
        <v>12</v>
      </c>
      <c r="G87" s="28" t="s">
        <v>12</v>
      </c>
      <c r="H87" s="29" t="s">
        <v>12</v>
      </c>
      <c r="I87" s="29" t="s">
        <v>12</v>
      </c>
      <c r="J87" s="99"/>
      <c r="K87" s="29" t="s">
        <v>12</v>
      </c>
      <c r="L87" s="99"/>
      <c r="M87" s="29" t="s">
        <v>12</v>
      </c>
      <c r="N87" s="18" t="s">
        <v>124</v>
      </c>
      <c r="O87" s="18"/>
      <c r="P87" s="104"/>
      <c r="Q87" s="104"/>
      <c r="R87" s="105" t="str">
        <f t="shared" si="11"/>
        <v/>
      </c>
      <c r="S87" s="30"/>
      <c r="T87" s="39"/>
      <c r="U87" s="24"/>
      <c r="V87" s="24"/>
      <c r="W87" s="25"/>
      <c r="X87" s="25"/>
      <c r="Y87" s="25"/>
      <c r="Z87" s="26"/>
      <c r="AA87" s="26"/>
      <c r="AB87" s="26"/>
      <c r="AC87" s="26"/>
      <c r="AD87" s="26"/>
      <c r="AE87" s="26"/>
      <c r="AF87" s="26"/>
      <c r="AG87" s="26"/>
      <c r="AH87" s="26"/>
      <c r="AI87" s="16"/>
      <c r="AM87" s="92">
        <f t="shared" si="6"/>
        <v>3</v>
      </c>
      <c r="AN87" s="12">
        <f t="shared" si="7"/>
        <v>4</v>
      </c>
    </row>
    <row r="88" spans="2:40" ht="15" customHeight="1" x14ac:dyDescent="0.2">
      <c r="B88" s="17">
        <f t="shared" si="8"/>
        <v>79</v>
      </c>
      <c r="C88" s="71">
        <f t="shared" si="9"/>
        <v>0</v>
      </c>
      <c r="D88" s="29">
        <f t="shared" si="10"/>
        <v>0</v>
      </c>
      <c r="E88" s="27" t="s">
        <v>12</v>
      </c>
      <c r="F88" s="27" t="s">
        <v>12</v>
      </c>
      <c r="G88" s="28" t="s">
        <v>12</v>
      </c>
      <c r="H88" s="29" t="s">
        <v>12</v>
      </c>
      <c r="I88" s="29" t="s">
        <v>12</v>
      </c>
      <c r="J88" s="99"/>
      <c r="K88" s="29" t="s">
        <v>12</v>
      </c>
      <c r="L88" s="99"/>
      <c r="M88" s="29" t="s">
        <v>12</v>
      </c>
      <c r="N88" s="18" t="s">
        <v>124</v>
      </c>
      <c r="O88" s="18"/>
      <c r="P88" s="104"/>
      <c r="Q88" s="104"/>
      <c r="R88" s="105" t="str">
        <f t="shared" si="11"/>
        <v/>
      </c>
      <c r="S88" s="30"/>
      <c r="T88" s="39"/>
      <c r="U88" s="24"/>
      <c r="V88" s="24"/>
      <c r="W88" s="25"/>
      <c r="X88" s="25"/>
      <c r="Y88" s="25"/>
      <c r="Z88" s="26"/>
      <c r="AA88" s="26"/>
      <c r="AB88" s="26"/>
      <c r="AC88" s="26"/>
      <c r="AD88" s="26"/>
      <c r="AE88" s="26"/>
      <c r="AF88" s="26"/>
      <c r="AG88" s="26"/>
      <c r="AH88" s="26"/>
      <c r="AI88" s="16"/>
      <c r="AM88" s="92">
        <f t="shared" si="6"/>
        <v>3</v>
      </c>
      <c r="AN88" s="12">
        <f t="shared" si="7"/>
        <v>4</v>
      </c>
    </row>
    <row r="89" spans="2:40" ht="15" customHeight="1" x14ac:dyDescent="0.2">
      <c r="B89" s="17">
        <f t="shared" si="8"/>
        <v>80</v>
      </c>
      <c r="C89" s="71">
        <f t="shared" si="9"/>
        <v>0</v>
      </c>
      <c r="D89" s="29">
        <f t="shared" si="10"/>
        <v>0</v>
      </c>
      <c r="E89" s="27" t="s">
        <v>12</v>
      </c>
      <c r="F89" s="27" t="s">
        <v>12</v>
      </c>
      <c r="G89" s="28" t="s">
        <v>12</v>
      </c>
      <c r="H89" s="29" t="s">
        <v>12</v>
      </c>
      <c r="I89" s="29" t="s">
        <v>12</v>
      </c>
      <c r="J89" s="99"/>
      <c r="K89" s="29" t="s">
        <v>12</v>
      </c>
      <c r="L89" s="99"/>
      <c r="M89" s="29" t="s">
        <v>12</v>
      </c>
      <c r="N89" s="18" t="s">
        <v>124</v>
      </c>
      <c r="O89" s="18"/>
      <c r="P89" s="104"/>
      <c r="Q89" s="104"/>
      <c r="R89" s="105" t="str">
        <f t="shared" si="11"/>
        <v/>
      </c>
      <c r="S89" s="30"/>
      <c r="T89" s="39"/>
      <c r="U89" s="24"/>
      <c r="V89" s="24"/>
      <c r="W89" s="25"/>
      <c r="X89" s="25"/>
      <c r="Y89" s="25"/>
      <c r="Z89" s="26"/>
      <c r="AA89" s="26"/>
      <c r="AB89" s="26"/>
      <c r="AC89" s="26"/>
      <c r="AD89" s="26"/>
      <c r="AE89" s="26"/>
      <c r="AF89" s="26"/>
      <c r="AG89" s="26"/>
      <c r="AH89" s="26"/>
      <c r="AI89" s="16"/>
      <c r="AM89" s="92">
        <f t="shared" si="6"/>
        <v>3</v>
      </c>
      <c r="AN89" s="12">
        <f t="shared" si="7"/>
        <v>4</v>
      </c>
    </row>
    <row r="90" spans="2:40" ht="15" customHeight="1" x14ac:dyDescent="0.2">
      <c r="B90" s="17">
        <f t="shared" si="8"/>
        <v>81</v>
      </c>
      <c r="C90" s="71">
        <f t="shared" si="9"/>
        <v>0</v>
      </c>
      <c r="D90" s="29">
        <f t="shared" si="10"/>
        <v>0</v>
      </c>
      <c r="E90" s="27" t="s">
        <v>12</v>
      </c>
      <c r="F90" s="27" t="s">
        <v>12</v>
      </c>
      <c r="G90" s="28" t="s">
        <v>12</v>
      </c>
      <c r="H90" s="29" t="s">
        <v>12</v>
      </c>
      <c r="I90" s="29" t="s">
        <v>12</v>
      </c>
      <c r="J90" s="99"/>
      <c r="K90" s="29" t="s">
        <v>12</v>
      </c>
      <c r="L90" s="99"/>
      <c r="M90" s="29" t="s">
        <v>12</v>
      </c>
      <c r="N90" s="18" t="s">
        <v>124</v>
      </c>
      <c r="O90" s="18"/>
      <c r="P90" s="104"/>
      <c r="Q90" s="104"/>
      <c r="R90" s="105" t="str">
        <f t="shared" si="11"/>
        <v/>
      </c>
      <c r="S90" s="30"/>
      <c r="T90" s="39"/>
      <c r="U90" s="24"/>
      <c r="V90" s="24"/>
      <c r="W90" s="25"/>
      <c r="X90" s="25"/>
      <c r="Y90" s="25"/>
      <c r="Z90" s="26"/>
      <c r="AA90" s="26"/>
      <c r="AB90" s="26"/>
      <c r="AC90" s="26"/>
      <c r="AD90" s="26"/>
      <c r="AE90" s="26"/>
      <c r="AF90" s="26"/>
      <c r="AG90" s="26"/>
      <c r="AH90" s="26"/>
      <c r="AI90" s="16"/>
      <c r="AM90" s="92">
        <f t="shared" si="6"/>
        <v>3</v>
      </c>
      <c r="AN90" s="12">
        <f t="shared" si="7"/>
        <v>4</v>
      </c>
    </row>
    <row r="91" spans="2:40" ht="15" customHeight="1" x14ac:dyDescent="0.2">
      <c r="B91" s="17">
        <f t="shared" si="8"/>
        <v>82</v>
      </c>
      <c r="C91" s="71">
        <f t="shared" si="9"/>
        <v>0</v>
      </c>
      <c r="D91" s="29">
        <f t="shared" si="10"/>
        <v>0</v>
      </c>
      <c r="E91" s="27" t="s">
        <v>12</v>
      </c>
      <c r="F91" s="27" t="s">
        <v>12</v>
      </c>
      <c r="G91" s="28" t="s">
        <v>12</v>
      </c>
      <c r="H91" s="29" t="s">
        <v>12</v>
      </c>
      <c r="I91" s="29" t="s">
        <v>12</v>
      </c>
      <c r="J91" s="99"/>
      <c r="K91" s="29" t="s">
        <v>12</v>
      </c>
      <c r="L91" s="99"/>
      <c r="M91" s="29" t="s">
        <v>12</v>
      </c>
      <c r="N91" s="18" t="s">
        <v>124</v>
      </c>
      <c r="O91" s="18"/>
      <c r="P91" s="104"/>
      <c r="Q91" s="104"/>
      <c r="R91" s="105" t="str">
        <f t="shared" si="11"/>
        <v/>
      </c>
      <c r="S91" s="30"/>
      <c r="T91" s="39"/>
      <c r="U91" s="24"/>
      <c r="V91" s="24"/>
      <c r="W91" s="25"/>
      <c r="X91" s="25"/>
      <c r="Y91" s="25"/>
      <c r="Z91" s="26"/>
      <c r="AA91" s="26"/>
      <c r="AB91" s="26"/>
      <c r="AC91" s="26"/>
      <c r="AD91" s="26"/>
      <c r="AE91" s="26"/>
      <c r="AF91" s="26"/>
      <c r="AG91" s="26"/>
      <c r="AH91" s="26"/>
      <c r="AI91" s="16"/>
      <c r="AM91" s="92">
        <f t="shared" si="6"/>
        <v>3</v>
      </c>
      <c r="AN91" s="12">
        <f t="shared" si="7"/>
        <v>4</v>
      </c>
    </row>
    <row r="92" spans="2:40" ht="15" customHeight="1" x14ac:dyDescent="0.2">
      <c r="B92" s="17">
        <f t="shared" si="8"/>
        <v>83</v>
      </c>
      <c r="C92" s="71">
        <f t="shared" si="9"/>
        <v>0</v>
      </c>
      <c r="D92" s="29">
        <f t="shared" si="10"/>
        <v>0</v>
      </c>
      <c r="E92" s="27" t="s">
        <v>12</v>
      </c>
      <c r="F92" s="27" t="s">
        <v>12</v>
      </c>
      <c r="G92" s="28" t="s">
        <v>12</v>
      </c>
      <c r="H92" s="29" t="s">
        <v>12</v>
      </c>
      <c r="I92" s="29" t="s">
        <v>12</v>
      </c>
      <c r="J92" s="99"/>
      <c r="K92" s="29" t="s">
        <v>12</v>
      </c>
      <c r="L92" s="99"/>
      <c r="M92" s="29" t="s">
        <v>12</v>
      </c>
      <c r="N92" s="18" t="s">
        <v>124</v>
      </c>
      <c r="O92" s="18"/>
      <c r="P92" s="104"/>
      <c r="Q92" s="104"/>
      <c r="R92" s="105" t="str">
        <f t="shared" si="11"/>
        <v/>
      </c>
      <c r="S92" s="30"/>
      <c r="T92" s="39"/>
      <c r="U92" s="24"/>
      <c r="V92" s="24"/>
      <c r="W92" s="25"/>
      <c r="X92" s="25"/>
      <c r="Y92" s="25"/>
      <c r="Z92" s="26"/>
      <c r="AA92" s="26"/>
      <c r="AB92" s="26"/>
      <c r="AC92" s="26"/>
      <c r="AD92" s="26"/>
      <c r="AE92" s="26"/>
      <c r="AF92" s="26"/>
      <c r="AG92" s="26"/>
      <c r="AH92" s="26"/>
      <c r="AI92" s="16"/>
      <c r="AM92" s="92">
        <f t="shared" si="6"/>
        <v>3</v>
      </c>
      <c r="AN92" s="12">
        <f t="shared" si="7"/>
        <v>4</v>
      </c>
    </row>
    <row r="93" spans="2:40" ht="15" customHeight="1" x14ac:dyDescent="0.2">
      <c r="B93" s="17">
        <f t="shared" si="8"/>
        <v>84</v>
      </c>
      <c r="C93" s="71">
        <f t="shared" si="9"/>
        <v>0</v>
      </c>
      <c r="D93" s="29">
        <f t="shared" si="10"/>
        <v>0</v>
      </c>
      <c r="E93" s="27" t="s">
        <v>12</v>
      </c>
      <c r="F93" s="27" t="s">
        <v>12</v>
      </c>
      <c r="G93" s="28" t="s">
        <v>12</v>
      </c>
      <c r="H93" s="29" t="s">
        <v>12</v>
      </c>
      <c r="I93" s="29" t="s">
        <v>12</v>
      </c>
      <c r="J93" s="99"/>
      <c r="K93" s="29" t="s">
        <v>12</v>
      </c>
      <c r="L93" s="99"/>
      <c r="M93" s="29" t="s">
        <v>12</v>
      </c>
      <c r="N93" s="18" t="s">
        <v>124</v>
      </c>
      <c r="O93" s="18"/>
      <c r="P93" s="104"/>
      <c r="Q93" s="104"/>
      <c r="R93" s="105" t="str">
        <f t="shared" si="11"/>
        <v/>
      </c>
      <c r="S93" s="30"/>
      <c r="T93" s="39"/>
      <c r="U93" s="24"/>
      <c r="V93" s="24"/>
      <c r="W93" s="25"/>
      <c r="X93" s="25"/>
      <c r="Y93" s="25"/>
      <c r="Z93" s="26"/>
      <c r="AA93" s="26"/>
      <c r="AB93" s="26"/>
      <c r="AC93" s="26"/>
      <c r="AD93" s="26"/>
      <c r="AE93" s="26"/>
      <c r="AF93" s="26"/>
      <c r="AG93" s="26"/>
      <c r="AH93" s="26"/>
      <c r="AI93" s="16"/>
      <c r="AM93" s="92">
        <f t="shared" si="6"/>
        <v>3</v>
      </c>
      <c r="AN93" s="12">
        <f t="shared" si="7"/>
        <v>4</v>
      </c>
    </row>
    <row r="94" spans="2:40" ht="15" customHeight="1" x14ac:dyDescent="0.2">
      <c r="B94" s="17">
        <f t="shared" si="8"/>
        <v>85</v>
      </c>
      <c r="C94" s="71">
        <f t="shared" si="9"/>
        <v>0</v>
      </c>
      <c r="D94" s="29">
        <f t="shared" si="10"/>
        <v>0</v>
      </c>
      <c r="E94" s="27" t="s">
        <v>12</v>
      </c>
      <c r="F94" s="27" t="s">
        <v>12</v>
      </c>
      <c r="G94" s="28" t="s">
        <v>12</v>
      </c>
      <c r="H94" s="29" t="s">
        <v>12</v>
      </c>
      <c r="I94" s="29" t="s">
        <v>12</v>
      </c>
      <c r="J94" s="99"/>
      <c r="K94" s="29" t="s">
        <v>12</v>
      </c>
      <c r="L94" s="99"/>
      <c r="M94" s="29" t="s">
        <v>12</v>
      </c>
      <c r="N94" s="18" t="s">
        <v>124</v>
      </c>
      <c r="O94" s="18"/>
      <c r="P94" s="104"/>
      <c r="Q94" s="104"/>
      <c r="R94" s="105" t="str">
        <f t="shared" si="11"/>
        <v/>
      </c>
      <c r="S94" s="30"/>
      <c r="T94" s="39"/>
      <c r="U94" s="24"/>
      <c r="V94" s="24"/>
      <c r="W94" s="25"/>
      <c r="X94" s="25"/>
      <c r="Y94" s="25"/>
      <c r="Z94" s="26"/>
      <c r="AA94" s="26"/>
      <c r="AB94" s="26"/>
      <c r="AC94" s="26"/>
      <c r="AD94" s="26"/>
      <c r="AE94" s="26"/>
      <c r="AF94" s="26"/>
      <c r="AG94" s="26"/>
      <c r="AH94" s="26"/>
      <c r="AI94" s="16"/>
      <c r="AM94" s="92">
        <f t="shared" si="6"/>
        <v>3</v>
      </c>
      <c r="AN94" s="12">
        <f t="shared" si="7"/>
        <v>4</v>
      </c>
    </row>
    <row r="95" spans="2:40" ht="15" customHeight="1" x14ac:dyDescent="0.2">
      <c r="B95" s="17">
        <f t="shared" si="8"/>
        <v>86</v>
      </c>
      <c r="C95" s="71">
        <f t="shared" si="9"/>
        <v>0</v>
      </c>
      <c r="D95" s="29">
        <f t="shared" si="10"/>
        <v>0</v>
      </c>
      <c r="E95" s="27" t="s">
        <v>12</v>
      </c>
      <c r="F95" s="27" t="s">
        <v>12</v>
      </c>
      <c r="G95" s="28" t="s">
        <v>12</v>
      </c>
      <c r="H95" s="29" t="s">
        <v>12</v>
      </c>
      <c r="I95" s="29" t="s">
        <v>12</v>
      </c>
      <c r="J95" s="99"/>
      <c r="K95" s="29" t="s">
        <v>12</v>
      </c>
      <c r="L95" s="99"/>
      <c r="M95" s="29" t="s">
        <v>12</v>
      </c>
      <c r="N95" s="18" t="s">
        <v>124</v>
      </c>
      <c r="O95" s="18"/>
      <c r="P95" s="104"/>
      <c r="Q95" s="104"/>
      <c r="R95" s="105" t="str">
        <f t="shared" si="11"/>
        <v/>
      </c>
      <c r="S95" s="30"/>
      <c r="T95" s="39"/>
      <c r="U95" s="24"/>
      <c r="V95" s="24"/>
      <c r="W95" s="25"/>
      <c r="X95" s="25"/>
      <c r="Y95" s="25"/>
      <c r="Z95" s="26"/>
      <c r="AA95" s="26"/>
      <c r="AB95" s="26"/>
      <c r="AC95" s="26"/>
      <c r="AD95" s="26"/>
      <c r="AE95" s="26"/>
      <c r="AF95" s="26"/>
      <c r="AG95" s="26"/>
      <c r="AH95" s="26"/>
      <c r="AI95" s="16"/>
      <c r="AM95" s="92">
        <f t="shared" si="6"/>
        <v>3</v>
      </c>
      <c r="AN95" s="12">
        <f t="shared" si="7"/>
        <v>4</v>
      </c>
    </row>
    <row r="96" spans="2:40" ht="15" customHeight="1" x14ac:dyDescent="0.2">
      <c r="B96" s="17">
        <f t="shared" si="8"/>
        <v>87</v>
      </c>
      <c r="C96" s="71">
        <f t="shared" si="9"/>
        <v>0</v>
      </c>
      <c r="D96" s="29">
        <f t="shared" si="10"/>
        <v>0</v>
      </c>
      <c r="E96" s="27" t="s">
        <v>12</v>
      </c>
      <c r="F96" s="27" t="s">
        <v>12</v>
      </c>
      <c r="G96" s="28" t="s">
        <v>12</v>
      </c>
      <c r="H96" s="29" t="s">
        <v>12</v>
      </c>
      <c r="I96" s="29" t="s">
        <v>12</v>
      </c>
      <c r="J96" s="99"/>
      <c r="K96" s="29" t="s">
        <v>12</v>
      </c>
      <c r="L96" s="99"/>
      <c r="M96" s="29" t="s">
        <v>12</v>
      </c>
      <c r="N96" s="18" t="s">
        <v>124</v>
      </c>
      <c r="O96" s="18"/>
      <c r="P96" s="104"/>
      <c r="Q96" s="104"/>
      <c r="R96" s="105" t="str">
        <f t="shared" si="11"/>
        <v/>
      </c>
      <c r="S96" s="30"/>
      <c r="T96" s="39"/>
      <c r="U96" s="24"/>
      <c r="V96" s="24"/>
      <c r="W96" s="25"/>
      <c r="X96" s="25"/>
      <c r="Y96" s="25"/>
      <c r="Z96" s="26"/>
      <c r="AA96" s="26"/>
      <c r="AB96" s="26"/>
      <c r="AC96" s="26"/>
      <c r="AD96" s="26"/>
      <c r="AE96" s="26"/>
      <c r="AF96" s="26"/>
      <c r="AG96" s="26"/>
      <c r="AH96" s="26"/>
      <c r="AI96" s="16"/>
      <c r="AM96" s="92">
        <f t="shared" si="6"/>
        <v>3</v>
      </c>
      <c r="AN96" s="12">
        <f t="shared" si="7"/>
        <v>4</v>
      </c>
    </row>
    <row r="97" spans="2:40" ht="15" customHeight="1" x14ac:dyDescent="0.2">
      <c r="B97" s="17">
        <f t="shared" si="8"/>
        <v>88</v>
      </c>
      <c r="C97" s="71">
        <f t="shared" si="9"/>
        <v>0</v>
      </c>
      <c r="D97" s="29">
        <f t="shared" si="10"/>
        <v>0</v>
      </c>
      <c r="E97" s="27" t="s">
        <v>12</v>
      </c>
      <c r="F97" s="27" t="s">
        <v>12</v>
      </c>
      <c r="G97" s="28" t="s">
        <v>12</v>
      </c>
      <c r="H97" s="29" t="s">
        <v>12</v>
      </c>
      <c r="I97" s="29" t="s">
        <v>12</v>
      </c>
      <c r="J97" s="99"/>
      <c r="K97" s="29" t="s">
        <v>12</v>
      </c>
      <c r="L97" s="99"/>
      <c r="M97" s="29" t="s">
        <v>12</v>
      </c>
      <c r="N97" s="18" t="s">
        <v>124</v>
      </c>
      <c r="O97" s="18"/>
      <c r="P97" s="104"/>
      <c r="Q97" s="104"/>
      <c r="R97" s="105" t="str">
        <f t="shared" si="11"/>
        <v/>
      </c>
      <c r="S97" s="30"/>
      <c r="T97" s="39"/>
      <c r="U97" s="24"/>
      <c r="V97" s="24"/>
      <c r="W97" s="25"/>
      <c r="X97" s="25"/>
      <c r="Y97" s="25"/>
      <c r="Z97" s="26"/>
      <c r="AA97" s="26"/>
      <c r="AB97" s="26"/>
      <c r="AC97" s="26"/>
      <c r="AD97" s="26"/>
      <c r="AE97" s="26"/>
      <c r="AF97" s="26"/>
      <c r="AG97" s="26"/>
      <c r="AH97" s="26"/>
      <c r="AI97" s="16"/>
      <c r="AM97" s="92">
        <f t="shared" si="6"/>
        <v>3</v>
      </c>
      <c r="AN97" s="12">
        <f t="shared" si="7"/>
        <v>4</v>
      </c>
    </row>
    <row r="98" spans="2:40" ht="15" customHeight="1" x14ac:dyDescent="0.2">
      <c r="B98" s="17">
        <f t="shared" si="8"/>
        <v>89</v>
      </c>
      <c r="C98" s="71">
        <f t="shared" si="9"/>
        <v>0</v>
      </c>
      <c r="D98" s="29">
        <f t="shared" si="10"/>
        <v>0</v>
      </c>
      <c r="E98" s="27" t="s">
        <v>12</v>
      </c>
      <c r="F98" s="27" t="s">
        <v>12</v>
      </c>
      <c r="G98" s="28" t="s">
        <v>12</v>
      </c>
      <c r="H98" s="29" t="s">
        <v>12</v>
      </c>
      <c r="I98" s="29" t="s">
        <v>12</v>
      </c>
      <c r="J98" s="99"/>
      <c r="K98" s="29" t="s">
        <v>12</v>
      </c>
      <c r="L98" s="99"/>
      <c r="M98" s="29" t="s">
        <v>12</v>
      </c>
      <c r="N98" s="18" t="s">
        <v>124</v>
      </c>
      <c r="O98" s="18"/>
      <c r="P98" s="104"/>
      <c r="Q98" s="104"/>
      <c r="R98" s="105" t="str">
        <f t="shared" si="11"/>
        <v/>
      </c>
      <c r="S98" s="30"/>
      <c r="T98" s="39"/>
      <c r="U98" s="24"/>
      <c r="V98" s="24"/>
      <c r="W98" s="25"/>
      <c r="X98" s="25"/>
      <c r="Y98" s="25"/>
      <c r="Z98" s="26"/>
      <c r="AA98" s="26"/>
      <c r="AB98" s="26"/>
      <c r="AC98" s="26"/>
      <c r="AD98" s="26"/>
      <c r="AE98" s="26"/>
      <c r="AF98" s="26"/>
      <c r="AG98" s="26"/>
      <c r="AH98" s="26"/>
      <c r="AI98" s="16"/>
      <c r="AM98" s="92">
        <f t="shared" si="6"/>
        <v>3</v>
      </c>
      <c r="AN98" s="12">
        <f t="shared" si="7"/>
        <v>4</v>
      </c>
    </row>
    <row r="99" spans="2:40" ht="15" customHeight="1" x14ac:dyDescent="0.2">
      <c r="B99" s="17">
        <f t="shared" si="8"/>
        <v>90</v>
      </c>
      <c r="C99" s="71">
        <f t="shared" si="9"/>
        <v>0</v>
      </c>
      <c r="D99" s="29">
        <f t="shared" si="10"/>
        <v>0</v>
      </c>
      <c r="E99" s="27" t="s">
        <v>12</v>
      </c>
      <c r="F99" s="27" t="s">
        <v>12</v>
      </c>
      <c r="G99" s="28" t="s">
        <v>12</v>
      </c>
      <c r="H99" s="29" t="s">
        <v>12</v>
      </c>
      <c r="I99" s="29" t="s">
        <v>12</v>
      </c>
      <c r="J99" s="99"/>
      <c r="K99" s="29" t="s">
        <v>12</v>
      </c>
      <c r="L99" s="99"/>
      <c r="M99" s="29" t="s">
        <v>12</v>
      </c>
      <c r="N99" s="18" t="s">
        <v>124</v>
      </c>
      <c r="O99" s="18"/>
      <c r="P99" s="104"/>
      <c r="Q99" s="104"/>
      <c r="R99" s="105" t="str">
        <f t="shared" si="11"/>
        <v/>
      </c>
      <c r="S99" s="30"/>
      <c r="T99" s="39"/>
      <c r="U99" s="24"/>
      <c r="V99" s="24"/>
      <c r="W99" s="25"/>
      <c r="X99" s="25"/>
      <c r="Y99" s="25"/>
      <c r="Z99" s="26"/>
      <c r="AA99" s="26"/>
      <c r="AB99" s="26"/>
      <c r="AC99" s="26"/>
      <c r="AD99" s="26"/>
      <c r="AE99" s="26"/>
      <c r="AF99" s="26"/>
      <c r="AG99" s="26"/>
      <c r="AH99" s="26"/>
      <c r="AI99" s="16"/>
      <c r="AM99" s="92">
        <f t="shared" si="6"/>
        <v>3</v>
      </c>
      <c r="AN99" s="12">
        <f t="shared" si="7"/>
        <v>4</v>
      </c>
    </row>
    <row r="100" spans="2:40" ht="15" customHeight="1" x14ac:dyDescent="0.2">
      <c r="B100" s="17">
        <f t="shared" si="8"/>
        <v>91</v>
      </c>
      <c r="C100" s="71">
        <f t="shared" si="9"/>
        <v>0</v>
      </c>
      <c r="D100" s="29">
        <f t="shared" si="10"/>
        <v>0</v>
      </c>
      <c r="E100" s="27" t="s">
        <v>12</v>
      </c>
      <c r="F100" s="27" t="s">
        <v>12</v>
      </c>
      <c r="G100" s="28" t="s">
        <v>12</v>
      </c>
      <c r="H100" s="29" t="s">
        <v>12</v>
      </c>
      <c r="I100" s="29" t="s">
        <v>12</v>
      </c>
      <c r="J100" s="99"/>
      <c r="K100" s="29" t="s">
        <v>12</v>
      </c>
      <c r="L100" s="99"/>
      <c r="M100" s="29" t="s">
        <v>12</v>
      </c>
      <c r="N100" s="18" t="s">
        <v>124</v>
      </c>
      <c r="O100" s="18"/>
      <c r="P100" s="104"/>
      <c r="Q100" s="104"/>
      <c r="R100" s="105" t="str">
        <f t="shared" si="11"/>
        <v/>
      </c>
      <c r="S100" s="30"/>
      <c r="T100" s="39"/>
      <c r="U100" s="24"/>
      <c r="V100" s="24"/>
      <c r="W100" s="25"/>
      <c r="X100" s="25"/>
      <c r="Y100" s="25"/>
      <c r="Z100" s="26"/>
      <c r="AA100" s="26"/>
      <c r="AB100" s="26"/>
      <c r="AC100" s="26"/>
      <c r="AD100" s="26"/>
      <c r="AE100" s="26"/>
      <c r="AF100" s="26"/>
      <c r="AG100" s="26"/>
      <c r="AH100" s="26"/>
      <c r="AI100" s="16"/>
      <c r="AM100" s="92">
        <f t="shared" si="6"/>
        <v>3</v>
      </c>
      <c r="AN100" s="12">
        <f t="shared" si="7"/>
        <v>4</v>
      </c>
    </row>
    <row r="101" spans="2:40" ht="15" customHeight="1" x14ac:dyDescent="0.2">
      <c r="B101" s="17">
        <f t="shared" si="8"/>
        <v>92</v>
      </c>
      <c r="C101" s="71">
        <f t="shared" si="9"/>
        <v>0</v>
      </c>
      <c r="D101" s="29">
        <f t="shared" si="10"/>
        <v>0</v>
      </c>
      <c r="E101" s="27" t="s">
        <v>12</v>
      </c>
      <c r="F101" s="27" t="s">
        <v>12</v>
      </c>
      <c r="G101" s="28" t="s">
        <v>12</v>
      </c>
      <c r="H101" s="29" t="s">
        <v>12</v>
      </c>
      <c r="I101" s="29" t="s">
        <v>12</v>
      </c>
      <c r="J101" s="99"/>
      <c r="K101" s="29" t="s">
        <v>12</v>
      </c>
      <c r="L101" s="99"/>
      <c r="M101" s="29" t="s">
        <v>12</v>
      </c>
      <c r="N101" s="18" t="s">
        <v>124</v>
      </c>
      <c r="O101" s="18"/>
      <c r="P101" s="104"/>
      <c r="Q101" s="104"/>
      <c r="R101" s="105" t="str">
        <f t="shared" si="11"/>
        <v/>
      </c>
      <c r="S101" s="30"/>
      <c r="T101" s="39"/>
      <c r="U101" s="24"/>
      <c r="V101" s="24"/>
      <c r="W101" s="25"/>
      <c r="X101" s="25"/>
      <c r="Y101" s="25"/>
      <c r="Z101" s="26"/>
      <c r="AA101" s="26"/>
      <c r="AB101" s="26"/>
      <c r="AC101" s="26"/>
      <c r="AD101" s="26"/>
      <c r="AE101" s="26"/>
      <c r="AF101" s="26"/>
      <c r="AG101" s="26"/>
      <c r="AH101" s="26"/>
      <c r="AI101" s="16"/>
      <c r="AM101" s="92">
        <f t="shared" si="6"/>
        <v>3</v>
      </c>
      <c r="AN101" s="12">
        <f t="shared" si="7"/>
        <v>4</v>
      </c>
    </row>
    <row r="102" spans="2:40" ht="15" customHeight="1" x14ac:dyDescent="0.2">
      <c r="B102" s="17">
        <f t="shared" si="8"/>
        <v>93</v>
      </c>
      <c r="C102" s="71">
        <f t="shared" si="9"/>
        <v>0</v>
      </c>
      <c r="D102" s="29">
        <f t="shared" si="10"/>
        <v>0</v>
      </c>
      <c r="E102" s="27" t="s">
        <v>12</v>
      </c>
      <c r="F102" s="27" t="s">
        <v>12</v>
      </c>
      <c r="G102" s="28" t="s">
        <v>12</v>
      </c>
      <c r="H102" s="29" t="s">
        <v>12</v>
      </c>
      <c r="I102" s="29" t="s">
        <v>12</v>
      </c>
      <c r="J102" s="99"/>
      <c r="K102" s="29" t="s">
        <v>12</v>
      </c>
      <c r="L102" s="99"/>
      <c r="M102" s="29" t="s">
        <v>12</v>
      </c>
      <c r="N102" s="18" t="s">
        <v>124</v>
      </c>
      <c r="O102" s="18"/>
      <c r="P102" s="104"/>
      <c r="Q102" s="104"/>
      <c r="R102" s="105" t="str">
        <f t="shared" si="11"/>
        <v/>
      </c>
      <c r="S102" s="30"/>
      <c r="T102" s="39"/>
      <c r="U102" s="24"/>
      <c r="V102" s="24"/>
      <c r="W102" s="25"/>
      <c r="X102" s="25"/>
      <c r="Y102" s="25"/>
      <c r="Z102" s="26"/>
      <c r="AA102" s="26"/>
      <c r="AB102" s="26"/>
      <c r="AC102" s="26"/>
      <c r="AD102" s="26"/>
      <c r="AE102" s="26"/>
      <c r="AF102" s="26"/>
      <c r="AG102" s="26"/>
      <c r="AH102" s="26"/>
      <c r="AI102" s="16"/>
      <c r="AM102" s="92">
        <f t="shared" si="6"/>
        <v>3</v>
      </c>
      <c r="AN102" s="12">
        <f t="shared" si="7"/>
        <v>4</v>
      </c>
    </row>
    <row r="103" spans="2:40" ht="15" customHeight="1" x14ac:dyDescent="0.2">
      <c r="B103" s="17">
        <f t="shared" si="8"/>
        <v>94</v>
      </c>
      <c r="C103" s="71">
        <f t="shared" si="9"/>
        <v>0</v>
      </c>
      <c r="D103" s="29">
        <f t="shared" si="10"/>
        <v>0</v>
      </c>
      <c r="E103" s="27" t="s">
        <v>12</v>
      </c>
      <c r="F103" s="27" t="s">
        <v>12</v>
      </c>
      <c r="G103" s="28" t="s">
        <v>12</v>
      </c>
      <c r="H103" s="29" t="s">
        <v>12</v>
      </c>
      <c r="I103" s="29" t="s">
        <v>12</v>
      </c>
      <c r="J103" s="99"/>
      <c r="K103" s="29" t="s">
        <v>12</v>
      </c>
      <c r="L103" s="99"/>
      <c r="M103" s="29" t="s">
        <v>12</v>
      </c>
      <c r="N103" s="18" t="s">
        <v>124</v>
      </c>
      <c r="O103" s="18"/>
      <c r="P103" s="104"/>
      <c r="Q103" s="104"/>
      <c r="R103" s="105" t="str">
        <f t="shared" si="11"/>
        <v/>
      </c>
      <c r="S103" s="30"/>
      <c r="T103" s="39"/>
      <c r="U103" s="24"/>
      <c r="V103" s="24"/>
      <c r="W103" s="25"/>
      <c r="X103" s="25"/>
      <c r="Y103" s="25"/>
      <c r="Z103" s="26"/>
      <c r="AA103" s="26"/>
      <c r="AB103" s="26"/>
      <c r="AC103" s="26"/>
      <c r="AD103" s="26"/>
      <c r="AE103" s="26"/>
      <c r="AF103" s="26"/>
      <c r="AG103" s="26"/>
      <c r="AH103" s="26"/>
      <c r="AI103" s="16"/>
      <c r="AM103" s="92">
        <f t="shared" si="6"/>
        <v>3</v>
      </c>
      <c r="AN103" s="12">
        <f t="shared" si="7"/>
        <v>4</v>
      </c>
    </row>
    <row r="104" spans="2:40" ht="15" customHeight="1" x14ac:dyDescent="0.2">
      <c r="B104" s="17">
        <f t="shared" si="8"/>
        <v>95</v>
      </c>
      <c r="C104" s="71">
        <f t="shared" si="9"/>
        <v>0</v>
      </c>
      <c r="D104" s="29">
        <f t="shared" si="10"/>
        <v>0</v>
      </c>
      <c r="E104" s="27" t="s">
        <v>12</v>
      </c>
      <c r="F104" s="27" t="s">
        <v>12</v>
      </c>
      <c r="G104" s="28" t="s">
        <v>12</v>
      </c>
      <c r="H104" s="29" t="s">
        <v>12</v>
      </c>
      <c r="I104" s="29" t="s">
        <v>12</v>
      </c>
      <c r="J104" s="99"/>
      <c r="K104" s="29" t="s">
        <v>12</v>
      </c>
      <c r="L104" s="99"/>
      <c r="M104" s="29" t="s">
        <v>12</v>
      </c>
      <c r="N104" s="18" t="s">
        <v>124</v>
      </c>
      <c r="O104" s="18"/>
      <c r="P104" s="104"/>
      <c r="Q104" s="104"/>
      <c r="R104" s="105" t="str">
        <f t="shared" si="11"/>
        <v/>
      </c>
      <c r="S104" s="30"/>
      <c r="T104" s="39"/>
      <c r="U104" s="24"/>
      <c r="V104" s="24"/>
      <c r="W104" s="25"/>
      <c r="X104" s="25"/>
      <c r="Y104" s="25"/>
      <c r="Z104" s="26"/>
      <c r="AA104" s="26"/>
      <c r="AB104" s="26"/>
      <c r="AC104" s="26"/>
      <c r="AD104" s="26"/>
      <c r="AE104" s="26"/>
      <c r="AF104" s="26"/>
      <c r="AG104" s="26"/>
      <c r="AH104" s="26"/>
      <c r="AI104" s="16"/>
      <c r="AM104" s="92">
        <f t="shared" si="6"/>
        <v>3</v>
      </c>
      <c r="AN104" s="12">
        <f t="shared" si="7"/>
        <v>4</v>
      </c>
    </row>
    <row r="105" spans="2:40" ht="15" customHeight="1" x14ac:dyDescent="0.2">
      <c r="B105" s="17">
        <f t="shared" si="8"/>
        <v>96</v>
      </c>
      <c r="C105" s="71">
        <f t="shared" si="9"/>
        <v>0</v>
      </c>
      <c r="D105" s="29">
        <f t="shared" si="10"/>
        <v>0</v>
      </c>
      <c r="E105" s="27" t="s">
        <v>12</v>
      </c>
      <c r="F105" s="27" t="s">
        <v>12</v>
      </c>
      <c r="G105" s="28" t="s">
        <v>12</v>
      </c>
      <c r="H105" s="29" t="s">
        <v>12</v>
      </c>
      <c r="I105" s="29" t="s">
        <v>12</v>
      </c>
      <c r="J105" s="99"/>
      <c r="K105" s="29" t="s">
        <v>12</v>
      </c>
      <c r="L105" s="99"/>
      <c r="M105" s="29" t="s">
        <v>12</v>
      </c>
      <c r="N105" s="18" t="s">
        <v>124</v>
      </c>
      <c r="O105" s="18"/>
      <c r="P105" s="104"/>
      <c r="Q105" s="104"/>
      <c r="R105" s="105" t="str">
        <f t="shared" si="11"/>
        <v/>
      </c>
      <c r="S105" s="30"/>
      <c r="T105" s="39"/>
      <c r="U105" s="24"/>
      <c r="V105" s="24"/>
      <c r="W105" s="25"/>
      <c r="X105" s="25"/>
      <c r="Y105" s="25"/>
      <c r="Z105" s="26"/>
      <c r="AA105" s="26"/>
      <c r="AB105" s="26"/>
      <c r="AC105" s="26"/>
      <c r="AD105" s="26"/>
      <c r="AE105" s="26"/>
      <c r="AF105" s="26"/>
      <c r="AG105" s="26"/>
      <c r="AH105" s="26"/>
      <c r="AI105" s="16"/>
      <c r="AM105" s="92">
        <f t="shared" si="6"/>
        <v>3</v>
      </c>
      <c r="AN105" s="12">
        <f t="shared" si="7"/>
        <v>4</v>
      </c>
    </row>
    <row r="106" spans="2:40" ht="15" customHeight="1" x14ac:dyDescent="0.2">
      <c r="B106" s="17">
        <f t="shared" si="8"/>
        <v>97</v>
      </c>
      <c r="C106" s="71">
        <f t="shared" si="9"/>
        <v>0</v>
      </c>
      <c r="D106" s="29">
        <f t="shared" si="10"/>
        <v>0</v>
      </c>
      <c r="E106" s="27" t="s">
        <v>12</v>
      </c>
      <c r="F106" s="27" t="s">
        <v>12</v>
      </c>
      <c r="G106" s="28" t="s">
        <v>12</v>
      </c>
      <c r="H106" s="29" t="s">
        <v>12</v>
      </c>
      <c r="I106" s="29" t="s">
        <v>12</v>
      </c>
      <c r="J106" s="99"/>
      <c r="K106" s="29" t="s">
        <v>12</v>
      </c>
      <c r="L106" s="99"/>
      <c r="M106" s="29" t="s">
        <v>12</v>
      </c>
      <c r="N106" s="18" t="s">
        <v>124</v>
      </c>
      <c r="O106" s="18"/>
      <c r="P106" s="104"/>
      <c r="Q106" s="104"/>
      <c r="R106" s="105" t="str">
        <f t="shared" si="11"/>
        <v/>
      </c>
      <c r="S106" s="30"/>
      <c r="T106" s="39"/>
      <c r="U106" s="24"/>
      <c r="V106" s="24"/>
      <c r="W106" s="25"/>
      <c r="X106" s="25"/>
      <c r="Y106" s="25"/>
      <c r="Z106" s="26"/>
      <c r="AA106" s="26"/>
      <c r="AB106" s="26"/>
      <c r="AC106" s="26"/>
      <c r="AD106" s="26"/>
      <c r="AE106" s="26"/>
      <c r="AF106" s="26"/>
      <c r="AG106" s="26"/>
      <c r="AH106" s="26"/>
      <c r="AI106" s="16"/>
      <c r="AM106" s="92">
        <f t="shared" si="6"/>
        <v>3</v>
      </c>
      <c r="AN106" s="12">
        <f t="shared" si="7"/>
        <v>4</v>
      </c>
    </row>
    <row r="107" spans="2:40" ht="15" customHeight="1" x14ac:dyDescent="0.2">
      <c r="B107" s="17">
        <f t="shared" si="8"/>
        <v>98</v>
      </c>
      <c r="C107" s="71">
        <f t="shared" si="9"/>
        <v>0</v>
      </c>
      <c r="D107" s="29">
        <f t="shared" si="10"/>
        <v>0</v>
      </c>
      <c r="E107" s="27" t="s">
        <v>12</v>
      </c>
      <c r="F107" s="27" t="s">
        <v>12</v>
      </c>
      <c r="G107" s="28" t="s">
        <v>12</v>
      </c>
      <c r="H107" s="29" t="s">
        <v>12</v>
      </c>
      <c r="I107" s="29" t="s">
        <v>12</v>
      </c>
      <c r="J107" s="99"/>
      <c r="K107" s="29" t="s">
        <v>12</v>
      </c>
      <c r="L107" s="99"/>
      <c r="M107" s="29" t="s">
        <v>12</v>
      </c>
      <c r="N107" s="18" t="s">
        <v>124</v>
      </c>
      <c r="O107" s="18"/>
      <c r="P107" s="104"/>
      <c r="Q107" s="104"/>
      <c r="R107" s="105" t="str">
        <f t="shared" si="11"/>
        <v/>
      </c>
      <c r="S107" s="30"/>
      <c r="T107" s="39"/>
      <c r="U107" s="24"/>
      <c r="V107" s="24"/>
      <c r="W107" s="25"/>
      <c r="X107" s="25"/>
      <c r="Y107" s="25"/>
      <c r="Z107" s="26"/>
      <c r="AA107" s="26"/>
      <c r="AB107" s="26"/>
      <c r="AC107" s="26"/>
      <c r="AD107" s="26"/>
      <c r="AE107" s="26"/>
      <c r="AF107" s="26"/>
      <c r="AG107" s="26"/>
      <c r="AH107" s="26"/>
      <c r="AI107" s="16"/>
      <c r="AM107" s="92">
        <f t="shared" si="6"/>
        <v>3</v>
      </c>
      <c r="AN107" s="12">
        <f t="shared" si="7"/>
        <v>4</v>
      </c>
    </row>
    <row r="108" spans="2:40" ht="15" customHeight="1" x14ac:dyDescent="0.2">
      <c r="B108" s="17">
        <f t="shared" si="8"/>
        <v>99</v>
      </c>
      <c r="C108" s="71">
        <f t="shared" si="9"/>
        <v>0</v>
      </c>
      <c r="D108" s="29">
        <f t="shared" si="10"/>
        <v>0</v>
      </c>
      <c r="E108" s="27" t="s">
        <v>12</v>
      </c>
      <c r="F108" s="27" t="s">
        <v>12</v>
      </c>
      <c r="G108" s="28" t="s">
        <v>12</v>
      </c>
      <c r="H108" s="29" t="s">
        <v>12</v>
      </c>
      <c r="I108" s="29" t="s">
        <v>12</v>
      </c>
      <c r="J108" s="99"/>
      <c r="K108" s="29" t="s">
        <v>12</v>
      </c>
      <c r="L108" s="99"/>
      <c r="M108" s="29" t="s">
        <v>12</v>
      </c>
      <c r="N108" s="18" t="s">
        <v>124</v>
      </c>
      <c r="O108" s="18"/>
      <c r="P108" s="104"/>
      <c r="Q108" s="104"/>
      <c r="R108" s="105" t="str">
        <f t="shared" si="11"/>
        <v/>
      </c>
      <c r="S108" s="30"/>
      <c r="T108" s="39"/>
      <c r="U108" s="24"/>
      <c r="V108" s="24"/>
      <c r="W108" s="25"/>
      <c r="X108" s="25"/>
      <c r="Y108" s="25"/>
      <c r="Z108" s="26"/>
      <c r="AA108" s="26"/>
      <c r="AB108" s="26"/>
      <c r="AC108" s="26"/>
      <c r="AD108" s="26"/>
      <c r="AE108" s="26"/>
      <c r="AF108" s="26"/>
      <c r="AG108" s="26"/>
      <c r="AH108" s="26"/>
      <c r="AI108" s="16"/>
      <c r="AM108" s="92">
        <f t="shared" si="6"/>
        <v>3</v>
      </c>
      <c r="AN108" s="12">
        <f t="shared" si="7"/>
        <v>4</v>
      </c>
    </row>
    <row r="109" spans="2:40" ht="15" customHeight="1" x14ac:dyDescent="0.2">
      <c r="B109" s="17">
        <f t="shared" si="8"/>
        <v>100</v>
      </c>
      <c r="C109" s="71">
        <f t="shared" si="9"/>
        <v>0</v>
      </c>
      <c r="D109" s="29">
        <f t="shared" si="10"/>
        <v>0</v>
      </c>
      <c r="E109" s="27" t="s">
        <v>12</v>
      </c>
      <c r="F109" s="27" t="s">
        <v>12</v>
      </c>
      <c r="G109" s="28" t="s">
        <v>12</v>
      </c>
      <c r="H109" s="29" t="s">
        <v>12</v>
      </c>
      <c r="I109" s="29" t="s">
        <v>12</v>
      </c>
      <c r="J109" s="99"/>
      <c r="K109" s="29" t="s">
        <v>12</v>
      </c>
      <c r="L109" s="99"/>
      <c r="M109" s="29" t="s">
        <v>12</v>
      </c>
      <c r="N109" s="18" t="s">
        <v>124</v>
      </c>
      <c r="O109" s="18"/>
      <c r="P109" s="104"/>
      <c r="Q109" s="104"/>
      <c r="R109" s="105" t="str">
        <f t="shared" si="11"/>
        <v/>
      </c>
      <c r="S109" s="30"/>
      <c r="T109" s="39"/>
      <c r="U109" s="24"/>
      <c r="V109" s="24"/>
      <c r="W109" s="25"/>
      <c r="X109" s="25"/>
      <c r="Y109" s="25"/>
      <c r="Z109" s="26"/>
      <c r="AA109" s="26"/>
      <c r="AB109" s="26"/>
      <c r="AC109" s="26"/>
      <c r="AD109" s="26"/>
      <c r="AE109" s="26"/>
      <c r="AF109" s="26"/>
      <c r="AG109" s="26"/>
      <c r="AH109" s="26"/>
      <c r="AI109" s="16"/>
      <c r="AM109" s="92">
        <f t="shared" si="6"/>
        <v>3</v>
      </c>
      <c r="AN109" s="12">
        <f t="shared" si="7"/>
        <v>4</v>
      </c>
    </row>
    <row r="110" spans="2:40" ht="15" customHeight="1" x14ac:dyDescent="0.2">
      <c r="B110" s="17">
        <f t="shared" si="8"/>
        <v>101</v>
      </c>
      <c r="C110" s="71">
        <f t="shared" si="9"/>
        <v>0</v>
      </c>
      <c r="D110" s="29">
        <f t="shared" si="10"/>
        <v>0</v>
      </c>
      <c r="E110" s="27" t="s">
        <v>12</v>
      </c>
      <c r="F110" s="27" t="s">
        <v>12</v>
      </c>
      <c r="G110" s="28" t="s">
        <v>12</v>
      </c>
      <c r="H110" s="29" t="s">
        <v>12</v>
      </c>
      <c r="I110" s="29" t="s">
        <v>12</v>
      </c>
      <c r="J110" s="99"/>
      <c r="K110" s="29" t="s">
        <v>12</v>
      </c>
      <c r="L110" s="99"/>
      <c r="M110" s="29" t="s">
        <v>12</v>
      </c>
      <c r="N110" s="18" t="s">
        <v>124</v>
      </c>
      <c r="O110" s="18"/>
      <c r="P110" s="104"/>
      <c r="Q110" s="104"/>
      <c r="R110" s="105" t="str">
        <f t="shared" si="11"/>
        <v/>
      </c>
      <c r="S110" s="30"/>
      <c r="T110" s="39"/>
      <c r="U110" s="24"/>
      <c r="V110" s="24"/>
      <c r="W110" s="25"/>
      <c r="X110" s="25"/>
      <c r="Y110" s="25"/>
      <c r="Z110" s="26"/>
      <c r="AA110" s="26"/>
      <c r="AB110" s="26"/>
      <c r="AC110" s="26"/>
      <c r="AD110" s="26"/>
      <c r="AE110" s="26"/>
      <c r="AF110" s="26"/>
      <c r="AG110" s="26"/>
      <c r="AH110" s="26"/>
      <c r="AI110" s="16"/>
      <c r="AM110" s="92">
        <f t="shared" si="6"/>
        <v>3</v>
      </c>
      <c r="AN110" s="12">
        <f t="shared" si="7"/>
        <v>4</v>
      </c>
    </row>
    <row r="111" spans="2:40" ht="15" customHeight="1" x14ac:dyDescent="0.2">
      <c r="B111" s="17">
        <f t="shared" si="8"/>
        <v>102</v>
      </c>
      <c r="C111" s="71">
        <f t="shared" si="9"/>
        <v>0</v>
      </c>
      <c r="D111" s="29">
        <f t="shared" si="10"/>
        <v>0</v>
      </c>
      <c r="E111" s="27" t="s">
        <v>12</v>
      </c>
      <c r="F111" s="27" t="s">
        <v>12</v>
      </c>
      <c r="G111" s="28" t="s">
        <v>12</v>
      </c>
      <c r="H111" s="29" t="s">
        <v>12</v>
      </c>
      <c r="I111" s="29" t="s">
        <v>12</v>
      </c>
      <c r="J111" s="99"/>
      <c r="K111" s="29" t="s">
        <v>12</v>
      </c>
      <c r="L111" s="99"/>
      <c r="M111" s="29" t="s">
        <v>12</v>
      </c>
      <c r="N111" s="18" t="s">
        <v>124</v>
      </c>
      <c r="O111" s="18"/>
      <c r="P111" s="104"/>
      <c r="Q111" s="104"/>
      <c r="R111" s="105" t="str">
        <f t="shared" si="11"/>
        <v/>
      </c>
      <c r="S111" s="30"/>
      <c r="T111" s="39"/>
      <c r="U111" s="24"/>
      <c r="V111" s="24"/>
      <c r="W111" s="25"/>
      <c r="X111" s="25"/>
      <c r="Y111" s="25"/>
      <c r="Z111" s="26"/>
      <c r="AA111" s="26"/>
      <c r="AB111" s="26"/>
      <c r="AC111" s="26"/>
      <c r="AD111" s="26"/>
      <c r="AE111" s="26"/>
      <c r="AF111" s="26"/>
      <c r="AG111" s="26"/>
      <c r="AH111" s="26"/>
      <c r="AI111" s="16"/>
      <c r="AM111" s="92">
        <f t="shared" si="6"/>
        <v>3</v>
      </c>
      <c r="AN111" s="12">
        <f t="shared" si="7"/>
        <v>4</v>
      </c>
    </row>
    <row r="112" spans="2:40" ht="15" customHeight="1" x14ac:dyDescent="0.2">
      <c r="B112" s="17">
        <f t="shared" si="8"/>
        <v>103</v>
      </c>
      <c r="C112" s="71">
        <f t="shared" si="9"/>
        <v>0</v>
      </c>
      <c r="D112" s="29">
        <f t="shared" si="10"/>
        <v>0</v>
      </c>
      <c r="E112" s="27" t="s">
        <v>12</v>
      </c>
      <c r="F112" s="27" t="s">
        <v>12</v>
      </c>
      <c r="G112" s="28" t="s">
        <v>12</v>
      </c>
      <c r="H112" s="29" t="s">
        <v>12</v>
      </c>
      <c r="I112" s="29" t="s">
        <v>12</v>
      </c>
      <c r="J112" s="99"/>
      <c r="K112" s="29" t="s">
        <v>12</v>
      </c>
      <c r="L112" s="99"/>
      <c r="M112" s="29" t="s">
        <v>12</v>
      </c>
      <c r="N112" s="18" t="s">
        <v>124</v>
      </c>
      <c r="O112" s="18"/>
      <c r="P112" s="104"/>
      <c r="Q112" s="104"/>
      <c r="R112" s="105" t="str">
        <f t="shared" si="11"/>
        <v/>
      </c>
      <c r="S112" s="30"/>
      <c r="T112" s="39"/>
      <c r="U112" s="24"/>
      <c r="V112" s="24"/>
      <c r="W112" s="25"/>
      <c r="X112" s="25"/>
      <c r="Y112" s="25"/>
      <c r="Z112" s="26"/>
      <c r="AA112" s="26"/>
      <c r="AB112" s="26"/>
      <c r="AC112" s="26"/>
      <c r="AD112" s="26"/>
      <c r="AE112" s="26"/>
      <c r="AF112" s="26"/>
      <c r="AG112" s="26"/>
      <c r="AH112" s="26"/>
      <c r="AI112" s="16"/>
      <c r="AM112" s="92">
        <f t="shared" si="6"/>
        <v>3</v>
      </c>
      <c r="AN112" s="12">
        <f t="shared" si="7"/>
        <v>4</v>
      </c>
    </row>
    <row r="113" spans="2:40" ht="15" customHeight="1" x14ac:dyDescent="0.2">
      <c r="B113" s="17">
        <f t="shared" si="8"/>
        <v>104</v>
      </c>
      <c r="C113" s="71">
        <f t="shared" si="9"/>
        <v>0</v>
      </c>
      <c r="D113" s="29">
        <f t="shared" si="10"/>
        <v>0</v>
      </c>
      <c r="E113" s="27" t="s">
        <v>12</v>
      </c>
      <c r="F113" s="27" t="s">
        <v>12</v>
      </c>
      <c r="G113" s="28" t="s">
        <v>12</v>
      </c>
      <c r="H113" s="29" t="s">
        <v>12</v>
      </c>
      <c r="I113" s="29" t="s">
        <v>12</v>
      </c>
      <c r="J113" s="99"/>
      <c r="K113" s="29" t="s">
        <v>12</v>
      </c>
      <c r="L113" s="99"/>
      <c r="M113" s="29" t="s">
        <v>12</v>
      </c>
      <c r="N113" s="18" t="s">
        <v>124</v>
      </c>
      <c r="O113" s="18"/>
      <c r="P113" s="104"/>
      <c r="Q113" s="104"/>
      <c r="R113" s="105" t="str">
        <f t="shared" si="11"/>
        <v/>
      </c>
      <c r="S113" s="30"/>
      <c r="T113" s="39"/>
      <c r="U113" s="24"/>
      <c r="V113" s="24"/>
      <c r="W113" s="25"/>
      <c r="X113" s="25"/>
      <c r="Y113" s="25"/>
      <c r="Z113" s="26"/>
      <c r="AA113" s="26"/>
      <c r="AB113" s="26"/>
      <c r="AC113" s="26"/>
      <c r="AD113" s="26"/>
      <c r="AE113" s="26"/>
      <c r="AF113" s="26"/>
      <c r="AG113" s="26"/>
      <c r="AH113" s="26"/>
      <c r="AI113" s="16"/>
      <c r="AM113" s="92">
        <f t="shared" si="6"/>
        <v>3</v>
      </c>
      <c r="AN113" s="12">
        <f t="shared" si="7"/>
        <v>4</v>
      </c>
    </row>
    <row r="114" spans="2:40" ht="15" customHeight="1" x14ac:dyDescent="0.2">
      <c r="B114" s="17">
        <f t="shared" si="8"/>
        <v>105</v>
      </c>
      <c r="C114" s="71">
        <f t="shared" si="9"/>
        <v>0</v>
      </c>
      <c r="D114" s="29">
        <f t="shared" si="10"/>
        <v>0</v>
      </c>
      <c r="E114" s="27" t="s">
        <v>12</v>
      </c>
      <c r="F114" s="27" t="s">
        <v>12</v>
      </c>
      <c r="G114" s="28" t="s">
        <v>12</v>
      </c>
      <c r="H114" s="29" t="s">
        <v>12</v>
      </c>
      <c r="I114" s="29" t="s">
        <v>12</v>
      </c>
      <c r="J114" s="99"/>
      <c r="K114" s="29" t="s">
        <v>12</v>
      </c>
      <c r="L114" s="99"/>
      <c r="M114" s="29" t="s">
        <v>12</v>
      </c>
      <c r="N114" s="18" t="s">
        <v>124</v>
      </c>
      <c r="O114" s="18"/>
      <c r="P114" s="104"/>
      <c r="Q114" s="104"/>
      <c r="R114" s="105" t="str">
        <f t="shared" si="11"/>
        <v/>
      </c>
      <c r="S114" s="30"/>
      <c r="T114" s="39"/>
      <c r="U114" s="24"/>
      <c r="V114" s="24"/>
      <c r="W114" s="25"/>
      <c r="X114" s="25"/>
      <c r="Y114" s="25"/>
      <c r="Z114" s="26"/>
      <c r="AA114" s="26"/>
      <c r="AB114" s="26"/>
      <c r="AC114" s="26"/>
      <c r="AD114" s="26"/>
      <c r="AE114" s="26"/>
      <c r="AF114" s="26"/>
      <c r="AG114" s="26"/>
      <c r="AH114" s="26"/>
      <c r="AI114" s="16"/>
      <c r="AM114" s="92">
        <f t="shared" si="6"/>
        <v>3</v>
      </c>
      <c r="AN114" s="12">
        <f t="shared" si="7"/>
        <v>4</v>
      </c>
    </row>
    <row r="115" spans="2:40" ht="15" customHeight="1" x14ac:dyDescent="0.2">
      <c r="B115" s="17">
        <f t="shared" si="8"/>
        <v>106</v>
      </c>
      <c r="C115" s="71">
        <f t="shared" si="9"/>
        <v>0</v>
      </c>
      <c r="D115" s="29">
        <f t="shared" si="10"/>
        <v>0</v>
      </c>
      <c r="E115" s="27" t="s">
        <v>12</v>
      </c>
      <c r="F115" s="27" t="s">
        <v>12</v>
      </c>
      <c r="G115" s="28" t="s">
        <v>12</v>
      </c>
      <c r="H115" s="29" t="s">
        <v>12</v>
      </c>
      <c r="I115" s="29" t="s">
        <v>12</v>
      </c>
      <c r="J115" s="99"/>
      <c r="K115" s="29" t="s">
        <v>12</v>
      </c>
      <c r="L115" s="99"/>
      <c r="M115" s="29" t="s">
        <v>12</v>
      </c>
      <c r="N115" s="18" t="s">
        <v>124</v>
      </c>
      <c r="O115" s="18"/>
      <c r="P115" s="104"/>
      <c r="Q115" s="104"/>
      <c r="R115" s="105" t="str">
        <f t="shared" si="11"/>
        <v/>
      </c>
      <c r="S115" s="30"/>
      <c r="T115" s="39"/>
      <c r="U115" s="24"/>
      <c r="V115" s="24"/>
      <c r="W115" s="25"/>
      <c r="X115" s="25"/>
      <c r="Y115" s="25"/>
      <c r="Z115" s="26"/>
      <c r="AA115" s="26"/>
      <c r="AB115" s="26"/>
      <c r="AC115" s="26"/>
      <c r="AD115" s="26"/>
      <c r="AE115" s="26"/>
      <c r="AF115" s="26"/>
      <c r="AG115" s="26"/>
      <c r="AH115" s="26"/>
      <c r="AI115" s="16"/>
      <c r="AM115" s="92">
        <f t="shared" si="6"/>
        <v>3</v>
      </c>
      <c r="AN115" s="12">
        <f t="shared" si="7"/>
        <v>4</v>
      </c>
    </row>
    <row r="116" spans="2:40" ht="15" customHeight="1" x14ac:dyDescent="0.2">
      <c r="B116" s="17">
        <f t="shared" si="8"/>
        <v>107</v>
      </c>
      <c r="C116" s="71">
        <f t="shared" si="9"/>
        <v>0</v>
      </c>
      <c r="D116" s="29">
        <f t="shared" si="10"/>
        <v>0</v>
      </c>
      <c r="E116" s="27" t="s">
        <v>12</v>
      </c>
      <c r="F116" s="27" t="s">
        <v>12</v>
      </c>
      <c r="G116" s="28" t="s">
        <v>12</v>
      </c>
      <c r="H116" s="29" t="s">
        <v>12</v>
      </c>
      <c r="I116" s="29" t="s">
        <v>12</v>
      </c>
      <c r="J116" s="99"/>
      <c r="K116" s="29" t="s">
        <v>12</v>
      </c>
      <c r="L116" s="99"/>
      <c r="M116" s="29" t="s">
        <v>12</v>
      </c>
      <c r="N116" s="18" t="s">
        <v>124</v>
      </c>
      <c r="O116" s="18"/>
      <c r="P116" s="104"/>
      <c r="Q116" s="104"/>
      <c r="R116" s="105" t="str">
        <f t="shared" si="11"/>
        <v/>
      </c>
      <c r="S116" s="30"/>
      <c r="T116" s="39"/>
      <c r="U116" s="24"/>
      <c r="V116" s="24"/>
      <c r="W116" s="25"/>
      <c r="X116" s="25"/>
      <c r="Y116" s="25"/>
      <c r="Z116" s="26"/>
      <c r="AA116" s="26"/>
      <c r="AB116" s="26"/>
      <c r="AC116" s="26"/>
      <c r="AD116" s="26"/>
      <c r="AE116" s="26"/>
      <c r="AF116" s="26"/>
      <c r="AG116" s="26"/>
      <c r="AH116" s="26"/>
      <c r="AI116" s="16"/>
      <c r="AM116" s="92">
        <f t="shared" si="6"/>
        <v>3</v>
      </c>
      <c r="AN116" s="12">
        <f t="shared" si="7"/>
        <v>4</v>
      </c>
    </row>
    <row r="117" spans="2:40" ht="15" customHeight="1" x14ac:dyDescent="0.2">
      <c r="B117" s="17">
        <f t="shared" si="8"/>
        <v>108</v>
      </c>
      <c r="C117" s="71">
        <f t="shared" si="9"/>
        <v>0</v>
      </c>
      <c r="D117" s="29">
        <f t="shared" si="10"/>
        <v>0</v>
      </c>
      <c r="E117" s="27" t="s">
        <v>12</v>
      </c>
      <c r="F117" s="27" t="s">
        <v>12</v>
      </c>
      <c r="G117" s="28" t="s">
        <v>12</v>
      </c>
      <c r="H117" s="29" t="s">
        <v>12</v>
      </c>
      <c r="I117" s="29" t="s">
        <v>12</v>
      </c>
      <c r="J117" s="99"/>
      <c r="K117" s="29" t="s">
        <v>12</v>
      </c>
      <c r="L117" s="99"/>
      <c r="M117" s="29" t="s">
        <v>12</v>
      </c>
      <c r="N117" s="18" t="s">
        <v>124</v>
      </c>
      <c r="O117" s="18"/>
      <c r="P117" s="104"/>
      <c r="Q117" s="104"/>
      <c r="R117" s="105" t="str">
        <f t="shared" si="11"/>
        <v/>
      </c>
      <c r="S117" s="30"/>
      <c r="T117" s="39"/>
      <c r="U117" s="24"/>
      <c r="V117" s="24"/>
      <c r="W117" s="25"/>
      <c r="X117" s="25"/>
      <c r="Y117" s="25"/>
      <c r="Z117" s="26"/>
      <c r="AA117" s="26"/>
      <c r="AB117" s="26"/>
      <c r="AC117" s="26"/>
      <c r="AD117" s="26"/>
      <c r="AE117" s="26"/>
      <c r="AF117" s="26"/>
      <c r="AG117" s="26"/>
      <c r="AH117" s="26"/>
      <c r="AI117" s="16"/>
      <c r="AM117" s="92">
        <f t="shared" si="6"/>
        <v>3</v>
      </c>
      <c r="AN117" s="12">
        <f t="shared" si="7"/>
        <v>4</v>
      </c>
    </row>
    <row r="118" spans="2:40" ht="15" customHeight="1" x14ac:dyDescent="0.2">
      <c r="B118" s="17">
        <f t="shared" si="8"/>
        <v>109</v>
      </c>
      <c r="C118" s="71">
        <f t="shared" si="9"/>
        <v>0</v>
      </c>
      <c r="D118" s="29">
        <f t="shared" si="10"/>
        <v>0</v>
      </c>
      <c r="E118" s="27" t="s">
        <v>12</v>
      </c>
      <c r="F118" s="27" t="s">
        <v>12</v>
      </c>
      <c r="G118" s="28" t="s">
        <v>12</v>
      </c>
      <c r="H118" s="29" t="s">
        <v>12</v>
      </c>
      <c r="I118" s="29" t="s">
        <v>12</v>
      </c>
      <c r="J118" s="99"/>
      <c r="K118" s="29" t="s">
        <v>12</v>
      </c>
      <c r="L118" s="99"/>
      <c r="M118" s="29" t="s">
        <v>12</v>
      </c>
      <c r="N118" s="18" t="s">
        <v>124</v>
      </c>
      <c r="O118" s="18"/>
      <c r="P118" s="104"/>
      <c r="Q118" s="104"/>
      <c r="R118" s="105" t="str">
        <f t="shared" si="11"/>
        <v/>
      </c>
      <c r="S118" s="30"/>
      <c r="T118" s="39"/>
      <c r="U118" s="24"/>
      <c r="V118" s="24"/>
      <c r="W118" s="25"/>
      <c r="X118" s="25"/>
      <c r="Y118" s="25"/>
      <c r="Z118" s="26"/>
      <c r="AA118" s="26"/>
      <c r="AB118" s="26"/>
      <c r="AC118" s="26"/>
      <c r="AD118" s="26"/>
      <c r="AE118" s="26"/>
      <c r="AF118" s="26"/>
      <c r="AG118" s="26"/>
      <c r="AH118" s="26"/>
      <c r="AI118" s="16"/>
      <c r="AM118" s="92">
        <f t="shared" si="6"/>
        <v>3</v>
      </c>
      <c r="AN118" s="12">
        <f t="shared" si="7"/>
        <v>4</v>
      </c>
    </row>
    <row r="119" spans="2:40" ht="15" customHeight="1" x14ac:dyDescent="0.2">
      <c r="B119" s="17">
        <f t="shared" si="8"/>
        <v>110</v>
      </c>
      <c r="C119" s="71">
        <f t="shared" si="9"/>
        <v>0</v>
      </c>
      <c r="D119" s="29">
        <f t="shared" si="10"/>
        <v>0</v>
      </c>
      <c r="E119" s="27" t="s">
        <v>12</v>
      </c>
      <c r="F119" s="27" t="s">
        <v>12</v>
      </c>
      <c r="G119" s="28" t="s">
        <v>12</v>
      </c>
      <c r="H119" s="29" t="s">
        <v>12</v>
      </c>
      <c r="I119" s="29" t="s">
        <v>12</v>
      </c>
      <c r="J119" s="99"/>
      <c r="K119" s="29" t="s">
        <v>12</v>
      </c>
      <c r="L119" s="99"/>
      <c r="M119" s="29" t="s">
        <v>12</v>
      </c>
      <c r="N119" s="18" t="s">
        <v>124</v>
      </c>
      <c r="O119" s="18"/>
      <c r="P119" s="104"/>
      <c r="Q119" s="104"/>
      <c r="R119" s="105" t="str">
        <f t="shared" si="11"/>
        <v/>
      </c>
      <c r="S119" s="30"/>
      <c r="T119" s="39"/>
      <c r="U119" s="24"/>
      <c r="V119" s="24"/>
      <c r="W119" s="25"/>
      <c r="X119" s="25"/>
      <c r="Y119" s="25"/>
      <c r="Z119" s="26"/>
      <c r="AA119" s="26"/>
      <c r="AB119" s="26"/>
      <c r="AC119" s="26"/>
      <c r="AD119" s="26"/>
      <c r="AE119" s="26"/>
      <c r="AF119" s="26"/>
      <c r="AG119" s="26"/>
      <c r="AH119" s="26"/>
      <c r="AI119" s="16"/>
      <c r="AM119" s="92">
        <f t="shared" si="6"/>
        <v>3</v>
      </c>
      <c r="AN119" s="12">
        <f t="shared" si="7"/>
        <v>4</v>
      </c>
    </row>
    <row r="120" spans="2:40" ht="15" customHeight="1" x14ac:dyDescent="0.2">
      <c r="B120" s="17">
        <f t="shared" si="8"/>
        <v>111</v>
      </c>
      <c r="C120" s="71">
        <f t="shared" si="9"/>
        <v>0</v>
      </c>
      <c r="D120" s="29">
        <f t="shared" si="10"/>
        <v>0</v>
      </c>
      <c r="E120" s="27" t="s">
        <v>12</v>
      </c>
      <c r="F120" s="27" t="s">
        <v>12</v>
      </c>
      <c r="G120" s="28" t="s">
        <v>12</v>
      </c>
      <c r="H120" s="29" t="s">
        <v>12</v>
      </c>
      <c r="I120" s="29" t="s">
        <v>12</v>
      </c>
      <c r="J120" s="99"/>
      <c r="K120" s="29" t="s">
        <v>12</v>
      </c>
      <c r="L120" s="99"/>
      <c r="M120" s="29" t="s">
        <v>12</v>
      </c>
      <c r="N120" s="18" t="s">
        <v>124</v>
      </c>
      <c r="O120" s="18"/>
      <c r="P120" s="104"/>
      <c r="Q120" s="104"/>
      <c r="R120" s="105" t="str">
        <f t="shared" si="11"/>
        <v/>
      </c>
      <c r="S120" s="30"/>
      <c r="T120" s="39"/>
      <c r="U120" s="24"/>
      <c r="V120" s="24"/>
      <c r="W120" s="25"/>
      <c r="X120" s="25"/>
      <c r="Y120" s="25"/>
      <c r="Z120" s="26"/>
      <c r="AA120" s="26"/>
      <c r="AB120" s="26"/>
      <c r="AC120" s="26"/>
      <c r="AD120" s="26"/>
      <c r="AE120" s="26"/>
      <c r="AF120" s="26"/>
      <c r="AG120" s="26"/>
      <c r="AH120" s="26"/>
      <c r="AI120" s="16"/>
      <c r="AM120" s="92">
        <f t="shared" si="6"/>
        <v>3</v>
      </c>
      <c r="AN120" s="12">
        <f t="shared" si="7"/>
        <v>4</v>
      </c>
    </row>
    <row r="121" spans="2:40" ht="15" customHeight="1" x14ac:dyDescent="0.2">
      <c r="B121" s="17">
        <f t="shared" si="8"/>
        <v>112</v>
      </c>
      <c r="C121" s="71">
        <f t="shared" si="9"/>
        <v>0</v>
      </c>
      <c r="D121" s="29">
        <f t="shared" si="10"/>
        <v>0</v>
      </c>
      <c r="E121" s="27" t="s">
        <v>12</v>
      </c>
      <c r="F121" s="27" t="s">
        <v>12</v>
      </c>
      <c r="G121" s="28" t="s">
        <v>12</v>
      </c>
      <c r="H121" s="29" t="s">
        <v>12</v>
      </c>
      <c r="I121" s="29" t="s">
        <v>12</v>
      </c>
      <c r="J121" s="99"/>
      <c r="K121" s="29" t="s">
        <v>12</v>
      </c>
      <c r="L121" s="99"/>
      <c r="M121" s="29" t="s">
        <v>12</v>
      </c>
      <c r="N121" s="18" t="s">
        <v>124</v>
      </c>
      <c r="O121" s="18"/>
      <c r="P121" s="104"/>
      <c r="Q121" s="104"/>
      <c r="R121" s="105" t="str">
        <f t="shared" si="11"/>
        <v/>
      </c>
      <c r="S121" s="30"/>
      <c r="T121" s="39"/>
      <c r="U121" s="24"/>
      <c r="V121" s="24"/>
      <c r="W121" s="25"/>
      <c r="X121" s="25"/>
      <c r="Y121" s="25"/>
      <c r="Z121" s="26"/>
      <c r="AA121" s="26"/>
      <c r="AB121" s="26"/>
      <c r="AC121" s="26"/>
      <c r="AD121" s="26"/>
      <c r="AE121" s="26"/>
      <c r="AF121" s="26"/>
      <c r="AG121" s="26"/>
      <c r="AH121" s="26"/>
      <c r="AI121" s="16"/>
      <c r="AM121" s="92">
        <f t="shared" si="6"/>
        <v>3</v>
      </c>
      <c r="AN121" s="12">
        <f t="shared" si="7"/>
        <v>4</v>
      </c>
    </row>
    <row r="122" spans="2:40" ht="15" customHeight="1" x14ac:dyDescent="0.2">
      <c r="B122" s="17">
        <f t="shared" si="8"/>
        <v>113</v>
      </c>
      <c r="C122" s="71">
        <f t="shared" si="9"/>
        <v>0</v>
      </c>
      <c r="D122" s="29">
        <f t="shared" si="10"/>
        <v>0</v>
      </c>
      <c r="E122" s="27" t="s">
        <v>12</v>
      </c>
      <c r="F122" s="27" t="s">
        <v>12</v>
      </c>
      <c r="G122" s="28" t="s">
        <v>12</v>
      </c>
      <c r="H122" s="29" t="s">
        <v>12</v>
      </c>
      <c r="I122" s="29" t="s">
        <v>12</v>
      </c>
      <c r="J122" s="99"/>
      <c r="K122" s="29" t="s">
        <v>12</v>
      </c>
      <c r="L122" s="99"/>
      <c r="M122" s="29" t="s">
        <v>12</v>
      </c>
      <c r="N122" s="18" t="s">
        <v>124</v>
      </c>
      <c r="O122" s="18"/>
      <c r="P122" s="104"/>
      <c r="Q122" s="104"/>
      <c r="R122" s="105" t="str">
        <f t="shared" si="11"/>
        <v/>
      </c>
      <c r="S122" s="30"/>
      <c r="T122" s="39"/>
      <c r="U122" s="24"/>
      <c r="V122" s="24"/>
      <c r="W122" s="25"/>
      <c r="X122" s="25"/>
      <c r="Y122" s="25"/>
      <c r="Z122" s="26"/>
      <c r="AA122" s="26"/>
      <c r="AB122" s="26"/>
      <c r="AC122" s="26"/>
      <c r="AD122" s="26"/>
      <c r="AE122" s="26"/>
      <c r="AF122" s="26"/>
      <c r="AG122" s="26"/>
      <c r="AH122" s="26"/>
      <c r="AI122" s="16"/>
      <c r="AM122" s="92">
        <f t="shared" si="6"/>
        <v>3</v>
      </c>
      <c r="AN122" s="12">
        <f t="shared" si="7"/>
        <v>4</v>
      </c>
    </row>
    <row r="123" spans="2:40" ht="15" customHeight="1" x14ac:dyDescent="0.2">
      <c r="B123" s="17">
        <f t="shared" si="8"/>
        <v>114</v>
      </c>
      <c r="C123" s="71">
        <f t="shared" si="9"/>
        <v>0</v>
      </c>
      <c r="D123" s="29">
        <f t="shared" si="10"/>
        <v>0</v>
      </c>
      <c r="E123" s="27" t="s">
        <v>12</v>
      </c>
      <c r="F123" s="27" t="s">
        <v>12</v>
      </c>
      <c r="G123" s="28" t="s">
        <v>12</v>
      </c>
      <c r="H123" s="29" t="s">
        <v>12</v>
      </c>
      <c r="I123" s="29" t="s">
        <v>12</v>
      </c>
      <c r="J123" s="99"/>
      <c r="K123" s="29" t="s">
        <v>12</v>
      </c>
      <c r="L123" s="99"/>
      <c r="M123" s="29" t="s">
        <v>12</v>
      </c>
      <c r="N123" s="18" t="s">
        <v>124</v>
      </c>
      <c r="O123" s="18"/>
      <c r="P123" s="104"/>
      <c r="Q123" s="104"/>
      <c r="R123" s="105" t="str">
        <f t="shared" si="11"/>
        <v/>
      </c>
      <c r="S123" s="30"/>
      <c r="T123" s="39"/>
      <c r="U123" s="24"/>
      <c r="V123" s="24"/>
      <c r="W123" s="25"/>
      <c r="X123" s="25"/>
      <c r="Y123" s="25"/>
      <c r="Z123" s="26"/>
      <c r="AA123" s="26"/>
      <c r="AB123" s="26"/>
      <c r="AC123" s="26"/>
      <c r="AD123" s="26"/>
      <c r="AE123" s="26"/>
      <c r="AF123" s="26"/>
      <c r="AG123" s="26"/>
      <c r="AH123" s="26"/>
      <c r="AI123" s="16"/>
      <c r="AM123" s="92">
        <f t="shared" si="6"/>
        <v>3</v>
      </c>
      <c r="AN123" s="12">
        <f t="shared" si="7"/>
        <v>4</v>
      </c>
    </row>
    <row r="124" spans="2:40" ht="15" customHeight="1" x14ac:dyDescent="0.2">
      <c r="B124" s="17">
        <f t="shared" si="8"/>
        <v>115</v>
      </c>
      <c r="C124" s="71">
        <f t="shared" si="9"/>
        <v>0</v>
      </c>
      <c r="D124" s="29">
        <f t="shared" si="10"/>
        <v>0</v>
      </c>
      <c r="E124" s="27" t="s">
        <v>12</v>
      </c>
      <c r="F124" s="27" t="s">
        <v>12</v>
      </c>
      <c r="G124" s="28" t="s">
        <v>12</v>
      </c>
      <c r="H124" s="29" t="s">
        <v>12</v>
      </c>
      <c r="I124" s="29" t="s">
        <v>12</v>
      </c>
      <c r="J124" s="99"/>
      <c r="K124" s="29" t="s">
        <v>12</v>
      </c>
      <c r="L124" s="99"/>
      <c r="M124" s="29" t="s">
        <v>12</v>
      </c>
      <c r="N124" s="18" t="s">
        <v>124</v>
      </c>
      <c r="O124" s="18"/>
      <c r="P124" s="104"/>
      <c r="Q124" s="104"/>
      <c r="R124" s="105" t="str">
        <f t="shared" si="11"/>
        <v/>
      </c>
      <c r="S124" s="30"/>
      <c r="T124" s="39"/>
      <c r="U124" s="24"/>
      <c r="V124" s="24"/>
      <c r="W124" s="25"/>
      <c r="X124" s="25"/>
      <c r="Y124" s="25"/>
      <c r="Z124" s="26"/>
      <c r="AA124" s="26"/>
      <c r="AB124" s="26"/>
      <c r="AC124" s="26"/>
      <c r="AD124" s="26"/>
      <c r="AE124" s="26"/>
      <c r="AF124" s="26"/>
      <c r="AG124" s="26"/>
      <c r="AH124" s="26"/>
      <c r="AI124" s="16"/>
      <c r="AM124" s="92">
        <f t="shared" si="6"/>
        <v>3</v>
      </c>
      <c r="AN124" s="12">
        <f t="shared" si="7"/>
        <v>4</v>
      </c>
    </row>
    <row r="125" spans="2:40" ht="15" customHeight="1" x14ac:dyDescent="0.2">
      <c r="B125" s="17">
        <f t="shared" si="8"/>
        <v>116</v>
      </c>
      <c r="C125" s="71">
        <f t="shared" si="9"/>
        <v>0</v>
      </c>
      <c r="D125" s="29">
        <f t="shared" si="10"/>
        <v>0</v>
      </c>
      <c r="E125" s="27" t="s">
        <v>12</v>
      </c>
      <c r="F125" s="27" t="s">
        <v>12</v>
      </c>
      <c r="G125" s="28" t="s">
        <v>12</v>
      </c>
      <c r="H125" s="29" t="s">
        <v>12</v>
      </c>
      <c r="I125" s="29" t="s">
        <v>12</v>
      </c>
      <c r="J125" s="99"/>
      <c r="K125" s="29" t="s">
        <v>12</v>
      </c>
      <c r="L125" s="99"/>
      <c r="M125" s="29" t="s">
        <v>12</v>
      </c>
      <c r="N125" s="18" t="s">
        <v>124</v>
      </c>
      <c r="O125" s="18"/>
      <c r="P125" s="104"/>
      <c r="Q125" s="104"/>
      <c r="R125" s="105" t="str">
        <f t="shared" si="11"/>
        <v/>
      </c>
      <c r="S125" s="30"/>
      <c r="T125" s="39"/>
      <c r="U125" s="24"/>
      <c r="V125" s="24"/>
      <c r="W125" s="25"/>
      <c r="X125" s="25"/>
      <c r="Y125" s="25"/>
      <c r="Z125" s="26"/>
      <c r="AA125" s="26"/>
      <c r="AB125" s="26"/>
      <c r="AC125" s="26"/>
      <c r="AD125" s="26"/>
      <c r="AE125" s="26"/>
      <c r="AF125" s="26"/>
      <c r="AG125" s="26"/>
      <c r="AH125" s="26"/>
      <c r="AI125" s="16"/>
      <c r="AM125" s="92">
        <f t="shared" si="6"/>
        <v>3</v>
      </c>
      <c r="AN125" s="12">
        <f t="shared" si="7"/>
        <v>4</v>
      </c>
    </row>
    <row r="126" spans="2:40" ht="15" customHeight="1" x14ac:dyDescent="0.2">
      <c r="B126" s="17">
        <f t="shared" si="8"/>
        <v>117</v>
      </c>
      <c r="C126" s="71">
        <f t="shared" si="9"/>
        <v>0</v>
      </c>
      <c r="D126" s="29">
        <f t="shared" si="10"/>
        <v>0</v>
      </c>
      <c r="E126" s="27" t="s">
        <v>12</v>
      </c>
      <c r="F126" s="27" t="s">
        <v>12</v>
      </c>
      <c r="G126" s="28" t="s">
        <v>12</v>
      </c>
      <c r="H126" s="29" t="s">
        <v>12</v>
      </c>
      <c r="I126" s="29" t="s">
        <v>12</v>
      </c>
      <c r="J126" s="99"/>
      <c r="K126" s="29" t="s">
        <v>12</v>
      </c>
      <c r="L126" s="99"/>
      <c r="M126" s="29" t="s">
        <v>12</v>
      </c>
      <c r="N126" s="18" t="s">
        <v>124</v>
      </c>
      <c r="O126" s="18"/>
      <c r="P126" s="104"/>
      <c r="Q126" s="104"/>
      <c r="R126" s="105" t="str">
        <f t="shared" si="11"/>
        <v/>
      </c>
      <c r="S126" s="30"/>
      <c r="T126" s="39"/>
      <c r="U126" s="24"/>
      <c r="V126" s="24"/>
      <c r="W126" s="25"/>
      <c r="X126" s="25"/>
      <c r="Y126" s="25"/>
      <c r="Z126" s="26"/>
      <c r="AA126" s="26"/>
      <c r="AB126" s="26"/>
      <c r="AC126" s="26"/>
      <c r="AD126" s="26"/>
      <c r="AE126" s="26"/>
      <c r="AF126" s="26"/>
      <c r="AG126" s="26"/>
      <c r="AH126" s="26"/>
      <c r="AI126" s="16"/>
      <c r="AM126" s="92">
        <f t="shared" si="6"/>
        <v>3</v>
      </c>
      <c r="AN126" s="12">
        <f t="shared" si="7"/>
        <v>4</v>
      </c>
    </row>
    <row r="127" spans="2:40" ht="15" customHeight="1" x14ac:dyDescent="0.2">
      <c r="B127" s="17">
        <f t="shared" si="8"/>
        <v>118</v>
      </c>
      <c r="C127" s="71">
        <f t="shared" si="9"/>
        <v>0</v>
      </c>
      <c r="D127" s="29">
        <f t="shared" si="10"/>
        <v>0</v>
      </c>
      <c r="E127" s="27" t="s">
        <v>12</v>
      </c>
      <c r="F127" s="27" t="s">
        <v>12</v>
      </c>
      <c r="G127" s="28" t="s">
        <v>12</v>
      </c>
      <c r="H127" s="29" t="s">
        <v>12</v>
      </c>
      <c r="I127" s="29" t="s">
        <v>12</v>
      </c>
      <c r="J127" s="99"/>
      <c r="K127" s="29" t="s">
        <v>12</v>
      </c>
      <c r="L127" s="99"/>
      <c r="M127" s="29" t="s">
        <v>12</v>
      </c>
      <c r="N127" s="18" t="s">
        <v>124</v>
      </c>
      <c r="O127" s="18"/>
      <c r="P127" s="104"/>
      <c r="Q127" s="104"/>
      <c r="R127" s="105" t="str">
        <f t="shared" si="11"/>
        <v/>
      </c>
      <c r="S127" s="30"/>
      <c r="T127" s="39"/>
      <c r="U127" s="24"/>
      <c r="V127" s="24"/>
      <c r="W127" s="25"/>
      <c r="X127" s="25"/>
      <c r="Y127" s="25"/>
      <c r="Z127" s="26"/>
      <c r="AA127" s="26"/>
      <c r="AB127" s="26"/>
      <c r="AC127" s="26"/>
      <c r="AD127" s="26"/>
      <c r="AE127" s="26"/>
      <c r="AF127" s="26"/>
      <c r="AG127" s="26"/>
      <c r="AH127" s="26"/>
      <c r="AI127" s="16"/>
      <c r="AM127" s="92">
        <f t="shared" si="6"/>
        <v>3</v>
      </c>
      <c r="AN127" s="12">
        <f t="shared" si="7"/>
        <v>4</v>
      </c>
    </row>
    <row r="128" spans="2:40" ht="15" customHeight="1" x14ac:dyDescent="0.2">
      <c r="B128" s="17">
        <f t="shared" si="8"/>
        <v>119</v>
      </c>
      <c r="C128" s="71">
        <f t="shared" si="9"/>
        <v>0</v>
      </c>
      <c r="D128" s="29">
        <f t="shared" si="10"/>
        <v>0</v>
      </c>
      <c r="E128" s="27" t="s">
        <v>12</v>
      </c>
      <c r="F128" s="27" t="s">
        <v>12</v>
      </c>
      <c r="G128" s="28" t="s">
        <v>12</v>
      </c>
      <c r="H128" s="29" t="s">
        <v>12</v>
      </c>
      <c r="I128" s="29" t="s">
        <v>12</v>
      </c>
      <c r="J128" s="99"/>
      <c r="K128" s="29" t="s">
        <v>12</v>
      </c>
      <c r="L128" s="99"/>
      <c r="M128" s="29" t="s">
        <v>12</v>
      </c>
      <c r="N128" s="18" t="s">
        <v>124</v>
      </c>
      <c r="O128" s="18"/>
      <c r="P128" s="104"/>
      <c r="Q128" s="104"/>
      <c r="R128" s="105" t="str">
        <f t="shared" si="11"/>
        <v/>
      </c>
      <c r="S128" s="30"/>
      <c r="T128" s="39"/>
      <c r="U128" s="24"/>
      <c r="V128" s="24"/>
      <c r="W128" s="25"/>
      <c r="X128" s="25"/>
      <c r="Y128" s="25"/>
      <c r="Z128" s="26"/>
      <c r="AA128" s="26"/>
      <c r="AB128" s="26"/>
      <c r="AC128" s="26"/>
      <c r="AD128" s="26"/>
      <c r="AE128" s="26"/>
      <c r="AF128" s="26"/>
      <c r="AG128" s="26"/>
      <c r="AH128" s="26"/>
      <c r="AI128" s="16"/>
      <c r="AM128" s="92">
        <f t="shared" si="6"/>
        <v>3</v>
      </c>
      <c r="AN128" s="12">
        <f t="shared" si="7"/>
        <v>4</v>
      </c>
    </row>
    <row r="129" spans="2:40" ht="15" customHeight="1" x14ac:dyDescent="0.2">
      <c r="B129" s="17">
        <f t="shared" si="8"/>
        <v>120</v>
      </c>
      <c r="C129" s="71">
        <f t="shared" si="9"/>
        <v>0</v>
      </c>
      <c r="D129" s="29">
        <f t="shared" si="10"/>
        <v>0</v>
      </c>
      <c r="E129" s="27" t="s">
        <v>12</v>
      </c>
      <c r="F129" s="27" t="s">
        <v>12</v>
      </c>
      <c r="G129" s="28" t="s">
        <v>12</v>
      </c>
      <c r="H129" s="29" t="s">
        <v>12</v>
      </c>
      <c r="I129" s="29" t="s">
        <v>12</v>
      </c>
      <c r="J129" s="99"/>
      <c r="K129" s="29" t="s">
        <v>12</v>
      </c>
      <c r="L129" s="99"/>
      <c r="M129" s="29" t="s">
        <v>12</v>
      </c>
      <c r="N129" s="18" t="s">
        <v>124</v>
      </c>
      <c r="O129" s="18"/>
      <c r="P129" s="104"/>
      <c r="Q129" s="104"/>
      <c r="R129" s="105" t="str">
        <f t="shared" si="11"/>
        <v/>
      </c>
      <c r="S129" s="30"/>
      <c r="T129" s="39"/>
      <c r="U129" s="24"/>
      <c r="V129" s="24"/>
      <c r="W129" s="25"/>
      <c r="X129" s="25"/>
      <c r="Y129" s="25"/>
      <c r="Z129" s="26"/>
      <c r="AA129" s="26"/>
      <c r="AB129" s="26"/>
      <c r="AC129" s="26"/>
      <c r="AD129" s="26"/>
      <c r="AE129" s="26"/>
      <c r="AF129" s="26"/>
      <c r="AG129" s="26"/>
      <c r="AH129" s="26"/>
      <c r="AI129" s="16"/>
      <c r="AM129" s="92">
        <f t="shared" si="6"/>
        <v>3</v>
      </c>
      <c r="AN129" s="12">
        <f t="shared" si="7"/>
        <v>4</v>
      </c>
    </row>
    <row r="130" spans="2:40" ht="15" customHeight="1" x14ac:dyDescent="0.2">
      <c r="B130" s="17">
        <f t="shared" si="8"/>
        <v>121</v>
      </c>
      <c r="C130" s="71">
        <f t="shared" si="9"/>
        <v>0</v>
      </c>
      <c r="D130" s="29">
        <f t="shared" si="10"/>
        <v>0</v>
      </c>
      <c r="E130" s="27" t="s">
        <v>12</v>
      </c>
      <c r="F130" s="27" t="s">
        <v>12</v>
      </c>
      <c r="G130" s="28" t="s">
        <v>12</v>
      </c>
      <c r="H130" s="29" t="s">
        <v>12</v>
      </c>
      <c r="I130" s="29" t="s">
        <v>12</v>
      </c>
      <c r="J130" s="99"/>
      <c r="K130" s="29" t="s">
        <v>12</v>
      </c>
      <c r="L130" s="99"/>
      <c r="M130" s="29" t="s">
        <v>12</v>
      </c>
      <c r="N130" s="18" t="s">
        <v>124</v>
      </c>
      <c r="O130" s="18"/>
      <c r="P130" s="104"/>
      <c r="Q130" s="104"/>
      <c r="R130" s="105" t="str">
        <f t="shared" si="11"/>
        <v/>
      </c>
      <c r="S130" s="30"/>
      <c r="T130" s="39"/>
      <c r="U130" s="24"/>
      <c r="V130" s="24"/>
      <c r="W130" s="25"/>
      <c r="X130" s="25"/>
      <c r="Y130" s="25"/>
      <c r="Z130" s="26"/>
      <c r="AA130" s="26"/>
      <c r="AB130" s="26"/>
      <c r="AC130" s="26"/>
      <c r="AD130" s="26"/>
      <c r="AE130" s="26"/>
      <c r="AF130" s="26"/>
      <c r="AG130" s="26"/>
      <c r="AH130" s="26"/>
      <c r="AI130" s="16"/>
      <c r="AM130" s="92">
        <f t="shared" si="6"/>
        <v>3</v>
      </c>
      <c r="AN130" s="12">
        <f t="shared" si="7"/>
        <v>4</v>
      </c>
    </row>
    <row r="131" spans="2:40" ht="15" customHeight="1" x14ac:dyDescent="0.2">
      <c r="B131" s="17">
        <f t="shared" si="8"/>
        <v>122</v>
      </c>
      <c r="C131" s="71">
        <f t="shared" si="9"/>
        <v>0</v>
      </c>
      <c r="D131" s="29">
        <f t="shared" si="10"/>
        <v>0</v>
      </c>
      <c r="E131" s="27" t="s">
        <v>12</v>
      </c>
      <c r="F131" s="27" t="s">
        <v>12</v>
      </c>
      <c r="G131" s="28" t="s">
        <v>12</v>
      </c>
      <c r="H131" s="29" t="s">
        <v>12</v>
      </c>
      <c r="I131" s="29" t="s">
        <v>12</v>
      </c>
      <c r="J131" s="99"/>
      <c r="K131" s="29" t="s">
        <v>12</v>
      </c>
      <c r="L131" s="99"/>
      <c r="M131" s="29" t="s">
        <v>12</v>
      </c>
      <c r="N131" s="18" t="s">
        <v>124</v>
      </c>
      <c r="O131" s="18"/>
      <c r="P131" s="104"/>
      <c r="Q131" s="104"/>
      <c r="R131" s="105" t="str">
        <f t="shared" si="11"/>
        <v/>
      </c>
      <c r="S131" s="30"/>
      <c r="T131" s="39"/>
      <c r="U131" s="24"/>
      <c r="V131" s="24"/>
      <c r="W131" s="25"/>
      <c r="X131" s="25"/>
      <c r="Y131" s="25"/>
      <c r="Z131" s="26"/>
      <c r="AA131" s="26"/>
      <c r="AB131" s="26"/>
      <c r="AC131" s="26"/>
      <c r="AD131" s="26"/>
      <c r="AE131" s="26"/>
      <c r="AF131" s="26"/>
      <c r="AG131" s="26"/>
      <c r="AH131" s="26"/>
      <c r="AI131" s="16"/>
      <c r="AM131" s="92">
        <f t="shared" si="6"/>
        <v>3</v>
      </c>
      <c r="AN131" s="12">
        <f t="shared" si="7"/>
        <v>4</v>
      </c>
    </row>
    <row r="132" spans="2:40" ht="15" customHeight="1" x14ac:dyDescent="0.2">
      <c r="B132" s="17">
        <f t="shared" si="8"/>
        <v>123</v>
      </c>
      <c r="C132" s="71">
        <f t="shared" si="9"/>
        <v>0</v>
      </c>
      <c r="D132" s="29">
        <f t="shared" si="10"/>
        <v>0</v>
      </c>
      <c r="E132" s="27" t="s">
        <v>12</v>
      </c>
      <c r="F132" s="27" t="s">
        <v>12</v>
      </c>
      <c r="G132" s="28" t="s">
        <v>12</v>
      </c>
      <c r="H132" s="29" t="s">
        <v>12</v>
      </c>
      <c r="I132" s="29" t="s">
        <v>12</v>
      </c>
      <c r="J132" s="99"/>
      <c r="K132" s="29" t="s">
        <v>12</v>
      </c>
      <c r="L132" s="99"/>
      <c r="M132" s="29" t="s">
        <v>12</v>
      </c>
      <c r="N132" s="18" t="s">
        <v>124</v>
      </c>
      <c r="O132" s="18"/>
      <c r="P132" s="104"/>
      <c r="Q132" s="104"/>
      <c r="R132" s="105" t="str">
        <f t="shared" si="11"/>
        <v/>
      </c>
      <c r="S132" s="30"/>
      <c r="T132" s="39"/>
      <c r="U132" s="24"/>
      <c r="V132" s="24"/>
      <c r="W132" s="25"/>
      <c r="X132" s="25"/>
      <c r="Y132" s="25"/>
      <c r="Z132" s="26"/>
      <c r="AA132" s="26"/>
      <c r="AB132" s="26"/>
      <c r="AC132" s="26"/>
      <c r="AD132" s="26"/>
      <c r="AE132" s="26"/>
      <c r="AF132" s="26"/>
      <c r="AG132" s="26"/>
      <c r="AH132" s="26"/>
      <c r="AI132" s="16"/>
      <c r="AM132" s="92">
        <f t="shared" si="6"/>
        <v>3</v>
      </c>
      <c r="AN132" s="12">
        <f t="shared" si="7"/>
        <v>4</v>
      </c>
    </row>
    <row r="133" spans="2:40" ht="15" customHeight="1" x14ac:dyDescent="0.2">
      <c r="B133" s="17">
        <f t="shared" si="8"/>
        <v>124</v>
      </c>
      <c r="C133" s="71">
        <f t="shared" si="9"/>
        <v>0</v>
      </c>
      <c r="D133" s="29">
        <f t="shared" si="10"/>
        <v>0</v>
      </c>
      <c r="E133" s="27" t="s">
        <v>12</v>
      </c>
      <c r="F133" s="27" t="s">
        <v>12</v>
      </c>
      <c r="G133" s="28" t="s">
        <v>12</v>
      </c>
      <c r="H133" s="29" t="s">
        <v>12</v>
      </c>
      <c r="I133" s="29" t="s">
        <v>12</v>
      </c>
      <c r="J133" s="99"/>
      <c r="K133" s="29" t="s">
        <v>12</v>
      </c>
      <c r="L133" s="99"/>
      <c r="M133" s="29" t="s">
        <v>12</v>
      </c>
      <c r="N133" s="18" t="s">
        <v>124</v>
      </c>
      <c r="O133" s="18"/>
      <c r="P133" s="104"/>
      <c r="Q133" s="104"/>
      <c r="R133" s="105" t="str">
        <f t="shared" si="11"/>
        <v/>
      </c>
      <c r="S133" s="30"/>
      <c r="T133" s="39"/>
      <c r="U133" s="24"/>
      <c r="V133" s="24"/>
      <c r="W133" s="25"/>
      <c r="X133" s="25"/>
      <c r="Y133" s="25"/>
      <c r="Z133" s="26"/>
      <c r="AA133" s="26"/>
      <c r="AB133" s="26"/>
      <c r="AC133" s="26"/>
      <c r="AD133" s="26"/>
      <c r="AE133" s="26"/>
      <c r="AF133" s="26"/>
      <c r="AG133" s="26"/>
      <c r="AH133" s="26"/>
      <c r="AI133" s="16"/>
      <c r="AM133" s="92">
        <f t="shared" si="6"/>
        <v>3</v>
      </c>
      <c r="AN133" s="12">
        <f t="shared" si="7"/>
        <v>4</v>
      </c>
    </row>
    <row r="134" spans="2:40" ht="15" customHeight="1" x14ac:dyDescent="0.2">
      <c r="B134" s="17">
        <f t="shared" si="8"/>
        <v>125</v>
      </c>
      <c r="C134" s="71">
        <f t="shared" si="9"/>
        <v>0</v>
      </c>
      <c r="D134" s="29">
        <f t="shared" si="10"/>
        <v>0</v>
      </c>
      <c r="E134" s="27" t="s">
        <v>12</v>
      </c>
      <c r="F134" s="27" t="s">
        <v>12</v>
      </c>
      <c r="G134" s="28" t="s">
        <v>12</v>
      </c>
      <c r="H134" s="29" t="s">
        <v>12</v>
      </c>
      <c r="I134" s="29" t="s">
        <v>12</v>
      </c>
      <c r="J134" s="99"/>
      <c r="K134" s="29" t="s">
        <v>12</v>
      </c>
      <c r="L134" s="99"/>
      <c r="M134" s="29" t="s">
        <v>12</v>
      </c>
      <c r="N134" s="18" t="s">
        <v>124</v>
      </c>
      <c r="O134" s="18"/>
      <c r="P134" s="104"/>
      <c r="Q134" s="104"/>
      <c r="R134" s="105" t="str">
        <f t="shared" si="11"/>
        <v/>
      </c>
      <c r="S134" s="30"/>
      <c r="T134" s="39"/>
      <c r="U134" s="24"/>
      <c r="V134" s="24"/>
      <c r="W134" s="25"/>
      <c r="X134" s="25"/>
      <c r="Y134" s="25"/>
      <c r="Z134" s="26"/>
      <c r="AA134" s="26"/>
      <c r="AB134" s="26"/>
      <c r="AC134" s="26"/>
      <c r="AD134" s="26"/>
      <c r="AE134" s="26"/>
      <c r="AF134" s="26"/>
      <c r="AG134" s="26"/>
      <c r="AH134" s="26"/>
      <c r="AI134" s="16"/>
      <c r="AM134" s="92">
        <f t="shared" si="6"/>
        <v>3</v>
      </c>
      <c r="AN134" s="12">
        <f t="shared" si="7"/>
        <v>4</v>
      </c>
    </row>
    <row r="135" spans="2:40" ht="15" customHeight="1" x14ac:dyDescent="0.2">
      <c r="B135" s="17">
        <f t="shared" si="8"/>
        <v>126</v>
      </c>
      <c r="C135" s="71">
        <f t="shared" si="9"/>
        <v>0</v>
      </c>
      <c r="D135" s="29">
        <f t="shared" si="10"/>
        <v>0</v>
      </c>
      <c r="E135" s="27" t="s">
        <v>12</v>
      </c>
      <c r="F135" s="27" t="s">
        <v>12</v>
      </c>
      <c r="G135" s="28" t="s">
        <v>12</v>
      </c>
      <c r="H135" s="29" t="s">
        <v>12</v>
      </c>
      <c r="I135" s="29" t="s">
        <v>12</v>
      </c>
      <c r="J135" s="99"/>
      <c r="K135" s="29" t="s">
        <v>12</v>
      </c>
      <c r="L135" s="99"/>
      <c r="M135" s="29" t="s">
        <v>12</v>
      </c>
      <c r="N135" s="18" t="s">
        <v>124</v>
      </c>
      <c r="O135" s="18"/>
      <c r="P135" s="104"/>
      <c r="Q135" s="104"/>
      <c r="R135" s="105" t="str">
        <f t="shared" si="11"/>
        <v/>
      </c>
      <c r="S135" s="30"/>
      <c r="T135" s="39"/>
      <c r="U135" s="24"/>
      <c r="V135" s="24"/>
      <c r="W135" s="25"/>
      <c r="X135" s="25"/>
      <c r="Y135" s="25"/>
      <c r="Z135" s="26"/>
      <c r="AA135" s="26"/>
      <c r="AB135" s="26"/>
      <c r="AC135" s="26"/>
      <c r="AD135" s="26"/>
      <c r="AE135" s="26"/>
      <c r="AF135" s="26"/>
      <c r="AG135" s="26"/>
      <c r="AH135" s="26"/>
      <c r="AI135" s="16"/>
      <c r="AM135" s="92">
        <f t="shared" si="6"/>
        <v>3</v>
      </c>
      <c r="AN135" s="12">
        <f t="shared" si="7"/>
        <v>4</v>
      </c>
    </row>
    <row r="136" spans="2:40" ht="15" customHeight="1" x14ac:dyDescent="0.2">
      <c r="B136" s="17">
        <f t="shared" si="8"/>
        <v>127</v>
      </c>
      <c r="C136" s="71">
        <f t="shared" si="9"/>
        <v>0</v>
      </c>
      <c r="D136" s="29">
        <f t="shared" si="10"/>
        <v>0</v>
      </c>
      <c r="E136" s="27" t="s">
        <v>12</v>
      </c>
      <c r="F136" s="27" t="s">
        <v>12</v>
      </c>
      <c r="G136" s="28" t="s">
        <v>12</v>
      </c>
      <c r="H136" s="29" t="s">
        <v>12</v>
      </c>
      <c r="I136" s="29" t="s">
        <v>12</v>
      </c>
      <c r="J136" s="99"/>
      <c r="K136" s="29" t="s">
        <v>12</v>
      </c>
      <c r="L136" s="99"/>
      <c r="M136" s="29" t="s">
        <v>12</v>
      </c>
      <c r="N136" s="18" t="s">
        <v>124</v>
      </c>
      <c r="O136" s="18"/>
      <c r="P136" s="104"/>
      <c r="Q136" s="104"/>
      <c r="R136" s="105" t="str">
        <f t="shared" si="11"/>
        <v/>
      </c>
      <c r="S136" s="30"/>
      <c r="T136" s="39"/>
      <c r="U136" s="24"/>
      <c r="V136" s="24"/>
      <c r="W136" s="25"/>
      <c r="X136" s="25"/>
      <c r="Y136" s="25"/>
      <c r="Z136" s="26"/>
      <c r="AA136" s="26"/>
      <c r="AB136" s="26"/>
      <c r="AC136" s="26"/>
      <c r="AD136" s="26"/>
      <c r="AE136" s="26"/>
      <c r="AF136" s="26"/>
      <c r="AG136" s="26"/>
      <c r="AH136" s="26"/>
      <c r="AI136" s="16"/>
      <c r="AM136" s="92">
        <f t="shared" si="6"/>
        <v>3</v>
      </c>
      <c r="AN136" s="12">
        <f t="shared" si="7"/>
        <v>4</v>
      </c>
    </row>
    <row r="137" spans="2:40" ht="15" customHeight="1" x14ac:dyDescent="0.2">
      <c r="B137" s="17">
        <f t="shared" si="8"/>
        <v>128</v>
      </c>
      <c r="C137" s="71">
        <f t="shared" si="9"/>
        <v>0</v>
      </c>
      <c r="D137" s="29">
        <f t="shared" si="10"/>
        <v>0</v>
      </c>
      <c r="E137" s="27" t="s">
        <v>12</v>
      </c>
      <c r="F137" s="27" t="s">
        <v>12</v>
      </c>
      <c r="G137" s="28" t="s">
        <v>12</v>
      </c>
      <c r="H137" s="29" t="s">
        <v>12</v>
      </c>
      <c r="I137" s="29" t="s">
        <v>12</v>
      </c>
      <c r="J137" s="99"/>
      <c r="K137" s="29" t="s">
        <v>12</v>
      </c>
      <c r="L137" s="99"/>
      <c r="M137" s="29" t="s">
        <v>12</v>
      </c>
      <c r="N137" s="18" t="s">
        <v>124</v>
      </c>
      <c r="O137" s="18"/>
      <c r="P137" s="104"/>
      <c r="Q137" s="104"/>
      <c r="R137" s="105" t="str">
        <f t="shared" si="11"/>
        <v/>
      </c>
      <c r="S137" s="30"/>
      <c r="T137" s="39"/>
      <c r="U137" s="24"/>
      <c r="V137" s="24"/>
      <c r="W137" s="25"/>
      <c r="X137" s="25"/>
      <c r="Y137" s="25"/>
      <c r="Z137" s="26"/>
      <c r="AA137" s="26"/>
      <c r="AB137" s="26"/>
      <c r="AC137" s="26"/>
      <c r="AD137" s="26"/>
      <c r="AE137" s="26"/>
      <c r="AF137" s="26"/>
      <c r="AG137" s="26"/>
      <c r="AH137" s="26"/>
      <c r="AI137" s="16"/>
      <c r="AM137" s="92">
        <f t="shared" si="6"/>
        <v>3</v>
      </c>
      <c r="AN137" s="12">
        <f t="shared" si="7"/>
        <v>4</v>
      </c>
    </row>
    <row r="138" spans="2:40" ht="15" customHeight="1" x14ac:dyDescent="0.2">
      <c r="B138" s="17">
        <f t="shared" si="8"/>
        <v>129</v>
      </c>
      <c r="C138" s="71">
        <f t="shared" si="9"/>
        <v>0</v>
      </c>
      <c r="D138" s="29">
        <f t="shared" si="10"/>
        <v>0</v>
      </c>
      <c r="E138" s="27" t="s">
        <v>12</v>
      </c>
      <c r="F138" s="27" t="s">
        <v>12</v>
      </c>
      <c r="G138" s="28" t="s">
        <v>12</v>
      </c>
      <c r="H138" s="29" t="s">
        <v>12</v>
      </c>
      <c r="I138" s="29" t="s">
        <v>12</v>
      </c>
      <c r="J138" s="99"/>
      <c r="K138" s="29" t="s">
        <v>12</v>
      </c>
      <c r="L138" s="99"/>
      <c r="M138" s="29" t="s">
        <v>12</v>
      </c>
      <c r="N138" s="18" t="s">
        <v>124</v>
      </c>
      <c r="O138" s="18"/>
      <c r="P138" s="104"/>
      <c r="Q138" s="104"/>
      <c r="R138" s="105" t="str">
        <f t="shared" si="11"/>
        <v/>
      </c>
      <c r="S138" s="30"/>
      <c r="T138" s="39"/>
      <c r="U138" s="24"/>
      <c r="V138" s="24"/>
      <c r="W138" s="25"/>
      <c r="X138" s="25"/>
      <c r="Y138" s="25"/>
      <c r="Z138" s="26"/>
      <c r="AA138" s="26"/>
      <c r="AB138" s="26"/>
      <c r="AC138" s="26"/>
      <c r="AD138" s="26"/>
      <c r="AE138" s="26"/>
      <c r="AF138" s="26"/>
      <c r="AG138" s="26"/>
      <c r="AH138" s="26"/>
      <c r="AI138" s="16"/>
      <c r="AM138" s="92">
        <f t="shared" si="6"/>
        <v>3</v>
      </c>
      <c r="AN138" s="12">
        <f t="shared" si="7"/>
        <v>4</v>
      </c>
    </row>
    <row r="139" spans="2:40" ht="15" customHeight="1" x14ac:dyDescent="0.2">
      <c r="B139" s="17">
        <f t="shared" si="8"/>
        <v>130</v>
      </c>
      <c r="C139" s="71">
        <f t="shared" si="9"/>
        <v>0</v>
      </c>
      <c r="D139" s="29">
        <f t="shared" si="10"/>
        <v>0</v>
      </c>
      <c r="E139" s="27" t="s">
        <v>12</v>
      </c>
      <c r="F139" s="27" t="s">
        <v>12</v>
      </c>
      <c r="G139" s="28" t="s">
        <v>12</v>
      </c>
      <c r="H139" s="29" t="s">
        <v>12</v>
      </c>
      <c r="I139" s="29" t="s">
        <v>12</v>
      </c>
      <c r="J139" s="99"/>
      <c r="K139" s="29" t="s">
        <v>12</v>
      </c>
      <c r="L139" s="99"/>
      <c r="M139" s="29" t="s">
        <v>12</v>
      </c>
      <c r="N139" s="18" t="s">
        <v>124</v>
      </c>
      <c r="O139" s="18"/>
      <c r="P139" s="104"/>
      <c r="Q139" s="104"/>
      <c r="R139" s="105" t="str">
        <f t="shared" si="11"/>
        <v/>
      </c>
      <c r="S139" s="30"/>
      <c r="T139" s="39"/>
      <c r="U139" s="24"/>
      <c r="V139" s="24"/>
      <c r="W139" s="25"/>
      <c r="X139" s="25"/>
      <c r="Y139" s="25"/>
      <c r="Z139" s="26"/>
      <c r="AA139" s="26"/>
      <c r="AB139" s="26"/>
      <c r="AC139" s="26"/>
      <c r="AD139" s="26"/>
      <c r="AE139" s="26"/>
      <c r="AF139" s="26"/>
      <c r="AG139" s="26"/>
      <c r="AH139" s="26"/>
      <c r="AI139" s="16"/>
      <c r="AM139" s="92">
        <f t="shared" ref="AM139:AM189" si="12">COUNTIF(E139,"OK")+COUNTIF(J139:M139,"OK")</f>
        <v>3</v>
      </c>
      <c r="AN139" s="12">
        <f t="shared" ref="AN139:AN189" si="13">COUNTIF(F139:I139,"OK")</f>
        <v>4</v>
      </c>
    </row>
    <row r="140" spans="2:40" ht="15" customHeight="1" x14ac:dyDescent="0.2">
      <c r="B140" s="17">
        <f t="shared" ref="B140:B203" si="14">B139+1</f>
        <v>131</v>
      </c>
      <c r="C140" s="71">
        <f t="shared" ref="C140:C188" si="15">D140/$F$6</f>
        <v>0</v>
      </c>
      <c r="D140" s="29">
        <f t="shared" ref="D140:D203" si="16">AT140*0.001</f>
        <v>0</v>
      </c>
      <c r="E140" s="27" t="s">
        <v>12</v>
      </c>
      <c r="F140" s="27" t="s">
        <v>12</v>
      </c>
      <c r="G140" s="28" t="s">
        <v>12</v>
      </c>
      <c r="H140" s="29" t="s">
        <v>12</v>
      </c>
      <c r="I140" s="29" t="s">
        <v>12</v>
      </c>
      <c r="J140" s="99"/>
      <c r="K140" s="29" t="s">
        <v>12</v>
      </c>
      <c r="L140" s="99"/>
      <c r="M140" s="29" t="s">
        <v>12</v>
      </c>
      <c r="N140" s="18" t="s">
        <v>124</v>
      </c>
      <c r="O140" s="18"/>
      <c r="P140" s="104"/>
      <c r="Q140" s="104"/>
      <c r="R140" s="105" t="str">
        <f t="shared" ref="R140:R203" si="17">IF(AU140&lt;&gt;"", AU140*0.01, "")</f>
        <v/>
      </c>
      <c r="S140" s="30"/>
      <c r="T140" s="39"/>
      <c r="U140" s="24"/>
      <c r="V140" s="24"/>
      <c r="W140" s="25"/>
      <c r="X140" s="25"/>
      <c r="Y140" s="25"/>
      <c r="Z140" s="26"/>
      <c r="AA140" s="26"/>
      <c r="AB140" s="26"/>
      <c r="AC140" s="26"/>
      <c r="AD140" s="26"/>
      <c r="AE140" s="26"/>
      <c r="AF140" s="26"/>
      <c r="AG140" s="26"/>
      <c r="AH140" s="26"/>
      <c r="AI140" s="16"/>
      <c r="AM140" s="92">
        <f t="shared" si="12"/>
        <v>3</v>
      </c>
      <c r="AN140" s="12">
        <f t="shared" si="13"/>
        <v>4</v>
      </c>
    </row>
    <row r="141" spans="2:40" ht="15" customHeight="1" x14ac:dyDescent="0.2">
      <c r="B141" s="17">
        <f t="shared" si="14"/>
        <v>132</v>
      </c>
      <c r="C141" s="71">
        <f t="shared" si="15"/>
        <v>0</v>
      </c>
      <c r="D141" s="29">
        <f t="shared" si="16"/>
        <v>0</v>
      </c>
      <c r="E141" s="27" t="s">
        <v>12</v>
      </c>
      <c r="F141" s="27" t="s">
        <v>12</v>
      </c>
      <c r="G141" s="28" t="s">
        <v>12</v>
      </c>
      <c r="H141" s="29" t="s">
        <v>12</v>
      </c>
      <c r="I141" s="29" t="s">
        <v>12</v>
      </c>
      <c r="J141" s="99"/>
      <c r="K141" s="29" t="s">
        <v>12</v>
      </c>
      <c r="L141" s="99"/>
      <c r="M141" s="29" t="s">
        <v>12</v>
      </c>
      <c r="N141" s="18" t="s">
        <v>124</v>
      </c>
      <c r="O141" s="18"/>
      <c r="P141" s="104"/>
      <c r="Q141" s="104"/>
      <c r="R141" s="105" t="str">
        <f t="shared" si="17"/>
        <v/>
      </c>
      <c r="S141" s="30"/>
      <c r="T141" s="39"/>
      <c r="U141" s="24"/>
      <c r="V141" s="24"/>
      <c r="W141" s="25"/>
      <c r="X141" s="25"/>
      <c r="Y141" s="25"/>
      <c r="Z141" s="26"/>
      <c r="AA141" s="26"/>
      <c r="AB141" s="26"/>
      <c r="AC141" s="26"/>
      <c r="AD141" s="26"/>
      <c r="AE141" s="26"/>
      <c r="AF141" s="26"/>
      <c r="AG141" s="26"/>
      <c r="AH141" s="26"/>
      <c r="AI141" s="16"/>
      <c r="AM141" s="92">
        <f t="shared" si="12"/>
        <v>3</v>
      </c>
      <c r="AN141" s="12">
        <f t="shared" si="13"/>
        <v>4</v>
      </c>
    </row>
    <row r="142" spans="2:40" ht="15" customHeight="1" x14ac:dyDescent="0.2">
      <c r="B142" s="17">
        <f t="shared" si="14"/>
        <v>133</v>
      </c>
      <c r="C142" s="71">
        <f t="shared" si="15"/>
        <v>0</v>
      </c>
      <c r="D142" s="29">
        <f t="shared" si="16"/>
        <v>0</v>
      </c>
      <c r="E142" s="27" t="s">
        <v>12</v>
      </c>
      <c r="F142" s="27" t="s">
        <v>12</v>
      </c>
      <c r="G142" s="28" t="s">
        <v>12</v>
      </c>
      <c r="H142" s="29" t="s">
        <v>12</v>
      </c>
      <c r="I142" s="29" t="s">
        <v>12</v>
      </c>
      <c r="J142" s="99"/>
      <c r="K142" s="29" t="s">
        <v>12</v>
      </c>
      <c r="L142" s="99"/>
      <c r="M142" s="29" t="s">
        <v>12</v>
      </c>
      <c r="N142" s="18" t="s">
        <v>124</v>
      </c>
      <c r="O142" s="18"/>
      <c r="P142" s="104"/>
      <c r="Q142" s="104"/>
      <c r="R142" s="105" t="str">
        <f t="shared" si="17"/>
        <v/>
      </c>
      <c r="S142" s="30"/>
      <c r="T142" s="39"/>
      <c r="U142" s="24"/>
      <c r="V142" s="24"/>
      <c r="W142" s="25"/>
      <c r="X142" s="25"/>
      <c r="Y142" s="25"/>
      <c r="Z142" s="26"/>
      <c r="AA142" s="26"/>
      <c r="AB142" s="26"/>
      <c r="AC142" s="26"/>
      <c r="AD142" s="26"/>
      <c r="AE142" s="26"/>
      <c r="AF142" s="26"/>
      <c r="AG142" s="26"/>
      <c r="AH142" s="26"/>
      <c r="AI142" s="16"/>
      <c r="AM142" s="92">
        <f t="shared" si="12"/>
        <v>3</v>
      </c>
      <c r="AN142" s="12">
        <f t="shared" si="13"/>
        <v>4</v>
      </c>
    </row>
    <row r="143" spans="2:40" ht="15" customHeight="1" x14ac:dyDescent="0.2">
      <c r="B143" s="17">
        <f t="shared" si="14"/>
        <v>134</v>
      </c>
      <c r="C143" s="71">
        <f t="shared" si="15"/>
        <v>0</v>
      </c>
      <c r="D143" s="29">
        <f t="shared" si="16"/>
        <v>0</v>
      </c>
      <c r="E143" s="27" t="s">
        <v>12</v>
      </c>
      <c r="F143" s="27" t="s">
        <v>12</v>
      </c>
      <c r="G143" s="28" t="s">
        <v>12</v>
      </c>
      <c r="H143" s="29" t="s">
        <v>12</v>
      </c>
      <c r="I143" s="29" t="s">
        <v>12</v>
      </c>
      <c r="J143" s="99"/>
      <c r="K143" s="29" t="s">
        <v>12</v>
      </c>
      <c r="L143" s="99"/>
      <c r="M143" s="29" t="s">
        <v>12</v>
      </c>
      <c r="N143" s="18" t="s">
        <v>124</v>
      </c>
      <c r="O143" s="18"/>
      <c r="P143" s="104"/>
      <c r="Q143" s="104"/>
      <c r="R143" s="105" t="str">
        <f t="shared" si="17"/>
        <v/>
      </c>
      <c r="S143" s="30"/>
      <c r="T143" s="39"/>
      <c r="U143" s="24"/>
      <c r="V143" s="24"/>
      <c r="W143" s="25"/>
      <c r="X143" s="25"/>
      <c r="Y143" s="25"/>
      <c r="Z143" s="26"/>
      <c r="AA143" s="26"/>
      <c r="AB143" s="26"/>
      <c r="AC143" s="26"/>
      <c r="AD143" s="26"/>
      <c r="AE143" s="26"/>
      <c r="AF143" s="26"/>
      <c r="AG143" s="26"/>
      <c r="AH143" s="26"/>
      <c r="AI143" s="16"/>
      <c r="AM143" s="92">
        <f t="shared" si="12"/>
        <v>3</v>
      </c>
      <c r="AN143" s="12">
        <f t="shared" si="13"/>
        <v>4</v>
      </c>
    </row>
    <row r="144" spans="2:40" ht="15" customHeight="1" x14ac:dyDescent="0.2">
      <c r="B144" s="17">
        <f t="shared" si="14"/>
        <v>135</v>
      </c>
      <c r="C144" s="71">
        <f t="shared" si="15"/>
        <v>0</v>
      </c>
      <c r="D144" s="29">
        <f t="shared" si="16"/>
        <v>0</v>
      </c>
      <c r="E144" s="27" t="s">
        <v>12</v>
      </c>
      <c r="F144" s="27" t="s">
        <v>12</v>
      </c>
      <c r="G144" s="28" t="s">
        <v>12</v>
      </c>
      <c r="H144" s="29" t="s">
        <v>12</v>
      </c>
      <c r="I144" s="29" t="s">
        <v>12</v>
      </c>
      <c r="J144" s="99"/>
      <c r="K144" s="29" t="s">
        <v>12</v>
      </c>
      <c r="L144" s="99"/>
      <c r="M144" s="29" t="s">
        <v>12</v>
      </c>
      <c r="N144" s="18" t="s">
        <v>124</v>
      </c>
      <c r="O144" s="18"/>
      <c r="P144" s="104"/>
      <c r="Q144" s="104"/>
      <c r="R144" s="105" t="str">
        <f t="shared" si="17"/>
        <v/>
      </c>
      <c r="S144" s="30"/>
      <c r="T144" s="39"/>
      <c r="U144" s="24"/>
      <c r="V144" s="24"/>
      <c r="W144" s="25"/>
      <c r="X144" s="25"/>
      <c r="Y144" s="25"/>
      <c r="Z144" s="26"/>
      <c r="AA144" s="26"/>
      <c r="AB144" s="26"/>
      <c r="AC144" s="26"/>
      <c r="AD144" s="26"/>
      <c r="AE144" s="26"/>
      <c r="AF144" s="26"/>
      <c r="AG144" s="26"/>
      <c r="AH144" s="26"/>
      <c r="AI144" s="16"/>
      <c r="AM144" s="92">
        <f t="shared" si="12"/>
        <v>3</v>
      </c>
      <c r="AN144" s="12">
        <f t="shared" si="13"/>
        <v>4</v>
      </c>
    </row>
    <row r="145" spans="2:40" ht="15" customHeight="1" x14ac:dyDescent="0.2">
      <c r="B145" s="17">
        <f t="shared" si="14"/>
        <v>136</v>
      </c>
      <c r="C145" s="71">
        <f t="shared" si="15"/>
        <v>0</v>
      </c>
      <c r="D145" s="29">
        <f t="shared" si="16"/>
        <v>0</v>
      </c>
      <c r="E145" s="27" t="s">
        <v>12</v>
      </c>
      <c r="F145" s="27" t="s">
        <v>12</v>
      </c>
      <c r="G145" s="28" t="s">
        <v>12</v>
      </c>
      <c r="H145" s="29" t="s">
        <v>12</v>
      </c>
      <c r="I145" s="29" t="s">
        <v>12</v>
      </c>
      <c r="J145" s="99"/>
      <c r="K145" s="29" t="s">
        <v>12</v>
      </c>
      <c r="L145" s="99"/>
      <c r="M145" s="29" t="s">
        <v>12</v>
      </c>
      <c r="N145" s="18" t="s">
        <v>124</v>
      </c>
      <c r="O145" s="18"/>
      <c r="P145" s="104"/>
      <c r="Q145" s="104"/>
      <c r="R145" s="105" t="str">
        <f t="shared" si="17"/>
        <v/>
      </c>
      <c r="S145" s="30"/>
      <c r="T145" s="39"/>
      <c r="U145" s="24"/>
      <c r="V145" s="24"/>
      <c r="W145" s="25"/>
      <c r="X145" s="25"/>
      <c r="Y145" s="25"/>
      <c r="Z145" s="26"/>
      <c r="AA145" s="26"/>
      <c r="AB145" s="26"/>
      <c r="AC145" s="26"/>
      <c r="AD145" s="26"/>
      <c r="AE145" s="26"/>
      <c r="AF145" s="26"/>
      <c r="AG145" s="26"/>
      <c r="AH145" s="26"/>
      <c r="AI145" s="16"/>
      <c r="AM145" s="92">
        <f t="shared" si="12"/>
        <v>3</v>
      </c>
      <c r="AN145" s="12">
        <f t="shared" si="13"/>
        <v>4</v>
      </c>
    </row>
    <row r="146" spans="2:40" ht="15" customHeight="1" x14ac:dyDescent="0.2">
      <c r="B146" s="17">
        <f t="shared" si="14"/>
        <v>137</v>
      </c>
      <c r="C146" s="71">
        <f t="shared" si="15"/>
        <v>0</v>
      </c>
      <c r="D146" s="29">
        <f t="shared" si="16"/>
        <v>0</v>
      </c>
      <c r="E146" s="27" t="s">
        <v>12</v>
      </c>
      <c r="F146" s="27" t="s">
        <v>12</v>
      </c>
      <c r="G146" s="28" t="s">
        <v>12</v>
      </c>
      <c r="H146" s="29" t="s">
        <v>12</v>
      </c>
      <c r="I146" s="29" t="s">
        <v>12</v>
      </c>
      <c r="J146" s="99"/>
      <c r="K146" s="29" t="s">
        <v>12</v>
      </c>
      <c r="L146" s="99"/>
      <c r="M146" s="29" t="s">
        <v>12</v>
      </c>
      <c r="N146" s="18" t="s">
        <v>124</v>
      </c>
      <c r="O146" s="18"/>
      <c r="P146" s="104"/>
      <c r="Q146" s="104"/>
      <c r="R146" s="105" t="str">
        <f t="shared" si="17"/>
        <v/>
      </c>
      <c r="S146" s="30"/>
      <c r="T146" s="39"/>
      <c r="U146" s="24"/>
      <c r="V146" s="24"/>
      <c r="W146" s="25"/>
      <c r="X146" s="25"/>
      <c r="Y146" s="25"/>
      <c r="Z146" s="26"/>
      <c r="AA146" s="26"/>
      <c r="AB146" s="26"/>
      <c r="AC146" s="26"/>
      <c r="AD146" s="26"/>
      <c r="AE146" s="26"/>
      <c r="AF146" s="26"/>
      <c r="AG146" s="26"/>
      <c r="AH146" s="26"/>
      <c r="AI146" s="16"/>
      <c r="AM146" s="92">
        <f t="shared" si="12"/>
        <v>3</v>
      </c>
      <c r="AN146" s="12">
        <f t="shared" si="13"/>
        <v>4</v>
      </c>
    </row>
    <row r="147" spans="2:40" ht="15" customHeight="1" x14ac:dyDescent="0.2">
      <c r="B147" s="17">
        <f t="shared" si="14"/>
        <v>138</v>
      </c>
      <c r="C147" s="71">
        <f t="shared" si="15"/>
        <v>0</v>
      </c>
      <c r="D147" s="29">
        <f t="shared" si="16"/>
        <v>0</v>
      </c>
      <c r="E147" s="27" t="s">
        <v>12</v>
      </c>
      <c r="F147" s="27" t="s">
        <v>12</v>
      </c>
      <c r="G147" s="28" t="s">
        <v>12</v>
      </c>
      <c r="H147" s="29" t="s">
        <v>12</v>
      </c>
      <c r="I147" s="29" t="s">
        <v>12</v>
      </c>
      <c r="J147" s="99"/>
      <c r="K147" s="29" t="s">
        <v>12</v>
      </c>
      <c r="L147" s="99"/>
      <c r="M147" s="29" t="s">
        <v>12</v>
      </c>
      <c r="N147" s="18" t="s">
        <v>124</v>
      </c>
      <c r="O147" s="18"/>
      <c r="P147" s="104"/>
      <c r="Q147" s="104"/>
      <c r="R147" s="105" t="str">
        <f t="shared" si="17"/>
        <v/>
      </c>
      <c r="S147" s="30"/>
      <c r="T147" s="39"/>
      <c r="U147" s="24"/>
      <c r="V147" s="24"/>
      <c r="W147" s="25"/>
      <c r="X147" s="25"/>
      <c r="Y147" s="25"/>
      <c r="Z147" s="26"/>
      <c r="AA147" s="26"/>
      <c r="AB147" s="26"/>
      <c r="AC147" s="26"/>
      <c r="AD147" s="26"/>
      <c r="AE147" s="26"/>
      <c r="AF147" s="26"/>
      <c r="AG147" s="26"/>
      <c r="AH147" s="26"/>
      <c r="AI147" s="16"/>
      <c r="AM147" s="92">
        <f t="shared" si="12"/>
        <v>3</v>
      </c>
      <c r="AN147" s="12">
        <f t="shared" si="13"/>
        <v>4</v>
      </c>
    </row>
    <row r="148" spans="2:40" ht="15" customHeight="1" x14ac:dyDescent="0.2">
      <c r="B148" s="17">
        <f t="shared" si="14"/>
        <v>139</v>
      </c>
      <c r="C148" s="71">
        <f t="shared" si="15"/>
        <v>0</v>
      </c>
      <c r="D148" s="29">
        <f t="shared" si="16"/>
        <v>0</v>
      </c>
      <c r="E148" s="27" t="s">
        <v>12</v>
      </c>
      <c r="F148" s="27" t="s">
        <v>12</v>
      </c>
      <c r="G148" s="28" t="s">
        <v>12</v>
      </c>
      <c r="H148" s="29" t="s">
        <v>12</v>
      </c>
      <c r="I148" s="29" t="s">
        <v>12</v>
      </c>
      <c r="J148" s="99"/>
      <c r="K148" s="29" t="s">
        <v>12</v>
      </c>
      <c r="L148" s="99"/>
      <c r="M148" s="29" t="s">
        <v>12</v>
      </c>
      <c r="N148" s="18" t="s">
        <v>124</v>
      </c>
      <c r="O148" s="18"/>
      <c r="P148" s="104"/>
      <c r="Q148" s="104"/>
      <c r="R148" s="105" t="str">
        <f t="shared" si="17"/>
        <v/>
      </c>
      <c r="S148" s="30"/>
      <c r="T148" s="39"/>
      <c r="U148" s="24"/>
      <c r="V148" s="24"/>
      <c r="W148" s="25"/>
      <c r="X148" s="25"/>
      <c r="Y148" s="25"/>
      <c r="Z148" s="26"/>
      <c r="AA148" s="26"/>
      <c r="AB148" s="26"/>
      <c r="AC148" s="26"/>
      <c r="AD148" s="26"/>
      <c r="AE148" s="26"/>
      <c r="AF148" s="26"/>
      <c r="AG148" s="26"/>
      <c r="AH148" s="26"/>
      <c r="AI148" s="16"/>
      <c r="AM148" s="92">
        <f t="shared" si="12"/>
        <v>3</v>
      </c>
      <c r="AN148" s="12">
        <f t="shared" si="13"/>
        <v>4</v>
      </c>
    </row>
    <row r="149" spans="2:40" ht="15" customHeight="1" x14ac:dyDescent="0.2">
      <c r="B149" s="17">
        <f t="shared" si="14"/>
        <v>140</v>
      </c>
      <c r="C149" s="71">
        <f t="shared" si="15"/>
        <v>0</v>
      </c>
      <c r="D149" s="29">
        <f t="shared" si="16"/>
        <v>0</v>
      </c>
      <c r="E149" s="27" t="s">
        <v>12</v>
      </c>
      <c r="F149" s="27" t="s">
        <v>12</v>
      </c>
      <c r="G149" s="28" t="s">
        <v>12</v>
      </c>
      <c r="H149" s="29" t="s">
        <v>12</v>
      </c>
      <c r="I149" s="29" t="s">
        <v>12</v>
      </c>
      <c r="J149" s="99"/>
      <c r="K149" s="29" t="s">
        <v>12</v>
      </c>
      <c r="L149" s="99"/>
      <c r="M149" s="29" t="s">
        <v>12</v>
      </c>
      <c r="N149" s="18" t="s">
        <v>124</v>
      </c>
      <c r="O149" s="18"/>
      <c r="P149" s="104"/>
      <c r="Q149" s="104"/>
      <c r="R149" s="105" t="str">
        <f t="shared" si="17"/>
        <v/>
      </c>
      <c r="S149" s="30"/>
      <c r="T149" s="39"/>
      <c r="U149" s="24"/>
      <c r="V149" s="24"/>
      <c r="W149" s="25"/>
      <c r="X149" s="25"/>
      <c r="Y149" s="25"/>
      <c r="Z149" s="26"/>
      <c r="AA149" s="26"/>
      <c r="AB149" s="26"/>
      <c r="AC149" s="26"/>
      <c r="AD149" s="26"/>
      <c r="AE149" s="26"/>
      <c r="AF149" s="26"/>
      <c r="AG149" s="26"/>
      <c r="AH149" s="26"/>
      <c r="AI149" s="16"/>
      <c r="AM149" s="92">
        <f t="shared" si="12"/>
        <v>3</v>
      </c>
      <c r="AN149" s="12">
        <f t="shared" si="13"/>
        <v>4</v>
      </c>
    </row>
    <row r="150" spans="2:40" ht="15" customHeight="1" x14ac:dyDescent="0.2">
      <c r="B150" s="17">
        <f t="shared" si="14"/>
        <v>141</v>
      </c>
      <c r="C150" s="71">
        <f t="shared" si="15"/>
        <v>0</v>
      </c>
      <c r="D150" s="29">
        <f t="shared" si="16"/>
        <v>0</v>
      </c>
      <c r="E150" s="27" t="s">
        <v>12</v>
      </c>
      <c r="F150" s="27" t="s">
        <v>12</v>
      </c>
      <c r="G150" s="28" t="s">
        <v>12</v>
      </c>
      <c r="H150" s="29" t="s">
        <v>12</v>
      </c>
      <c r="I150" s="29" t="s">
        <v>12</v>
      </c>
      <c r="J150" s="99"/>
      <c r="K150" s="29" t="s">
        <v>12</v>
      </c>
      <c r="L150" s="99"/>
      <c r="M150" s="29" t="s">
        <v>12</v>
      </c>
      <c r="N150" s="18" t="s">
        <v>124</v>
      </c>
      <c r="O150" s="18"/>
      <c r="P150" s="104"/>
      <c r="Q150" s="104"/>
      <c r="R150" s="105" t="str">
        <f t="shared" si="17"/>
        <v/>
      </c>
      <c r="S150" s="30"/>
      <c r="T150" s="39"/>
      <c r="U150" s="24"/>
      <c r="V150" s="24"/>
      <c r="W150" s="25"/>
      <c r="X150" s="25"/>
      <c r="Y150" s="25"/>
      <c r="Z150" s="26"/>
      <c r="AA150" s="26"/>
      <c r="AB150" s="26"/>
      <c r="AC150" s="26"/>
      <c r="AD150" s="26"/>
      <c r="AE150" s="26"/>
      <c r="AF150" s="26"/>
      <c r="AG150" s="26"/>
      <c r="AH150" s="26"/>
      <c r="AI150" s="16"/>
      <c r="AM150" s="92">
        <f t="shared" si="12"/>
        <v>3</v>
      </c>
      <c r="AN150" s="12">
        <f t="shared" si="13"/>
        <v>4</v>
      </c>
    </row>
    <row r="151" spans="2:40" ht="15" customHeight="1" x14ac:dyDescent="0.2">
      <c r="B151" s="17">
        <f t="shared" si="14"/>
        <v>142</v>
      </c>
      <c r="C151" s="71">
        <f t="shared" si="15"/>
        <v>0</v>
      </c>
      <c r="D151" s="29">
        <f t="shared" si="16"/>
        <v>0</v>
      </c>
      <c r="E151" s="27" t="s">
        <v>12</v>
      </c>
      <c r="F151" s="27" t="s">
        <v>12</v>
      </c>
      <c r="G151" s="28" t="s">
        <v>12</v>
      </c>
      <c r="H151" s="29" t="s">
        <v>12</v>
      </c>
      <c r="I151" s="29" t="s">
        <v>12</v>
      </c>
      <c r="J151" s="99"/>
      <c r="K151" s="29" t="s">
        <v>12</v>
      </c>
      <c r="L151" s="99"/>
      <c r="M151" s="29" t="s">
        <v>12</v>
      </c>
      <c r="N151" s="18" t="s">
        <v>124</v>
      </c>
      <c r="O151" s="18"/>
      <c r="P151" s="104"/>
      <c r="Q151" s="104"/>
      <c r="R151" s="105" t="str">
        <f t="shared" si="17"/>
        <v/>
      </c>
      <c r="S151" s="30"/>
      <c r="T151" s="39"/>
      <c r="U151" s="24"/>
      <c r="V151" s="24"/>
      <c r="W151" s="25"/>
      <c r="X151" s="25"/>
      <c r="Y151" s="25"/>
      <c r="Z151" s="26"/>
      <c r="AA151" s="26"/>
      <c r="AB151" s="26"/>
      <c r="AC151" s="26"/>
      <c r="AD151" s="26"/>
      <c r="AE151" s="26"/>
      <c r="AF151" s="26"/>
      <c r="AG151" s="26"/>
      <c r="AH151" s="26"/>
      <c r="AI151" s="16"/>
      <c r="AM151" s="92">
        <f t="shared" si="12"/>
        <v>3</v>
      </c>
      <c r="AN151" s="12">
        <f t="shared" si="13"/>
        <v>4</v>
      </c>
    </row>
    <row r="152" spans="2:40" ht="15" customHeight="1" x14ac:dyDescent="0.2">
      <c r="B152" s="17">
        <f t="shared" si="14"/>
        <v>143</v>
      </c>
      <c r="C152" s="71">
        <f t="shared" si="15"/>
        <v>0</v>
      </c>
      <c r="D152" s="29">
        <f t="shared" si="16"/>
        <v>0</v>
      </c>
      <c r="E152" s="27" t="s">
        <v>12</v>
      </c>
      <c r="F152" s="27" t="s">
        <v>12</v>
      </c>
      <c r="G152" s="28" t="s">
        <v>12</v>
      </c>
      <c r="H152" s="29" t="s">
        <v>12</v>
      </c>
      <c r="I152" s="29" t="s">
        <v>12</v>
      </c>
      <c r="J152" s="99"/>
      <c r="K152" s="29" t="s">
        <v>12</v>
      </c>
      <c r="L152" s="99"/>
      <c r="M152" s="29" t="s">
        <v>12</v>
      </c>
      <c r="N152" s="18" t="s">
        <v>124</v>
      </c>
      <c r="O152" s="18"/>
      <c r="P152" s="104"/>
      <c r="Q152" s="104"/>
      <c r="R152" s="105" t="str">
        <f t="shared" si="17"/>
        <v/>
      </c>
      <c r="S152" s="30"/>
      <c r="T152" s="39"/>
      <c r="U152" s="24"/>
      <c r="V152" s="24"/>
      <c r="W152" s="25"/>
      <c r="X152" s="25"/>
      <c r="Y152" s="25"/>
      <c r="Z152" s="26"/>
      <c r="AA152" s="26"/>
      <c r="AB152" s="26"/>
      <c r="AC152" s="26"/>
      <c r="AD152" s="26"/>
      <c r="AE152" s="26"/>
      <c r="AF152" s="26"/>
      <c r="AG152" s="26"/>
      <c r="AH152" s="26"/>
      <c r="AI152" s="16"/>
      <c r="AM152" s="92">
        <f t="shared" si="12"/>
        <v>3</v>
      </c>
      <c r="AN152" s="12">
        <f t="shared" si="13"/>
        <v>4</v>
      </c>
    </row>
    <row r="153" spans="2:40" ht="15" customHeight="1" x14ac:dyDescent="0.2">
      <c r="B153" s="17">
        <f t="shared" si="14"/>
        <v>144</v>
      </c>
      <c r="C153" s="71">
        <f t="shared" si="15"/>
        <v>0</v>
      </c>
      <c r="D153" s="29">
        <f t="shared" si="16"/>
        <v>0</v>
      </c>
      <c r="E153" s="27" t="s">
        <v>12</v>
      </c>
      <c r="F153" s="27" t="s">
        <v>12</v>
      </c>
      <c r="G153" s="28" t="s">
        <v>12</v>
      </c>
      <c r="H153" s="29" t="s">
        <v>12</v>
      </c>
      <c r="I153" s="29" t="s">
        <v>12</v>
      </c>
      <c r="J153" s="99"/>
      <c r="K153" s="29" t="s">
        <v>12</v>
      </c>
      <c r="L153" s="99"/>
      <c r="M153" s="29" t="s">
        <v>12</v>
      </c>
      <c r="N153" s="18" t="s">
        <v>124</v>
      </c>
      <c r="O153" s="18"/>
      <c r="P153" s="104"/>
      <c r="Q153" s="104"/>
      <c r="R153" s="105" t="str">
        <f t="shared" si="17"/>
        <v/>
      </c>
      <c r="S153" s="30"/>
      <c r="T153" s="39"/>
      <c r="U153" s="24"/>
      <c r="V153" s="24"/>
      <c r="W153" s="25"/>
      <c r="X153" s="25"/>
      <c r="Y153" s="25"/>
      <c r="Z153" s="26"/>
      <c r="AA153" s="26"/>
      <c r="AB153" s="26"/>
      <c r="AC153" s="26"/>
      <c r="AD153" s="26"/>
      <c r="AE153" s="26"/>
      <c r="AF153" s="26"/>
      <c r="AG153" s="26"/>
      <c r="AH153" s="26"/>
      <c r="AI153" s="16"/>
      <c r="AM153" s="92">
        <f t="shared" si="12"/>
        <v>3</v>
      </c>
      <c r="AN153" s="12">
        <f t="shared" si="13"/>
        <v>4</v>
      </c>
    </row>
    <row r="154" spans="2:40" ht="15" customHeight="1" x14ac:dyDescent="0.2">
      <c r="B154" s="17">
        <f t="shared" si="14"/>
        <v>145</v>
      </c>
      <c r="C154" s="71">
        <f t="shared" si="15"/>
        <v>0</v>
      </c>
      <c r="D154" s="29">
        <f t="shared" si="16"/>
        <v>0</v>
      </c>
      <c r="E154" s="27" t="s">
        <v>12</v>
      </c>
      <c r="F154" s="27" t="s">
        <v>12</v>
      </c>
      <c r="G154" s="28" t="s">
        <v>12</v>
      </c>
      <c r="H154" s="29" t="s">
        <v>12</v>
      </c>
      <c r="I154" s="29" t="s">
        <v>12</v>
      </c>
      <c r="J154" s="99"/>
      <c r="K154" s="29" t="s">
        <v>12</v>
      </c>
      <c r="L154" s="99"/>
      <c r="M154" s="29" t="s">
        <v>12</v>
      </c>
      <c r="N154" s="18" t="s">
        <v>124</v>
      </c>
      <c r="O154" s="18"/>
      <c r="P154" s="104"/>
      <c r="Q154" s="104"/>
      <c r="R154" s="105" t="str">
        <f t="shared" si="17"/>
        <v/>
      </c>
      <c r="S154" s="30"/>
      <c r="T154" s="39"/>
      <c r="U154" s="24"/>
      <c r="V154" s="24"/>
      <c r="W154" s="25"/>
      <c r="X154" s="25"/>
      <c r="Y154" s="25"/>
      <c r="Z154" s="26"/>
      <c r="AA154" s="26"/>
      <c r="AB154" s="26"/>
      <c r="AC154" s="26"/>
      <c r="AD154" s="26"/>
      <c r="AE154" s="26"/>
      <c r="AF154" s="26"/>
      <c r="AG154" s="26"/>
      <c r="AH154" s="26"/>
      <c r="AI154" s="16"/>
      <c r="AM154" s="92">
        <f t="shared" si="12"/>
        <v>3</v>
      </c>
      <c r="AN154" s="12">
        <f t="shared" si="13"/>
        <v>4</v>
      </c>
    </row>
    <row r="155" spans="2:40" ht="15" customHeight="1" x14ac:dyDescent="0.2">
      <c r="B155" s="17">
        <f t="shared" si="14"/>
        <v>146</v>
      </c>
      <c r="C155" s="71">
        <f t="shared" si="15"/>
        <v>0</v>
      </c>
      <c r="D155" s="29">
        <f t="shared" si="16"/>
        <v>0</v>
      </c>
      <c r="E155" s="27" t="s">
        <v>12</v>
      </c>
      <c r="F155" s="27" t="s">
        <v>12</v>
      </c>
      <c r="G155" s="28" t="s">
        <v>12</v>
      </c>
      <c r="H155" s="29" t="s">
        <v>12</v>
      </c>
      <c r="I155" s="29" t="s">
        <v>12</v>
      </c>
      <c r="J155" s="99"/>
      <c r="K155" s="29" t="s">
        <v>12</v>
      </c>
      <c r="L155" s="99"/>
      <c r="M155" s="29" t="s">
        <v>12</v>
      </c>
      <c r="N155" s="18" t="s">
        <v>124</v>
      </c>
      <c r="O155" s="18"/>
      <c r="P155" s="104"/>
      <c r="Q155" s="104"/>
      <c r="R155" s="105" t="str">
        <f t="shared" si="17"/>
        <v/>
      </c>
      <c r="S155" s="30"/>
      <c r="T155" s="39"/>
      <c r="U155" s="24"/>
      <c r="V155" s="24"/>
      <c r="W155" s="25"/>
      <c r="X155" s="25"/>
      <c r="Y155" s="25"/>
      <c r="Z155" s="26"/>
      <c r="AA155" s="26"/>
      <c r="AB155" s="26"/>
      <c r="AC155" s="26"/>
      <c r="AD155" s="26"/>
      <c r="AE155" s="26"/>
      <c r="AF155" s="26"/>
      <c r="AG155" s="26"/>
      <c r="AH155" s="26"/>
      <c r="AI155" s="16"/>
      <c r="AM155" s="92">
        <f t="shared" si="12"/>
        <v>3</v>
      </c>
      <c r="AN155" s="12">
        <f t="shared" si="13"/>
        <v>4</v>
      </c>
    </row>
    <row r="156" spans="2:40" ht="15" customHeight="1" x14ac:dyDescent="0.2">
      <c r="B156" s="17">
        <f t="shared" si="14"/>
        <v>147</v>
      </c>
      <c r="C156" s="71">
        <f t="shared" si="15"/>
        <v>0</v>
      </c>
      <c r="D156" s="29">
        <f t="shared" si="16"/>
        <v>0</v>
      </c>
      <c r="E156" s="27" t="s">
        <v>12</v>
      </c>
      <c r="F156" s="27" t="s">
        <v>12</v>
      </c>
      <c r="G156" s="28" t="s">
        <v>12</v>
      </c>
      <c r="H156" s="29" t="s">
        <v>12</v>
      </c>
      <c r="I156" s="29" t="s">
        <v>12</v>
      </c>
      <c r="J156" s="99"/>
      <c r="K156" s="29" t="s">
        <v>12</v>
      </c>
      <c r="L156" s="99"/>
      <c r="M156" s="29" t="s">
        <v>12</v>
      </c>
      <c r="N156" s="18" t="s">
        <v>124</v>
      </c>
      <c r="O156" s="18"/>
      <c r="P156" s="104"/>
      <c r="Q156" s="104"/>
      <c r="R156" s="105" t="str">
        <f t="shared" si="17"/>
        <v/>
      </c>
      <c r="S156" s="30"/>
      <c r="T156" s="39"/>
      <c r="U156" s="24"/>
      <c r="V156" s="24"/>
      <c r="W156" s="25"/>
      <c r="X156" s="25"/>
      <c r="Y156" s="25"/>
      <c r="Z156" s="26"/>
      <c r="AA156" s="26"/>
      <c r="AB156" s="26"/>
      <c r="AC156" s="26"/>
      <c r="AD156" s="26"/>
      <c r="AE156" s="26"/>
      <c r="AF156" s="26"/>
      <c r="AG156" s="26"/>
      <c r="AH156" s="26"/>
      <c r="AI156" s="16"/>
      <c r="AM156" s="92">
        <f t="shared" si="12"/>
        <v>3</v>
      </c>
      <c r="AN156" s="12">
        <f t="shared" si="13"/>
        <v>4</v>
      </c>
    </row>
    <row r="157" spans="2:40" ht="15" customHeight="1" x14ac:dyDescent="0.2">
      <c r="B157" s="17">
        <f t="shared" si="14"/>
        <v>148</v>
      </c>
      <c r="C157" s="71">
        <f t="shared" si="15"/>
        <v>0</v>
      </c>
      <c r="D157" s="29">
        <f t="shared" si="16"/>
        <v>0</v>
      </c>
      <c r="E157" s="27" t="s">
        <v>12</v>
      </c>
      <c r="F157" s="27" t="s">
        <v>12</v>
      </c>
      <c r="G157" s="28" t="s">
        <v>12</v>
      </c>
      <c r="H157" s="29" t="s">
        <v>12</v>
      </c>
      <c r="I157" s="29" t="s">
        <v>12</v>
      </c>
      <c r="J157" s="99"/>
      <c r="K157" s="29" t="s">
        <v>12</v>
      </c>
      <c r="L157" s="99"/>
      <c r="M157" s="29" t="s">
        <v>12</v>
      </c>
      <c r="N157" s="18" t="s">
        <v>124</v>
      </c>
      <c r="O157" s="18"/>
      <c r="P157" s="104"/>
      <c r="Q157" s="104"/>
      <c r="R157" s="105" t="str">
        <f t="shared" si="17"/>
        <v/>
      </c>
      <c r="S157" s="30"/>
      <c r="T157" s="39"/>
      <c r="U157" s="24"/>
      <c r="V157" s="24"/>
      <c r="W157" s="25"/>
      <c r="X157" s="25"/>
      <c r="Y157" s="25"/>
      <c r="Z157" s="26"/>
      <c r="AA157" s="26"/>
      <c r="AB157" s="26"/>
      <c r="AC157" s="26"/>
      <c r="AD157" s="26"/>
      <c r="AE157" s="26"/>
      <c r="AF157" s="26"/>
      <c r="AG157" s="26"/>
      <c r="AH157" s="26"/>
      <c r="AI157" s="16"/>
      <c r="AM157" s="92">
        <f t="shared" si="12"/>
        <v>3</v>
      </c>
      <c r="AN157" s="12">
        <f t="shared" si="13"/>
        <v>4</v>
      </c>
    </row>
    <row r="158" spans="2:40" ht="15" customHeight="1" x14ac:dyDescent="0.2">
      <c r="B158" s="17">
        <f t="shared" si="14"/>
        <v>149</v>
      </c>
      <c r="C158" s="71">
        <f t="shared" si="15"/>
        <v>0</v>
      </c>
      <c r="D158" s="29">
        <f t="shared" si="16"/>
        <v>0</v>
      </c>
      <c r="E158" s="27" t="s">
        <v>12</v>
      </c>
      <c r="F158" s="27" t="s">
        <v>12</v>
      </c>
      <c r="G158" s="28" t="s">
        <v>12</v>
      </c>
      <c r="H158" s="29" t="s">
        <v>12</v>
      </c>
      <c r="I158" s="29" t="s">
        <v>12</v>
      </c>
      <c r="J158" s="99"/>
      <c r="K158" s="29" t="s">
        <v>12</v>
      </c>
      <c r="L158" s="99"/>
      <c r="M158" s="29" t="s">
        <v>12</v>
      </c>
      <c r="N158" s="18" t="s">
        <v>124</v>
      </c>
      <c r="O158" s="18"/>
      <c r="P158" s="104"/>
      <c r="Q158" s="104"/>
      <c r="R158" s="105" t="str">
        <f t="shared" si="17"/>
        <v/>
      </c>
      <c r="S158" s="30"/>
      <c r="T158" s="39"/>
      <c r="U158" s="24"/>
      <c r="V158" s="24"/>
      <c r="W158" s="25"/>
      <c r="X158" s="25"/>
      <c r="Y158" s="25"/>
      <c r="Z158" s="26"/>
      <c r="AA158" s="26"/>
      <c r="AB158" s="26"/>
      <c r="AC158" s="26"/>
      <c r="AD158" s="26"/>
      <c r="AE158" s="26"/>
      <c r="AF158" s="26"/>
      <c r="AG158" s="26"/>
      <c r="AH158" s="26"/>
      <c r="AI158" s="16"/>
      <c r="AM158" s="92">
        <f t="shared" si="12"/>
        <v>3</v>
      </c>
      <c r="AN158" s="12">
        <f t="shared" si="13"/>
        <v>4</v>
      </c>
    </row>
    <row r="159" spans="2:40" ht="15" customHeight="1" x14ac:dyDescent="0.2">
      <c r="B159" s="17">
        <f t="shared" si="14"/>
        <v>150</v>
      </c>
      <c r="C159" s="71">
        <f t="shared" si="15"/>
        <v>0</v>
      </c>
      <c r="D159" s="29">
        <f t="shared" si="16"/>
        <v>0</v>
      </c>
      <c r="E159" s="27" t="s">
        <v>12</v>
      </c>
      <c r="F159" s="27" t="s">
        <v>12</v>
      </c>
      <c r="G159" s="28" t="s">
        <v>12</v>
      </c>
      <c r="H159" s="29" t="s">
        <v>12</v>
      </c>
      <c r="I159" s="29" t="s">
        <v>12</v>
      </c>
      <c r="J159" s="99"/>
      <c r="K159" s="29" t="s">
        <v>12</v>
      </c>
      <c r="L159" s="99"/>
      <c r="M159" s="29" t="s">
        <v>12</v>
      </c>
      <c r="N159" s="18" t="s">
        <v>124</v>
      </c>
      <c r="O159" s="18"/>
      <c r="P159" s="104"/>
      <c r="Q159" s="104"/>
      <c r="R159" s="105" t="str">
        <f t="shared" si="17"/>
        <v/>
      </c>
      <c r="S159" s="30"/>
      <c r="T159" s="39"/>
      <c r="U159" s="24"/>
      <c r="V159" s="24"/>
      <c r="W159" s="25"/>
      <c r="X159" s="25"/>
      <c r="Y159" s="25"/>
      <c r="Z159" s="26"/>
      <c r="AA159" s="26"/>
      <c r="AB159" s="26"/>
      <c r="AC159" s="26"/>
      <c r="AD159" s="26"/>
      <c r="AE159" s="26"/>
      <c r="AF159" s="26"/>
      <c r="AG159" s="26"/>
      <c r="AH159" s="26"/>
      <c r="AI159" s="16"/>
      <c r="AM159" s="92">
        <f t="shared" si="12"/>
        <v>3</v>
      </c>
      <c r="AN159" s="12">
        <f t="shared" si="13"/>
        <v>4</v>
      </c>
    </row>
    <row r="160" spans="2:40" ht="15" customHeight="1" x14ac:dyDescent="0.2">
      <c r="B160" s="17">
        <f t="shared" si="14"/>
        <v>151</v>
      </c>
      <c r="C160" s="71">
        <f t="shared" si="15"/>
        <v>0</v>
      </c>
      <c r="D160" s="29">
        <f t="shared" si="16"/>
        <v>0</v>
      </c>
      <c r="E160" s="27" t="s">
        <v>12</v>
      </c>
      <c r="F160" s="27" t="s">
        <v>12</v>
      </c>
      <c r="G160" s="28" t="s">
        <v>12</v>
      </c>
      <c r="H160" s="29" t="s">
        <v>12</v>
      </c>
      <c r="I160" s="29" t="s">
        <v>12</v>
      </c>
      <c r="J160" s="99"/>
      <c r="K160" s="29" t="s">
        <v>12</v>
      </c>
      <c r="L160" s="99"/>
      <c r="M160" s="29" t="s">
        <v>12</v>
      </c>
      <c r="N160" s="18" t="s">
        <v>124</v>
      </c>
      <c r="O160" s="18"/>
      <c r="P160" s="104"/>
      <c r="Q160" s="104"/>
      <c r="R160" s="105" t="str">
        <f t="shared" si="17"/>
        <v/>
      </c>
      <c r="S160" s="30"/>
      <c r="T160" s="39"/>
      <c r="U160" s="24"/>
      <c r="V160" s="24"/>
      <c r="W160" s="25"/>
      <c r="X160" s="25"/>
      <c r="Y160" s="25"/>
      <c r="Z160" s="26"/>
      <c r="AA160" s="26"/>
      <c r="AB160" s="26"/>
      <c r="AC160" s="26"/>
      <c r="AD160" s="26"/>
      <c r="AE160" s="26"/>
      <c r="AF160" s="26"/>
      <c r="AG160" s="26"/>
      <c r="AH160" s="26"/>
      <c r="AI160" s="16"/>
      <c r="AM160" s="92">
        <f t="shared" si="12"/>
        <v>3</v>
      </c>
      <c r="AN160" s="12">
        <f t="shared" si="13"/>
        <v>4</v>
      </c>
    </row>
    <row r="161" spans="2:40" ht="15" customHeight="1" x14ac:dyDescent="0.2">
      <c r="B161" s="17">
        <f t="shared" si="14"/>
        <v>152</v>
      </c>
      <c r="C161" s="71">
        <f t="shared" si="15"/>
        <v>0</v>
      </c>
      <c r="D161" s="29">
        <f t="shared" si="16"/>
        <v>0</v>
      </c>
      <c r="E161" s="27" t="s">
        <v>12</v>
      </c>
      <c r="F161" s="27" t="s">
        <v>12</v>
      </c>
      <c r="G161" s="28" t="s">
        <v>12</v>
      </c>
      <c r="H161" s="29" t="s">
        <v>12</v>
      </c>
      <c r="I161" s="29" t="s">
        <v>12</v>
      </c>
      <c r="J161" s="99"/>
      <c r="K161" s="29" t="s">
        <v>12</v>
      </c>
      <c r="L161" s="99"/>
      <c r="M161" s="29" t="s">
        <v>12</v>
      </c>
      <c r="N161" s="18" t="s">
        <v>124</v>
      </c>
      <c r="O161" s="18"/>
      <c r="P161" s="104"/>
      <c r="Q161" s="104"/>
      <c r="R161" s="105" t="str">
        <f t="shared" si="17"/>
        <v/>
      </c>
      <c r="S161" s="30"/>
      <c r="T161" s="39"/>
      <c r="U161" s="24"/>
      <c r="V161" s="24"/>
      <c r="W161" s="25"/>
      <c r="X161" s="25"/>
      <c r="Y161" s="25"/>
      <c r="Z161" s="26"/>
      <c r="AA161" s="26"/>
      <c r="AB161" s="26"/>
      <c r="AC161" s="26"/>
      <c r="AD161" s="26"/>
      <c r="AE161" s="26"/>
      <c r="AF161" s="26"/>
      <c r="AG161" s="26"/>
      <c r="AH161" s="26"/>
      <c r="AI161" s="16"/>
      <c r="AM161" s="92">
        <f t="shared" si="12"/>
        <v>3</v>
      </c>
      <c r="AN161" s="12">
        <f t="shared" si="13"/>
        <v>4</v>
      </c>
    </row>
    <row r="162" spans="2:40" ht="15" customHeight="1" x14ac:dyDescent="0.2">
      <c r="B162" s="17">
        <f t="shared" si="14"/>
        <v>153</v>
      </c>
      <c r="C162" s="71">
        <f t="shared" si="15"/>
        <v>0</v>
      </c>
      <c r="D162" s="29">
        <f t="shared" si="16"/>
        <v>0</v>
      </c>
      <c r="E162" s="27" t="s">
        <v>12</v>
      </c>
      <c r="F162" s="27" t="s">
        <v>12</v>
      </c>
      <c r="G162" s="28" t="s">
        <v>12</v>
      </c>
      <c r="H162" s="29" t="s">
        <v>12</v>
      </c>
      <c r="I162" s="29" t="s">
        <v>12</v>
      </c>
      <c r="J162" s="99"/>
      <c r="K162" s="29" t="s">
        <v>12</v>
      </c>
      <c r="L162" s="99"/>
      <c r="M162" s="29" t="s">
        <v>12</v>
      </c>
      <c r="N162" s="18" t="s">
        <v>124</v>
      </c>
      <c r="O162" s="18"/>
      <c r="P162" s="104"/>
      <c r="Q162" s="104"/>
      <c r="R162" s="105" t="str">
        <f t="shared" si="17"/>
        <v/>
      </c>
      <c r="S162" s="30"/>
      <c r="T162" s="39"/>
      <c r="U162" s="24"/>
      <c r="V162" s="24"/>
      <c r="W162" s="25"/>
      <c r="X162" s="25"/>
      <c r="Y162" s="25"/>
      <c r="Z162" s="26"/>
      <c r="AA162" s="26"/>
      <c r="AB162" s="26"/>
      <c r="AC162" s="26"/>
      <c r="AD162" s="26"/>
      <c r="AE162" s="26"/>
      <c r="AF162" s="26"/>
      <c r="AG162" s="26"/>
      <c r="AH162" s="26"/>
      <c r="AI162" s="16"/>
      <c r="AM162" s="92">
        <f t="shared" si="12"/>
        <v>3</v>
      </c>
      <c r="AN162" s="12">
        <f t="shared" si="13"/>
        <v>4</v>
      </c>
    </row>
    <row r="163" spans="2:40" ht="15" customHeight="1" x14ac:dyDescent="0.2">
      <c r="B163" s="17">
        <f t="shared" si="14"/>
        <v>154</v>
      </c>
      <c r="C163" s="71">
        <f t="shared" si="15"/>
        <v>0</v>
      </c>
      <c r="D163" s="29">
        <f t="shared" si="16"/>
        <v>0</v>
      </c>
      <c r="E163" s="27" t="s">
        <v>12</v>
      </c>
      <c r="F163" s="27" t="s">
        <v>12</v>
      </c>
      <c r="G163" s="28" t="s">
        <v>12</v>
      </c>
      <c r="H163" s="29" t="s">
        <v>12</v>
      </c>
      <c r="I163" s="29" t="s">
        <v>12</v>
      </c>
      <c r="J163" s="99"/>
      <c r="K163" s="29" t="s">
        <v>12</v>
      </c>
      <c r="L163" s="99"/>
      <c r="M163" s="29" t="s">
        <v>12</v>
      </c>
      <c r="N163" s="18" t="s">
        <v>124</v>
      </c>
      <c r="O163" s="18"/>
      <c r="P163" s="104"/>
      <c r="Q163" s="104"/>
      <c r="R163" s="105" t="str">
        <f t="shared" si="17"/>
        <v/>
      </c>
      <c r="S163" s="30"/>
      <c r="T163" s="39"/>
      <c r="U163" s="24"/>
      <c r="V163" s="24"/>
      <c r="W163" s="25"/>
      <c r="X163" s="25"/>
      <c r="Y163" s="25"/>
      <c r="Z163" s="26"/>
      <c r="AA163" s="26"/>
      <c r="AB163" s="26"/>
      <c r="AC163" s="26"/>
      <c r="AD163" s="26"/>
      <c r="AE163" s="26"/>
      <c r="AF163" s="26"/>
      <c r="AG163" s="26"/>
      <c r="AH163" s="26"/>
      <c r="AI163" s="16"/>
      <c r="AM163" s="92">
        <f t="shared" si="12"/>
        <v>3</v>
      </c>
      <c r="AN163" s="12">
        <f t="shared" si="13"/>
        <v>4</v>
      </c>
    </row>
    <row r="164" spans="2:40" ht="15" customHeight="1" x14ac:dyDescent="0.2">
      <c r="B164" s="17">
        <f t="shared" si="14"/>
        <v>155</v>
      </c>
      <c r="C164" s="71">
        <f t="shared" si="15"/>
        <v>0</v>
      </c>
      <c r="D164" s="29">
        <f t="shared" si="16"/>
        <v>0</v>
      </c>
      <c r="E164" s="27" t="s">
        <v>12</v>
      </c>
      <c r="F164" s="27" t="s">
        <v>12</v>
      </c>
      <c r="G164" s="28" t="s">
        <v>12</v>
      </c>
      <c r="H164" s="29" t="s">
        <v>12</v>
      </c>
      <c r="I164" s="29" t="s">
        <v>12</v>
      </c>
      <c r="J164" s="99"/>
      <c r="K164" s="29" t="s">
        <v>12</v>
      </c>
      <c r="L164" s="99"/>
      <c r="M164" s="29" t="s">
        <v>12</v>
      </c>
      <c r="N164" s="18" t="s">
        <v>124</v>
      </c>
      <c r="O164" s="18"/>
      <c r="P164" s="104"/>
      <c r="Q164" s="104"/>
      <c r="R164" s="105" t="str">
        <f t="shared" si="17"/>
        <v/>
      </c>
      <c r="S164" s="30"/>
      <c r="T164" s="39"/>
      <c r="U164" s="24"/>
      <c r="V164" s="24"/>
      <c r="W164" s="25"/>
      <c r="X164" s="25"/>
      <c r="Y164" s="25"/>
      <c r="Z164" s="26"/>
      <c r="AA164" s="26"/>
      <c r="AB164" s="26"/>
      <c r="AC164" s="26"/>
      <c r="AD164" s="26"/>
      <c r="AE164" s="26"/>
      <c r="AF164" s="26"/>
      <c r="AG164" s="26"/>
      <c r="AH164" s="26"/>
      <c r="AI164" s="16"/>
      <c r="AM164" s="92">
        <f t="shared" si="12"/>
        <v>3</v>
      </c>
      <c r="AN164" s="12">
        <f t="shared" si="13"/>
        <v>4</v>
      </c>
    </row>
    <row r="165" spans="2:40" ht="15" customHeight="1" x14ac:dyDescent="0.2">
      <c r="B165" s="17">
        <f t="shared" si="14"/>
        <v>156</v>
      </c>
      <c r="C165" s="71">
        <f t="shared" si="15"/>
        <v>0</v>
      </c>
      <c r="D165" s="29">
        <f t="shared" si="16"/>
        <v>0</v>
      </c>
      <c r="E165" s="27" t="s">
        <v>12</v>
      </c>
      <c r="F165" s="27" t="s">
        <v>12</v>
      </c>
      <c r="G165" s="28" t="s">
        <v>12</v>
      </c>
      <c r="H165" s="29" t="s">
        <v>12</v>
      </c>
      <c r="I165" s="29" t="s">
        <v>12</v>
      </c>
      <c r="J165" s="99"/>
      <c r="K165" s="29" t="s">
        <v>12</v>
      </c>
      <c r="L165" s="99"/>
      <c r="M165" s="29" t="s">
        <v>12</v>
      </c>
      <c r="N165" s="18" t="s">
        <v>124</v>
      </c>
      <c r="O165" s="18"/>
      <c r="P165" s="104"/>
      <c r="Q165" s="104"/>
      <c r="R165" s="105" t="str">
        <f t="shared" si="17"/>
        <v/>
      </c>
      <c r="S165" s="30"/>
      <c r="T165" s="39"/>
      <c r="U165" s="24"/>
      <c r="V165" s="24"/>
      <c r="W165" s="25"/>
      <c r="X165" s="25"/>
      <c r="Y165" s="25"/>
      <c r="Z165" s="26"/>
      <c r="AA165" s="26"/>
      <c r="AB165" s="26"/>
      <c r="AC165" s="26"/>
      <c r="AD165" s="26"/>
      <c r="AE165" s="26"/>
      <c r="AF165" s="26"/>
      <c r="AG165" s="26"/>
      <c r="AH165" s="26"/>
      <c r="AI165" s="16"/>
      <c r="AM165" s="92">
        <f t="shared" si="12"/>
        <v>3</v>
      </c>
      <c r="AN165" s="12">
        <f t="shared" si="13"/>
        <v>4</v>
      </c>
    </row>
    <row r="166" spans="2:40" ht="15" customHeight="1" x14ac:dyDescent="0.2">
      <c r="B166" s="17">
        <f t="shared" si="14"/>
        <v>157</v>
      </c>
      <c r="C166" s="71">
        <f t="shared" si="15"/>
        <v>0</v>
      </c>
      <c r="D166" s="29">
        <f t="shared" si="16"/>
        <v>0</v>
      </c>
      <c r="E166" s="27" t="s">
        <v>12</v>
      </c>
      <c r="F166" s="27" t="s">
        <v>12</v>
      </c>
      <c r="G166" s="28" t="s">
        <v>12</v>
      </c>
      <c r="H166" s="29" t="s">
        <v>12</v>
      </c>
      <c r="I166" s="29" t="s">
        <v>12</v>
      </c>
      <c r="J166" s="99"/>
      <c r="K166" s="29" t="s">
        <v>12</v>
      </c>
      <c r="L166" s="99"/>
      <c r="M166" s="29" t="s">
        <v>12</v>
      </c>
      <c r="N166" s="18" t="s">
        <v>124</v>
      </c>
      <c r="O166" s="18"/>
      <c r="P166" s="104"/>
      <c r="Q166" s="104"/>
      <c r="R166" s="105" t="str">
        <f t="shared" si="17"/>
        <v/>
      </c>
      <c r="S166" s="30"/>
      <c r="T166" s="39"/>
      <c r="U166" s="24"/>
      <c r="V166" s="24"/>
      <c r="W166" s="25"/>
      <c r="X166" s="25"/>
      <c r="Y166" s="25"/>
      <c r="Z166" s="26"/>
      <c r="AA166" s="26"/>
      <c r="AB166" s="26"/>
      <c r="AC166" s="26"/>
      <c r="AD166" s="26"/>
      <c r="AE166" s="26"/>
      <c r="AF166" s="26"/>
      <c r="AG166" s="26"/>
      <c r="AH166" s="26"/>
      <c r="AI166" s="16"/>
      <c r="AM166" s="92">
        <f t="shared" si="12"/>
        <v>3</v>
      </c>
      <c r="AN166" s="12">
        <f t="shared" si="13"/>
        <v>4</v>
      </c>
    </row>
    <row r="167" spans="2:40" ht="15" customHeight="1" x14ac:dyDescent="0.2">
      <c r="B167" s="17">
        <f t="shared" si="14"/>
        <v>158</v>
      </c>
      <c r="C167" s="71">
        <f t="shared" si="15"/>
        <v>0</v>
      </c>
      <c r="D167" s="29">
        <f t="shared" si="16"/>
        <v>0</v>
      </c>
      <c r="E167" s="27" t="s">
        <v>12</v>
      </c>
      <c r="F167" s="27" t="s">
        <v>12</v>
      </c>
      <c r="G167" s="28" t="s">
        <v>12</v>
      </c>
      <c r="H167" s="29" t="s">
        <v>12</v>
      </c>
      <c r="I167" s="29" t="s">
        <v>12</v>
      </c>
      <c r="J167" s="99"/>
      <c r="K167" s="29" t="s">
        <v>12</v>
      </c>
      <c r="L167" s="99"/>
      <c r="M167" s="29" t="s">
        <v>12</v>
      </c>
      <c r="N167" s="18" t="s">
        <v>124</v>
      </c>
      <c r="O167" s="18"/>
      <c r="P167" s="104"/>
      <c r="Q167" s="104"/>
      <c r="R167" s="105" t="str">
        <f t="shared" si="17"/>
        <v/>
      </c>
      <c r="S167" s="30"/>
      <c r="T167" s="39"/>
      <c r="U167" s="24"/>
      <c r="V167" s="24"/>
      <c r="W167" s="25"/>
      <c r="X167" s="25"/>
      <c r="Y167" s="25"/>
      <c r="Z167" s="26"/>
      <c r="AA167" s="26"/>
      <c r="AB167" s="26"/>
      <c r="AC167" s="26"/>
      <c r="AD167" s="26"/>
      <c r="AE167" s="26"/>
      <c r="AF167" s="26"/>
      <c r="AG167" s="26"/>
      <c r="AH167" s="26"/>
      <c r="AI167" s="16"/>
      <c r="AM167" s="92">
        <f t="shared" si="12"/>
        <v>3</v>
      </c>
      <c r="AN167" s="12">
        <f t="shared" si="13"/>
        <v>4</v>
      </c>
    </row>
    <row r="168" spans="2:40" ht="15" customHeight="1" x14ac:dyDescent="0.2">
      <c r="B168" s="17">
        <f t="shared" si="14"/>
        <v>159</v>
      </c>
      <c r="C168" s="71">
        <f t="shared" si="15"/>
        <v>0</v>
      </c>
      <c r="D168" s="29">
        <f t="shared" si="16"/>
        <v>0</v>
      </c>
      <c r="E168" s="27" t="s">
        <v>12</v>
      </c>
      <c r="F168" s="27" t="s">
        <v>12</v>
      </c>
      <c r="G168" s="28" t="s">
        <v>12</v>
      </c>
      <c r="H168" s="29" t="s">
        <v>12</v>
      </c>
      <c r="I168" s="29" t="s">
        <v>12</v>
      </c>
      <c r="J168" s="99"/>
      <c r="K168" s="29" t="s">
        <v>12</v>
      </c>
      <c r="L168" s="99"/>
      <c r="M168" s="29" t="s">
        <v>12</v>
      </c>
      <c r="N168" s="18" t="s">
        <v>124</v>
      </c>
      <c r="O168" s="18"/>
      <c r="P168" s="104"/>
      <c r="Q168" s="104"/>
      <c r="R168" s="105" t="str">
        <f t="shared" si="17"/>
        <v/>
      </c>
      <c r="S168" s="30"/>
      <c r="T168" s="39"/>
      <c r="U168" s="24"/>
      <c r="V168" s="24"/>
      <c r="W168" s="25"/>
      <c r="X168" s="25"/>
      <c r="Y168" s="25"/>
      <c r="Z168" s="26"/>
      <c r="AA168" s="26"/>
      <c r="AB168" s="26"/>
      <c r="AC168" s="26"/>
      <c r="AD168" s="26"/>
      <c r="AE168" s="26"/>
      <c r="AF168" s="26"/>
      <c r="AG168" s="26"/>
      <c r="AH168" s="26"/>
      <c r="AI168" s="16"/>
      <c r="AM168" s="92">
        <f t="shared" si="12"/>
        <v>3</v>
      </c>
      <c r="AN168" s="12">
        <f t="shared" si="13"/>
        <v>4</v>
      </c>
    </row>
    <row r="169" spans="2:40" ht="15" customHeight="1" x14ac:dyDescent="0.2">
      <c r="B169" s="17">
        <f t="shared" si="14"/>
        <v>160</v>
      </c>
      <c r="C169" s="71">
        <f t="shared" si="15"/>
        <v>0</v>
      </c>
      <c r="D169" s="29">
        <f t="shared" si="16"/>
        <v>0</v>
      </c>
      <c r="E169" s="27" t="s">
        <v>12</v>
      </c>
      <c r="F169" s="27" t="s">
        <v>12</v>
      </c>
      <c r="G169" s="28" t="s">
        <v>12</v>
      </c>
      <c r="H169" s="29" t="s">
        <v>12</v>
      </c>
      <c r="I169" s="29" t="s">
        <v>12</v>
      </c>
      <c r="J169" s="99"/>
      <c r="K169" s="29" t="s">
        <v>12</v>
      </c>
      <c r="L169" s="99"/>
      <c r="M169" s="29" t="s">
        <v>12</v>
      </c>
      <c r="N169" s="18" t="s">
        <v>124</v>
      </c>
      <c r="O169" s="18"/>
      <c r="P169" s="104"/>
      <c r="Q169" s="104"/>
      <c r="R169" s="105" t="str">
        <f t="shared" si="17"/>
        <v/>
      </c>
      <c r="S169" s="30"/>
      <c r="T169" s="39"/>
      <c r="U169" s="24"/>
      <c r="V169" s="24"/>
      <c r="W169" s="25"/>
      <c r="X169" s="25"/>
      <c r="Y169" s="25"/>
      <c r="Z169" s="26"/>
      <c r="AA169" s="26"/>
      <c r="AB169" s="26"/>
      <c r="AC169" s="26"/>
      <c r="AD169" s="26"/>
      <c r="AE169" s="26"/>
      <c r="AF169" s="26"/>
      <c r="AG169" s="26"/>
      <c r="AH169" s="26"/>
      <c r="AI169" s="16"/>
      <c r="AM169" s="92">
        <f t="shared" si="12"/>
        <v>3</v>
      </c>
      <c r="AN169" s="12">
        <f t="shared" si="13"/>
        <v>4</v>
      </c>
    </row>
    <row r="170" spans="2:40" ht="15" customHeight="1" x14ac:dyDescent="0.2">
      <c r="B170" s="17">
        <f t="shared" si="14"/>
        <v>161</v>
      </c>
      <c r="C170" s="71">
        <f t="shared" si="15"/>
        <v>0</v>
      </c>
      <c r="D170" s="29">
        <f t="shared" si="16"/>
        <v>0</v>
      </c>
      <c r="E170" s="27" t="s">
        <v>12</v>
      </c>
      <c r="F170" s="27" t="s">
        <v>12</v>
      </c>
      <c r="G170" s="28" t="s">
        <v>12</v>
      </c>
      <c r="H170" s="29" t="s">
        <v>12</v>
      </c>
      <c r="I170" s="29" t="s">
        <v>12</v>
      </c>
      <c r="J170" s="99"/>
      <c r="K170" s="29" t="s">
        <v>12</v>
      </c>
      <c r="L170" s="99"/>
      <c r="M170" s="29" t="s">
        <v>12</v>
      </c>
      <c r="N170" s="18" t="s">
        <v>124</v>
      </c>
      <c r="O170" s="18"/>
      <c r="P170" s="104"/>
      <c r="Q170" s="104"/>
      <c r="R170" s="105" t="str">
        <f t="shared" si="17"/>
        <v/>
      </c>
      <c r="S170" s="30"/>
      <c r="T170" s="39"/>
      <c r="U170" s="24"/>
      <c r="V170" s="24"/>
      <c r="W170" s="25"/>
      <c r="X170" s="25"/>
      <c r="Y170" s="25"/>
      <c r="Z170" s="26"/>
      <c r="AA170" s="26"/>
      <c r="AB170" s="26"/>
      <c r="AC170" s="26"/>
      <c r="AD170" s="26"/>
      <c r="AE170" s="26"/>
      <c r="AF170" s="26"/>
      <c r="AG170" s="26"/>
      <c r="AH170" s="26"/>
      <c r="AI170" s="16"/>
      <c r="AM170" s="92">
        <f t="shared" si="12"/>
        <v>3</v>
      </c>
      <c r="AN170" s="12">
        <f t="shared" si="13"/>
        <v>4</v>
      </c>
    </row>
    <row r="171" spans="2:40" ht="15" customHeight="1" x14ac:dyDescent="0.2">
      <c r="B171" s="17">
        <f t="shared" si="14"/>
        <v>162</v>
      </c>
      <c r="C171" s="71">
        <f t="shared" si="15"/>
        <v>0</v>
      </c>
      <c r="D171" s="29">
        <f t="shared" si="16"/>
        <v>0</v>
      </c>
      <c r="E171" s="27" t="s">
        <v>12</v>
      </c>
      <c r="F171" s="27" t="s">
        <v>12</v>
      </c>
      <c r="G171" s="28" t="s">
        <v>12</v>
      </c>
      <c r="H171" s="29" t="s">
        <v>12</v>
      </c>
      <c r="I171" s="29" t="s">
        <v>12</v>
      </c>
      <c r="J171" s="99"/>
      <c r="K171" s="29" t="s">
        <v>12</v>
      </c>
      <c r="L171" s="99"/>
      <c r="M171" s="29" t="s">
        <v>12</v>
      </c>
      <c r="N171" s="18" t="s">
        <v>124</v>
      </c>
      <c r="O171" s="18"/>
      <c r="P171" s="104"/>
      <c r="Q171" s="104"/>
      <c r="R171" s="105" t="str">
        <f t="shared" si="17"/>
        <v/>
      </c>
      <c r="S171" s="30"/>
      <c r="T171" s="39"/>
      <c r="U171" s="24"/>
      <c r="V171" s="24"/>
      <c r="W171" s="25"/>
      <c r="X171" s="25"/>
      <c r="Y171" s="25"/>
      <c r="Z171" s="26"/>
      <c r="AA171" s="26"/>
      <c r="AB171" s="26"/>
      <c r="AC171" s="26"/>
      <c r="AD171" s="26"/>
      <c r="AE171" s="26"/>
      <c r="AF171" s="26"/>
      <c r="AG171" s="26"/>
      <c r="AH171" s="26"/>
      <c r="AI171" s="16"/>
      <c r="AM171" s="92">
        <f t="shared" si="12"/>
        <v>3</v>
      </c>
      <c r="AN171" s="12">
        <f t="shared" si="13"/>
        <v>4</v>
      </c>
    </row>
    <row r="172" spans="2:40" ht="15" customHeight="1" x14ac:dyDescent="0.2">
      <c r="B172" s="17">
        <f t="shared" si="14"/>
        <v>163</v>
      </c>
      <c r="C172" s="71">
        <f t="shared" si="15"/>
        <v>0</v>
      </c>
      <c r="D172" s="29">
        <f t="shared" si="16"/>
        <v>0</v>
      </c>
      <c r="E172" s="27" t="s">
        <v>12</v>
      </c>
      <c r="F172" s="27" t="s">
        <v>12</v>
      </c>
      <c r="G172" s="28" t="s">
        <v>12</v>
      </c>
      <c r="H172" s="29" t="s">
        <v>12</v>
      </c>
      <c r="I172" s="29" t="s">
        <v>12</v>
      </c>
      <c r="J172" s="99"/>
      <c r="K172" s="29" t="s">
        <v>12</v>
      </c>
      <c r="L172" s="99"/>
      <c r="M172" s="29" t="s">
        <v>12</v>
      </c>
      <c r="N172" s="18" t="s">
        <v>124</v>
      </c>
      <c r="O172" s="18"/>
      <c r="P172" s="104"/>
      <c r="Q172" s="104"/>
      <c r="R172" s="105" t="str">
        <f t="shared" si="17"/>
        <v/>
      </c>
      <c r="S172" s="30"/>
      <c r="T172" s="39"/>
      <c r="U172" s="24"/>
      <c r="V172" s="24"/>
      <c r="W172" s="25"/>
      <c r="X172" s="25"/>
      <c r="Y172" s="25"/>
      <c r="Z172" s="26"/>
      <c r="AA172" s="26"/>
      <c r="AB172" s="26"/>
      <c r="AC172" s="26"/>
      <c r="AD172" s="26"/>
      <c r="AE172" s="26"/>
      <c r="AF172" s="26"/>
      <c r="AG172" s="26"/>
      <c r="AH172" s="26"/>
      <c r="AI172" s="16"/>
      <c r="AM172" s="92">
        <f t="shared" si="12"/>
        <v>3</v>
      </c>
      <c r="AN172" s="12">
        <f t="shared" si="13"/>
        <v>4</v>
      </c>
    </row>
    <row r="173" spans="2:40" ht="15" customHeight="1" x14ac:dyDescent="0.2">
      <c r="B173" s="17">
        <f t="shared" si="14"/>
        <v>164</v>
      </c>
      <c r="C173" s="71">
        <f t="shared" si="15"/>
        <v>0</v>
      </c>
      <c r="D173" s="29">
        <f t="shared" si="16"/>
        <v>0</v>
      </c>
      <c r="E173" s="27" t="s">
        <v>12</v>
      </c>
      <c r="F173" s="27" t="s">
        <v>12</v>
      </c>
      <c r="G173" s="28" t="s">
        <v>12</v>
      </c>
      <c r="H173" s="29" t="s">
        <v>12</v>
      </c>
      <c r="I173" s="29" t="s">
        <v>12</v>
      </c>
      <c r="J173" s="99"/>
      <c r="K173" s="29" t="s">
        <v>12</v>
      </c>
      <c r="L173" s="99"/>
      <c r="M173" s="29" t="s">
        <v>12</v>
      </c>
      <c r="N173" s="18" t="s">
        <v>124</v>
      </c>
      <c r="O173" s="18"/>
      <c r="P173" s="104"/>
      <c r="Q173" s="104"/>
      <c r="R173" s="105" t="str">
        <f t="shared" si="17"/>
        <v/>
      </c>
      <c r="S173" s="30"/>
      <c r="T173" s="39"/>
      <c r="U173" s="24"/>
      <c r="V173" s="24"/>
      <c r="W173" s="25"/>
      <c r="X173" s="25"/>
      <c r="Y173" s="25"/>
      <c r="Z173" s="26"/>
      <c r="AA173" s="26"/>
      <c r="AB173" s="26"/>
      <c r="AC173" s="26"/>
      <c r="AD173" s="26"/>
      <c r="AE173" s="26"/>
      <c r="AF173" s="26"/>
      <c r="AG173" s="26"/>
      <c r="AH173" s="26"/>
      <c r="AI173" s="16"/>
      <c r="AM173" s="92">
        <f t="shared" si="12"/>
        <v>3</v>
      </c>
      <c r="AN173" s="12">
        <f t="shared" si="13"/>
        <v>4</v>
      </c>
    </row>
    <row r="174" spans="2:40" ht="15" customHeight="1" x14ac:dyDescent="0.2">
      <c r="B174" s="17">
        <f t="shared" si="14"/>
        <v>165</v>
      </c>
      <c r="C174" s="71">
        <f t="shared" si="15"/>
        <v>0</v>
      </c>
      <c r="D174" s="29">
        <f t="shared" si="16"/>
        <v>0</v>
      </c>
      <c r="E174" s="27" t="s">
        <v>12</v>
      </c>
      <c r="F174" s="27" t="s">
        <v>12</v>
      </c>
      <c r="G174" s="28" t="s">
        <v>12</v>
      </c>
      <c r="H174" s="29" t="s">
        <v>12</v>
      </c>
      <c r="I174" s="29" t="s">
        <v>12</v>
      </c>
      <c r="J174" s="99"/>
      <c r="K174" s="29" t="s">
        <v>12</v>
      </c>
      <c r="L174" s="99"/>
      <c r="M174" s="29" t="s">
        <v>12</v>
      </c>
      <c r="N174" s="18" t="s">
        <v>124</v>
      </c>
      <c r="O174" s="18"/>
      <c r="P174" s="104"/>
      <c r="Q174" s="104"/>
      <c r="R174" s="105" t="str">
        <f t="shared" si="17"/>
        <v/>
      </c>
      <c r="S174" s="30"/>
      <c r="T174" s="39"/>
      <c r="U174" s="24"/>
      <c r="V174" s="24"/>
      <c r="W174" s="25"/>
      <c r="X174" s="25"/>
      <c r="Y174" s="25"/>
      <c r="Z174" s="26"/>
      <c r="AA174" s="26"/>
      <c r="AB174" s="26"/>
      <c r="AC174" s="26"/>
      <c r="AD174" s="26"/>
      <c r="AE174" s="26"/>
      <c r="AF174" s="26"/>
      <c r="AG174" s="26"/>
      <c r="AH174" s="26"/>
      <c r="AI174" s="16"/>
      <c r="AM174" s="92">
        <f t="shared" si="12"/>
        <v>3</v>
      </c>
      <c r="AN174" s="12">
        <f t="shared" si="13"/>
        <v>4</v>
      </c>
    </row>
    <row r="175" spans="2:40" ht="15" customHeight="1" x14ac:dyDescent="0.2">
      <c r="B175" s="17">
        <f t="shared" si="14"/>
        <v>166</v>
      </c>
      <c r="C175" s="71">
        <f t="shared" si="15"/>
        <v>0</v>
      </c>
      <c r="D175" s="29">
        <f t="shared" si="16"/>
        <v>0</v>
      </c>
      <c r="E175" s="27" t="s">
        <v>12</v>
      </c>
      <c r="F175" s="27" t="s">
        <v>12</v>
      </c>
      <c r="G175" s="28" t="s">
        <v>12</v>
      </c>
      <c r="H175" s="29" t="s">
        <v>12</v>
      </c>
      <c r="I175" s="29" t="s">
        <v>12</v>
      </c>
      <c r="J175" s="99"/>
      <c r="K175" s="29" t="s">
        <v>12</v>
      </c>
      <c r="L175" s="99"/>
      <c r="M175" s="29" t="s">
        <v>12</v>
      </c>
      <c r="N175" s="18" t="s">
        <v>124</v>
      </c>
      <c r="O175" s="18"/>
      <c r="P175" s="104"/>
      <c r="Q175" s="104"/>
      <c r="R175" s="105" t="str">
        <f t="shared" si="17"/>
        <v/>
      </c>
      <c r="S175" s="30"/>
      <c r="T175" s="39"/>
      <c r="U175" s="24"/>
      <c r="V175" s="24"/>
      <c r="W175" s="25"/>
      <c r="X175" s="25"/>
      <c r="Y175" s="25"/>
      <c r="Z175" s="26"/>
      <c r="AA175" s="26"/>
      <c r="AB175" s="26"/>
      <c r="AC175" s="26"/>
      <c r="AD175" s="26"/>
      <c r="AE175" s="26"/>
      <c r="AF175" s="26"/>
      <c r="AG175" s="26"/>
      <c r="AH175" s="26"/>
      <c r="AI175" s="16"/>
      <c r="AM175" s="92">
        <f t="shared" si="12"/>
        <v>3</v>
      </c>
      <c r="AN175" s="12">
        <f t="shared" si="13"/>
        <v>4</v>
      </c>
    </row>
    <row r="176" spans="2:40" ht="15" customHeight="1" x14ac:dyDescent="0.2">
      <c r="B176" s="17">
        <f t="shared" si="14"/>
        <v>167</v>
      </c>
      <c r="C176" s="71">
        <f t="shared" si="15"/>
        <v>0</v>
      </c>
      <c r="D176" s="29">
        <f t="shared" si="16"/>
        <v>0</v>
      </c>
      <c r="E176" s="27" t="s">
        <v>12</v>
      </c>
      <c r="F176" s="27" t="s">
        <v>12</v>
      </c>
      <c r="G176" s="28" t="s">
        <v>12</v>
      </c>
      <c r="H176" s="29" t="s">
        <v>12</v>
      </c>
      <c r="I176" s="29" t="s">
        <v>12</v>
      </c>
      <c r="J176" s="99"/>
      <c r="K176" s="29" t="s">
        <v>12</v>
      </c>
      <c r="L176" s="99"/>
      <c r="M176" s="29" t="s">
        <v>12</v>
      </c>
      <c r="N176" s="18" t="s">
        <v>124</v>
      </c>
      <c r="O176" s="18"/>
      <c r="P176" s="104"/>
      <c r="Q176" s="104"/>
      <c r="R176" s="105" t="str">
        <f t="shared" si="17"/>
        <v/>
      </c>
      <c r="S176" s="30"/>
      <c r="T176" s="39"/>
      <c r="U176" s="24"/>
      <c r="V176" s="24"/>
      <c r="W176" s="25"/>
      <c r="X176" s="25"/>
      <c r="Y176" s="25"/>
      <c r="Z176" s="26"/>
      <c r="AA176" s="26"/>
      <c r="AB176" s="26"/>
      <c r="AC176" s="26"/>
      <c r="AD176" s="26"/>
      <c r="AE176" s="26"/>
      <c r="AF176" s="26"/>
      <c r="AG176" s="26"/>
      <c r="AH176" s="26"/>
      <c r="AI176" s="16"/>
      <c r="AM176" s="92">
        <f t="shared" si="12"/>
        <v>3</v>
      </c>
      <c r="AN176" s="12">
        <f t="shared" si="13"/>
        <v>4</v>
      </c>
    </row>
    <row r="177" spans="2:40" ht="15" customHeight="1" x14ac:dyDescent="0.2">
      <c r="B177" s="17">
        <f t="shared" si="14"/>
        <v>168</v>
      </c>
      <c r="C177" s="71">
        <f t="shared" si="15"/>
        <v>0</v>
      </c>
      <c r="D177" s="29">
        <f t="shared" si="16"/>
        <v>0</v>
      </c>
      <c r="E177" s="27" t="s">
        <v>12</v>
      </c>
      <c r="F177" s="27" t="s">
        <v>12</v>
      </c>
      <c r="G177" s="28" t="s">
        <v>12</v>
      </c>
      <c r="H177" s="29" t="s">
        <v>12</v>
      </c>
      <c r="I177" s="29" t="s">
        <v>12</v>
      </c>
      <c r="J177" s="99"/>
      <c r="K177" s="29" t="s">
        <v>12</v>
      </c>
      <c r="L177" s="99"/>
      <c r="M177" s="29" t="s">
        <v>12</v>
      </c>
      <c r="N177" s="18" t="s">
        <v>124</v>
      </c>
      <c r="O177" s="18"/>
      <c r="P177" s="104"/>
      <c r="Q177" s="104"/>
      <c r="R177" s="105" t="str">
        <f t="shared" si="17"/>
        <v/>
      </c>
      <c r="S177" s="30"/>
      <c r="T177" s="39"/>
      <c r="U177" s="24"/>
      <c r="V177" s="24"/>
      <c r="W177" s="25"/>
      <c r="X177" s="25"/>
      <c r="Y177" s="25"/>
      <c r="Z177" s="26"/>
      <c r="AA177" s="26"/>
      <c r="AB177" s="26"/>
      <c r="AC177" s="26"/>
      <c r="AD177" s="26"/>
      <c r="AE177" s="26"/>
      <c r="AF177" s="26"/>
      <c r="AG177" s="26"/>
      <c r="AH177" s="26"/>
      <c r="AI177" s="16"/>
      <c r="AM177" s="92">
        <f t="shared" si="12"/>
        <v>3</v>
      </c>
      <c r="AN177" s="12">
        <f t="shared" si="13"/>
        <v>4</v>
      </c>
    </row>
    <row r="178" spans="2:40" ht="15" customHeight="1" x14ac:dyDescent="0.2">
      <c r="B178" s="17">
        <f t="shared" si="14"/>
        <v>169</v>
      </c>
      <c r="C178" s="71">
        <f t="shared" si="15"/>
        <v>0</v>
      </c>
      <c r="D178" s="29">
        <f t="shared" si="16"/>
        <v>0</v>
      </c>
      <c r="E178" s="27" t="s">
        <v>12</v>
      </c>
      <c r="F178" s="27" t="s">
        <v>12</v>
      </c>
      <c r="G178" s="28" t="s">
        <v>12</v>
      </c>
      <c r="H178" s="29" t="s">
        <v>12</v>
      </c>
      <c r="I178" s="29" t="s">
        <v>12</v>
      </c>
      <c r="J178" s="99"/>
      <c r="K178" s="29" t="s">
        <v>12</v>
      </c>
      <c r="L178" s="99"/>
      <c r="M178" s="29" t="s">
        <v>12</v>
      </c>
      <c r="N178" s="18" t="s">
        <v>124</v>
      </c>
      <c r="O178" s="18"/>
      <c r="P178" s="104"/>
      <c r="Q178" s="104"/>
      <c r="R178" s="105" t="str">
        <f t="shared" si="17"/>
        <v/>
      </c>
      <c r="S178" s="30"/>
      <c r="T178" s="39"/>
      <c r="U178" s="24"/>
      <c r="V178" s="24"/>
      <c r="W178" s="25"/>
      <c r="X178" s="25"/>
      <c r="Y178" s="25"/>
      <c r="Z178" s="26"/>
      <c r="AA178" s="26"/>
      <c r="AB178" s="26"/>
      <c r="AC178" s="26"/>
      <c r="AD178" s="26"/>
      <c r="AE178" s="26"/>
      <c r="AF178" s="26"/>
      <c r="AG178" s="26"/>
      <c r="AH178" s="26"/>
      <c r="AI178" s="16"/>
      <c r="AM178" s="92">
        <f t="shared" si="12"/>
        <v>3</v>
      </c>
      <c r="AN178" s="12">
        <f t="shared" si="13"/>
        <v>4</v>
      </c>
    </row>
    <row r="179" spans="2:40" ht="15" customHeight="1" x14ac:dyDescent="0.2">
      <c r="B179" s="17">
        <f t="shared" si="14"/>
        <v>170</v>
      </c>
      <c r="C179" s="71">
        <f t="shared" si="15"/>
        <v>0</v>
      </c>
      <c r="D179" s="29">
        <f t="shared" si="16"/>
        <v>0</v>
      </c>
      <c r="E179" s="27" t="s">
        <v>12</v>
      </c>
      <c r="F179" s="27" t="s">
        <v>12</v>
      </c>
      <c r="G179" s="28" t="s">
        <v>12</v>
      </c>
      <c r="H179" s="29" t="s">
        <v>12</v>
      </c>
      <c r="I179" s="29" t="s">
        <v>12</v>
      </c>
      <c r="J179" s="99"/>
      <c r="K179" s="29" t="s">
        <v>12</v>
      </c>
      <c r="L179" s="99"/>
      <c r="M179" s="29" t="s">
        <v>12</v>
      </c>
      <c r="N179" s="18" t="s">
        <v>124</v>
      </c>
      <c r="O179" s="18"/>
      <c r="P179" s="104"/>
      <c r="Q179" s="104"/>
      <c r="R179" s="105" t="str">
        <f t="shared" si="17"/>
        <v/>
      </c>
      <c r="S179" s="30"/>
      <c r="T179" s="39"/>
      <c r="U179" s="24"/>
      <c r="V179" s="24"/>
      <c r="W179" s="25"/>
      <c r="X179" s="25"/>
      <c r="Y179" s="25"/>
      <c r="Z179" s="26"/>
      <c r="AA179" s="26"/>
      <c r="AB179" s="26"/>
      <c r="AC179" s="26"/>
      <c r="AD179" s="26"/>
      <c r="AE179" s="26"/>
      <c r="AF179" s="26"/>
      <c r="AG179" s="26"/>
      <c r="AH179" s="26"/>
      <c r="AI179" s="16"/>
      <c r="AM179" s="92">
        <f t="shared" si="12"/>
        <v>3</v>
      </c>
      <c r="AN179" s="12">
        <f t="shared" si="13"/>
        <v>4</v>
      </c>
    </row>
    <row r="180" spans="2:40" ht="15" customHeight="1" x14ac:dyDescent="0.2">
      <c r="B180" s="17">
        <f t="shared" si="14"/>
        <v>171</v>
      </c>
      <c r="C180" s="71">
        <f t="shared" si="15"/>
        <v>0</v>
      </c>
      <c r="D180" s="29">
        <f t="shared" si="16"/>
        <v>0</v>
      </c>
      <c r="E180" s="27" t="s">
        <v>12</v>
      </c>
      <c r="F180" s="27" t="s">
        <v>12</v>
      </c>
      <c r="G180" s="28" t="s">
        <v>12</v>
      </c>
      <c r="H180" s="29" t="s">
        <v>12</v>
      </c>
      <c r="I180" s="29" t="s">
        <v>12</v>
      </c>
      <c r="J180" s="99"/>
      <c r="K180" s="29" t="s">
        <v>12</v>
      </c>
      <c r="L180" s="99"/>
      <c r="M180" s="29" t="s">
        <v>12</v>
      </c>
      <c r="N180" s="18" t="s">
        <v>124</v>
      </c>
      <c r="O180" s="18"/>
      <c r="P180" s="104"/>
      <c r="Q180" s="104"/>
      <c r="R180" s="105" t="str">
        <f t="shared" si="17"/>
        <v/>
      </c>
      <c r="S180" s="30"/>
      <c r="T180" s="39"/>
      <c r="U180" s="24"/>
      <c r="V180" s="24"/>
      <c r="W180" s="25"/>
      <c r="X180" s="25"/>
      <c r="Y180" s="25"/>
      <c r="Z180" s="26"/>
      <c r="AA180" s="26"/>
      <c r="AB180" s="26"/>
      <c r="AC180" s="26"/>
      <c r="AD180" s="26"/>
      <c r="AE180" s="26"/>
      <c r="AF180" s="26"/>
      <c r="AG180" s="26"/>
      <c r="AH180" s="26"/>
      <c r="AI180" s="16"/>
      <c r="AM180" s="92">
        <f t="shared" si="12"/>
        <v>3</v>
      </c>
      <c r="AN180" s="12">
        <f t="shared" si="13"/>
        <v>4</v>
      </c>
    </row>
    <row r="181" spans="2:40" ht="15" customHeight="1" x14ac:dyDescent="0.2">
      <c r="B181" s="17">
        <f t="shared" si="14"/>
        <v>172</v>
      </c>
      <c r="C181" s="71">
        <f t="shared" si="15"/>
        <v>0</v>
      </c>
      <c r="D181" s="29">
        <f t="shared" si="16"/>
        <v>0</v>
      </c>
      <c r="E181" s="27" t="s">
        <v>12</v>
      </c>
      <c r="F181" s="27" t="s">
        <v>12</v>
      </c>
      <c r="G181" s="28" t="s">
        <v>12</v>
      </c>
      <c r="H181" s="29" t="s">
        <v>12</v>
      </c>
      <c r="I181" s="29" t="s">
        <v>12</v>
      </c>
      <c r="J181" s="99"/>
      <c r="K181" s="29" t="s">
        <v>12</v>
      </c>
      <c r="L181" s="99"/>
      <c r="M181" s="29" t="s">
        <v>12</v>
      </c>
      <c r="N181" s="18" t="s">
        <v>124</v>
      </c>
      <c r="O181" s="18"/>
      <c r="P181" s="104"/>
      <c r="Q181" s="104"/>
      <c r="R181" s="105" t="str">
        <f t="shared" si="17"/>
        <v/>
      </c>
      <c r="S181" s="30"/>
      <c r="T181" s="39"/>
      <c r="U181" s="24"/>
      <c r="V181" s="24"/>
      <c r="W181" s="25"/>
      <c r="X181" s="25"/>
      <c r="Y181" s="25"/>
      <c r="Z181" s="26"/>
      <c r="AA181" s="26"/>
      <c r="AB181" s="26"/>
      <c r="AC181" s="26"/>
      <c r="AD181" s="26"/>
      <c r="AE181" s="26"/>
      <c r="AF181" s="26"/>
      <c r="AG181" s="26"/>
      <c r="AH181" s="26"/>
      <c r="AI181" s="16"/>
      <c r="AM181" s="92">
        <f t="shared" si="12"/>
        <v>3</v>
      </c>
      <c r="AN181" s="12">
        <f t="shared" si="13"/>
        <v>4</v>
      </c>
    </row>
    <row r="182" spans="2:40" ht="15" customHeight="1" x14ac:dyDescent="0.2">
      <c r="B182" s="17">
        <f t="shared" si="14"/>
        <v>173</v>
      </c>
      <c r="C182" s="71">
        <f t="shared" si="15"/>
        <v>0</v>
      </c>
      <c r="D182" s="29">
        <f t="shared" si="16"/>
        <v>0</v>
      </c>
      <c r="E182" s="27" t="s">
        <v>12</v>
      </c>
      <c r="F182" s="27" t="s">
        <v>12</v>
      </c>
      <c r="G182" s="28" t="s">
        <v>12</v>
      </c>
      <c r="H182" s="29" t="s">
        <v>12</v>
      </c>
      <c r="I182" s="29" t="s">
        <v>12</v>
      </c>
      <c r="J182" s="99"/>
      <c r="K182" s="29" t="s">
        <v>12</v>
      </c>
      <c r="L182" s="99"/>
      <c r="M182" s="29" t="s">
        <v>12</v>
      </c>
      <c r="N182" s="18" t="s">
        <v>124</v>
      </c>
      <c r="O182" s="18"/>
      <c r="P182" s="104"/>
      <c r="Q182" s="104"/>
      <c r="R182" s="105" t="str">
        <f t="shared" si="17"/>
        <v/>
      </c>
      <c r="S182" s="30"/>
      <c r="T182" s="39"/>
      <c r="U182" s="24"/>
      <c r="V182" s="24"/>
      <c r="W182" s="25"/>
      <c r="X182" s="25"/>
      <c r="Y182" s="25"/>
      <c r="Z182" s="26"/>
      <c r="AA182" s="26"/>
      <c r="AB182" s="26"/>
      <c r="AC182" s="26"/>
      <c r="AD182" s="26"/>
      <c r="AE182" s="26"/>
      <c r="AF182" s="26"/>
      <c r="AG182" s="26"/>
      <c r="AH182" s="26"/>
      <c r="AI182" s="16"/>
      <c r="AM182" s="92">
        <f t="shared" si="12"/>
        <v>3</v>
      </c>
      <c r="AN182" s="12">
        <f t="shared" si="13"/>
        <v>4</v>
      </c>
    </row>
    <row r="183" spans="2:40" ht="15" customHeight="1" x14ac:dyDescent="0.2">
      <c r="B183" s="17">
        <f t="shared" si="14"/>
        <v>174</v>
      </c>
      <c r="C183" s="71">
        <f t="shared" si="15"/>
        <v>0</v>
      </c>
      <c r="D183" s="29">
        <f t="shared" si="16"/>
        <v>0</v>
      </c>
      <c r="E183" s="27" t="s">
        <v>12</v>
      </c>
      <c r="F183" s="27" t="s">
        <v>12</v>
      </c>
      <c r="G183" s="28" t="s">
        <v>12</v>
      </c>
      <c r="H183" s="29" t="s">
        <v>12</v>
      </c>
      <c r="I183" s="29" t="s">
        <v>12</v>
      </c>
      <c r="J183" s="99"/>
      <c r="K183" s="29" t="s">
        <v>12</v>
      </c>
      <c r="L183" s="99"/>
      <c r="M183" s="29" t="s">
        <v>12</v>
      </c>
      <c r="N183" s="18" t="s">
        <v>124</v>
      </c>
      <c r="O183" s="18"/>
      <c r="P183" s="104"/>
      <c r="Q183" s="104"/>
      <c r="R183" s="105" t="str">
        <f t="shared" si="17"/>
        <v/>
      </c>
      <c r="S183" s="30"/>
      <c r="T183" s="39"/>
      <c r="U183" s="24"/>
      <c r="V183" s="24"/>
      <c r="W183" s="25"/>
      <c r="X183" s="25"/>
      <c r="Y183" s="25"/>
      <c r="Z183" s="26"/>
      <c r="AA183" s="26"/>
      <c r="AB183" s="26"/>
      <c r="AC183" s="26"/>
      <c r="AD183" s="26"/>
      <c r="AE183" s="26"/>
      <c r="AF183" s="26"/>
      <c r="AG183" s="26"/>
      <c r="AH183" s="26"/>
      <c r="AI183" s="16"/>
      <c r="AM183" s="92">
        <f t="shared" si="12"/>
        <v>3</v>
      </c>
      <c r="AN183" s="12">
        <f t="shared" si="13"/>
        <v>4</v>
      </c>
    </row>
    <row r="184" spans="2:40" ht="15" customHeight="1" x14ac:dyDescent="0.2">
      <c r="B184" s="17">
        <f t="shared" si="14"/>
        <v>175</v>
      </c>
      <c r="C184" s="71">
        <f t="shared" si="15"/>
        <v>0</v>
      </c>
      <c r="D184" s="29">
        <f t="shared" si="16"/>
        <v>0</v>
      </c>
      <c r="E184" s="27" t="s">
        <v>12</v>
      </c>
      <c r="F184" s="27" t="s">
        <v>12</v>
      </c>
      <c r="G184" s="28" t="s">
        <v>12</v>
      </c>
      <c r="H184" s="29" t="s">
        <v>12</v>
      </c>
      <c r="I184" s="29" t="s">
        <v>12</v>
      </c>
      <c r="J184" s="99"/>
      <c r="K184" s="29" t="s">
        <v>12</v>
      </c>
      <c r="L184" s="99"/>
      <c r="M184" s="29" t="s">
        <v>12</v>
      </c>
      <c r="N184" s="18" t="s">
        <v>124</v>
      </c>
      <c r="O184" s="18"/>
      <c r="P184" s="104"/>
      <c r="Q184" s="104"/>
      <c r="R184" s="105" t="str">
        <f t="shared" si="17"/>
        <v/>
      </c>
      <c r="S184" s="30"/>
      <c r="T184" s="39"/>
      <c r="U184" s="24"/>
      <c r="V184" s="24"/>
      <c r="W184" s="25"/>
      <c r="X184" s="25"/>
      <c r="Y184" s="25"/>
      <c r="Z184" s="26"/>
      <c r="AA184" s="26"/>
      <c r="AB184" s="26"/>
      <c r="AC184" s="26"/>
      <c r="AD184" s="26"/>
      <c r="AE184" s="26"/>
      <c r="AF184" s="26"/>
      <c r="AG184" s="26"/>
      <c r="AH184" s="26"/>
      <c r="AI184" s="16"/>
      <c r="AM184" s="92">
        <f t="shared" si="12"/>
        <v>3</v>
      </c>
      <c r="AN184" s="12">
        <f t="shared" si="13"/>
        <v>4</v>
      </c>
    </row>
    <row r="185" spans="2:40" ht="15" customHeight="1" x14ac:dyDescent="0.2">
      <c r="B185" s="17">
        <f t="shared" si="14"/>
        <v>176</v>
      </c>
      <c r="C185" s="71">
        <f t="shared" si="15"/>
        <v>0</v>
      </c>
      <c r="D185" s="29">
        <f t="shared" si="16"/>
        <v>0</v>
      </c>
      <c r="E185" s="27" t="s">
        <v>12</v>
      </c>
      <c r="F185" s="27" t="s">
        <v>12</v>
      </c>
      <c r="G185" s="28" t="s">
        <v>12</v>
      </c>
      <c r="H185" s="29" t="s">
        <v>12</v>
      </c>
      <c r="I185" s="29" t="s">
        <v>12</v>
      </c>
      <c r="J185" s="99"/>
      <c r="K185" s="29" t="s">
        <v>12</v>
      </c>
      <c r="L185" s="99"/>
      <c r="M185" s="29" t="s">
        <v>12</v>
      </c>
      <c r="N185" s="18" t="s">
        <v>124</v>
      </c>
      <c r="O185" s="18"/>
      <c r="P185" s="104"/>
      <c r="Q185" s="104"/>
      <c r="R185" s="105" t="str">
        <f t="shared" si="17"/>
        <v/>
      </c>
      <c r="S185" s="30"/>
      <c r="T185" s="39"/>
      <c r="U185" s="24"/>
      <c r="V185" s="24"/>
      <c r="W185" s="25"/>
      <c r="X185" s="25"/>
      <c r="Y185" s="25"/>
      <c r="Z185" s="26"/>
      <c r="AA185" s="26"/>
      <c r="AB185" s="26"/>
      <c r="AC185" s="26"/>
      <c r="AD185" s="26"/>
      <c r="AE185" s="26"/>
      <c r="AF185" s="26"/>
      <c r="AG185" s="26"/>
      <c r="AH185" s="26"/>
      <c r="AI185" s="16"/>
      <c r="AM185" s="92">
        <f t="shared" si="12"/>
        <v>3</v>
      </c>
      <c r="AN185" s="12">
        <f t="shared" si="13"/>
        <v>4</v>
      </c>
    </row>
    <row r="186" spans="2:40" ht="15" customHeight="1" x14ac:dyDescent="0.2">
      <c r="B186" s="17">
        <f t="shared" si="14"/>
        <v>177</v>
      </c>
      <c r="C186" s="71">
        <f t="shared" si="15"/>
        <v>0</v>
      </c>
      <c r="D186" s="29">
        <f t="shared" si="16"/>
        <v>0</v>
      </c>
      <c r="E186" s="27" t="s">
        <v>12</v>
      </c>
      <c r="F186" s="27" t="s">
        <v>12</v>
      </c>
      <c r="G186" s="28" t="s">
        <v>12</v>
      </c>
      <c r="H186" s="29" t="s">
        <v>12</v>
      </c>
      <c r="I186" s="29" t="s">
        <v>12</v>
      </c>
      <c r="J186" s="99"/>
      <c r="K186" s="29" t="s">
        <v>12</v>
      </c>
      <c r="L186" s="99"/>
      <c r="M186" s="29" t="s">
        <v>12</v>
      </c>
      <c r="N186" s="18" t="s">
        <v>124</v>
      </c>
      <c r="O186" s="18"/>
      <c r="P186" s="104"/>
      <c r="Q186" s="104"/>
      <c r="R186" s="105" t="str">
        <f t="shared" si="17"/>
        <v/>
      </c>
      <c r="S186" s="30"/>
      <c r="T186" s="39"/>
      <c r="U186" s="24"/>
      <c r="V186" s="24"/>
      <c r="W186" s="25"/>
      <c r="X186" s="25"/>
      <c r="Y186" s="25"/>
      <c r="Z186" s="26"/>
      <c r="AA186" s="26"/>
      <c r="AB186" s="26"/>
      <c r="AC186" s="26"/>
      <c r="AD186" s="26"/>
      <c r="AE186" s="26"/>
      <c r="AF186" s="26"/>
      <c r="AG186" s="26"/>
      <c r="AH186" s="26"/>
      <c r="AI186" s="16"/>
      <c r="AM186" s="92">
        <f t="shared" si="12"/>
        <v>3</v>
      </c>
      <c r="AN186" s="12">
        <f t="shared" si="13"/>
        <v>4</v>
      </c>
    </row>
    <row r="187" spans="2:40" ht="15" customHeight="1" x14ac:dyDescent="0.2">
      <c r="B187" s="17">
        <f t="shared" si="14"/>
        <v>178</v>
      </c>
      <c r="C187" s="71">
        <f t="shared" si="15"/>
        <v>0</v>
      </c>
      <c r="D187" s="29">
        <f t="shared" si="16"/>
        <v>0</v>
      </c>
      <c r="E187" s="27" t="s">
        <v>12</v>
      </c>
      <c r="F187" s="27" t="s">
        <v>12</v>
      </c>
      <c r="G187" s="28" t="s">
        <v>12</v>
      </c>
      <c r="H187" s="29" t="s">
        <v>12</v>
      </c>
      <c r="I187" s="29" t="s">
        <v>12</v>
      </c>
      <c r="J187" s="99"/>
      <c r="K187" s="29" t="s">
        <v>12</v>
      </c>
      <c r="L187" s="99"/>
      <c r="M187" s="29" t="s">
        <v>12</v>
      </c>
      <c r="N187" s="18" t="s">
        <v>124</v>
      </c>
      <c r="O187" s="18"/>
      <c r="P187" s="104"/>
      <c r="Q187" s="104"/>
      <c r="R187" s="105" t="str">
        <f t="shared" si="17"/>
        <v/>
      </c>
      <c r="S187" s="30"/>
      <c r="T187" s="39"/>
      <c r="U187" s="24"/>
      <c r="V187" s="24"/>
      <c r="W187" s="25"/>
      <c r="X187" s="25"/>
      <c r="Y187" s="25"/>
      <c r="Z187" s="26"/>
      <c r="AA187" s="26"/>
      <c r="AB187" s="26"/>
      <c r="AC187" s="26"/>
      <c r="AD187" s="26"/>
      <c r="AE187" s="26"/>
      <c r="AF187" s="26"/>
      <c r="AG187" s="26"/>
      <c r="AH187" s="26"/>
      <c r="AI187" s="16"/>
      <c r="AM187" s="92">
        <f t="shared" si="12"/>
        <v>3</v>
      </c>
      <c r="AN187" s="12">
        <f t="shared" si="13"/>
        <v>4</v>
      </c>
    </row>
    <row r="188" spans="2:40" ht="15" customHeight="1" x14ac:dyDescent="0.2">
      <c r="B188" s="17">
        <f t="shared" si="14"/>
        <v>179</v>
      </c>
      <c r="C188" s="71">
        <f t="shared" si="15"/>
        <v>0</v>
      </c>
      <c r="D188" s="29">
        <f t="shared" si="16"/>
        <v>0</v>
      </c>
      <c r="E188" s="27" t="s">
        <v>12</v>
      </c>
      <c r="F188" s="27" t="s">
        <v>12</v>
      </c>
      <c r="G188" s="28" t="s">
        <v>12</v>
      </c>
      <c r="H188" s="29" t="s">
        <v>12</v>
      </c>
      <c r="I188" s="29" t="s">
        <v>12</v>
      </c>
      <c r="J188" s="99"/>
      <c r="K188" s="29" t="s">
        <v>12</v>
      </c>
      <c r="L188" s="99"/>
      <c r="M188" s="29" t="s">
        <v>12</v>
      </c>
      <c r="N188" s="18" t="s">
        <v>124</v>
      </c>
      <c r="O188" s="18"/>
      <c r="P188" s="104"/>
      <c r="Q188" s="104"/>
      <c r="R188" s="105" t="str">
        <f t="shared" si="17"/>
        <v/>
      </c>
      <c r="S188" s="30"/>
      <c r="T188" s="39"/>
      <c r="U188" s="24"/>
      <c r="V188" s="24"/>
      <c r="W188" s="25"/>
      <c r="X188" s="25"/>
      <c r="Y188" s="25"/>
      <c r="Z188" s="26"/>
      <c r="AA188" s="26"/>
      <c r="AB188" s="26"/>
      <c r="AC188" s="26"/>
      <c r="AD188" s="26"/>
      <c r="AE188" s="26"/>
      <c r="AF188" s="26"/>
      <c r="AG188" s="26"/>
      <c r="AH188" s="26"/>
      <c r="AI188" s="16"/>
      <c r="AM188" s="92">
        <f t="shared" si="12"/>
        <v>3</v>
      </c>
      <c r="AN188" s="12">
        <f t="shared" si="13"/>
        <v>4</v>
      </c>
    </row>
    <row r="189" spans="2:40" ht="15" customHeight="1" x14ac:dyDescent="0.2">
      <c r="B189" s="17">
        <f t="shared" si="14"/>
        <v>180</v>
      </c>
      <c r="C189" s="71">
        <f t="shared" ref="C189:C252" si="18">D189/$F$6</f>
        <v>0</v>
      </c>
      <c r="D189" s="29">
        <f t="shared" si="16"/>
        <v>0</v>
      </c>
      <c r="E189" s="27" t="s">
        <v>12</v>
      </c>
      <c r="F189" s="27" t="s">
        <v>12</v>
      </c>
      <c r="G189" s="28" t="s">
        <v>12</v>
      </c>
      <c r="H189" s="29" t="s">
        <v>12</v>
      </c>
      <c r="I189" s="29" t="s">
        <v>12</v>
      </c>
      <c r="J189" s="99"/>
      <c r="K189" s="29" t="s">
        <v>12</v>
      </c>
      <c r="L189" s="99"/>
      <c r="M189" s="29" t="s">
        <v>12</v>
      </c>
      <c r="N189" s="18" t="s">
        <v>124</v>
      </c>
      <c r="O189" s="18"/>
      <c r="P189" s="104"/>
      <c r="Q189" s="104"/>
      <c r="R189" s="105" t="str">
        <f t="shared" si="17"/>
        <v/>
      </c>
      <c r="S189" s="30"/>
      <c r="T189" s="39"/>
      <c r="U189" s="24"/>
      <c r="V189" s="24"/>
      <c r="W189" s="25"/>
      <c r="X189" s="25"/>
      <c r="Y189" s="25"/>
      <c r="Z189" s="26"/>
      <c r="AA189" s="26"/>
      <c r="AB189" s="26"/>
      <c r="AC189" s="26"/>
      <c r="AD189" s="26"/>
      <c r="AE189" s="26"/>
      <c r="AF189" s="26"/>
      <c r="AG189" s="26"/>
      <c r="AH189" s="26"/>
      <c r="AI189" s="16"/>
      <c r="AM189" s="92">
        <f t="shared" si="12"/>
        <v>3</v>
      </c>
      <c r="AN189" s="12">
        <f t="shared" si="13"/>
        <v>4</v>
      </c>
    </row>
    <row r="190" spans="2:40" x14ac:dyDescent="0.2">
      <c r="B190" s="17">
        <f t="shared" si="14"/>
        <v>181</v>
      </c>
      <c r="C190" s="71">
        <f t="shared" si="18"/>
        <v>0</v>
      </c>
      <c r="D190" s="29">
        <f t="shared" si="16"/>
        <v>0</v>
      </c>
      <c r="E190" s="27" t="s">
        <v>12</v>
      </c>
      <c r="F190" s="27" t="s">
        <v>12</v>
      </c>
      <c r="G190" s="28" t="s">
        <v>12</v>
      </c>
      <c r="H190" s="29" t="s">
        <v>12</v>
      </c>
      <c r="I190" s="29" t="s">
        <v>12</v>
      </c>
      <c r="J190" s="99"/>
      <c r="K190" s="29" t="s">
        <v>12</v>
      </c>
      <c r="L190" s="99"/>
      <c r="M190" s="29" t="s">
        <v>12</v>
      </c>
      <c r="N190" s="18" t="s">
        <v>124</v>
      </c>
      <c r="O190" s="18"/>
      <c r="P190" s="104"/>
      <c r="Q190" s="104"/>
      <c r="R190" s="105" t="str">
        <f t="shared" si="17"/>
        <v/>
      </c>
      <c r="S190" s="30"/>
    </row>
    <row r="191" spans="2:40" x14ac:dyDescent="0.2">
      <c r="B191" s="17">
        <f t="shared" si="14"/>
        <v>182</v>
      </c>
      <c r="C191" s="71">
        <f t="shared" si="18"/>
        <v>0</v>
      </c>
      <c r="D191" s="29">
        <f t="shared" si="16"/>
        <v>0</v>
      </c>
      <c r="E191" s="27" t="s">
        <v>12</v>
      </c>
      <c r="F191" s="27" t="s">
        <v>12</v>
      </c>
      <c r="G191" s="28" t="s">
        <v>12</v>
      </c>
      <c r="H191" s="29" t="s">
        <v>12</v>
      </c>
      <c r="I191" s="29" t="s">
        <v>12</v>
      </c>
      <c r="J191" s="99"/>
      <c r="K191" s="29" t="s">
        <v>12</v>
      </c>
      <c r="L191" s="99"/>
      <c r="M191" s="29" t="s">
        <v>12</v>
      </c>
      <c r="N191" s="18" t="s">
        <v>124</v>
      </c>
      <c r="O191" s="18"/>
      <c r="P191" s="104"/>
      <c r="Q191" s="104"/>
      <c r="R191" s="105" t="str">
        <f t="shared" si="17"/>
        <v/>
      </c>
      <c r="S191" s="30"/>
    </row>
    <row r="192" spans="2:40" x14ac:dyDescent="0.2">
      <c r="B192" s="17">
        <f t="shared" si="14"/>
        <v>183</v>
      </c>
      <c r="C192" s="71">
        <f t="shared" si="18"/>
        <v>0</v>
      </c>
      <c r="D192" s="29">
        <f t="shared" si="16"/>
        <v>0</v>
      </c>
      <c r="E192" s="27" t="s">
        <v>12</v>
      </c>
      <c r="F192" s="27" t="s">
        <v>12</v>
      </c>
      <c r="G192" s="28" t="s">
        <v>12</v>
      </c>
      <c r="H192" s="29" t="s">
        <v>12</v>
      </c>
      <c r="I192" s="29" t="s">
        <v>12</v>
      </c>
      <c r="J192" s="99"/>
      <c r="K192" s="29" t="s">
        <v>12</v>
      </c>
      <c r="L192" s="99"/>
      <c r="M192" s="29" t="s">
        <v>12</v>
      </c>
      <c r="N192" s="18" t="s">
        <v>124</v>
      </c>
      <c r="O192" s="18"/>
      <c r="P192" s="104"/>
      <c r="Q192" s="104"/>
      <c r="R192" s="105" t="str">
        <f t="shared" si="17"/>
        <v/>
      </c>
      <c r="S192" s="30"/>
    </row>
    <row r="193" spans="2:19" x14ac:dyDescent="0.2">
      <c r="B193" s="17">
        <f t="shared" si="14"/>
        <v>184</v>
      </c>
      <c r="C193" s="71">
        <f t="shared" si="18"/>
        <v>0</v>
      </c>
      <c r="D193" s="29">
        <f t="shared" si="16"/>
        <v>0</v>
      </c>
      <c r="E193" s="27" t="s">
        <v>12</v>
      </c>
      <c r="F193" s="27" t="s">
        <v>12</v>
      </c>
      <c r="G193" s="28" t="s">
        <v>12</v>
      </c>
      <c r="H193" s="29" t="s">
        <v>12</v>
      </c>
      <c r="I193" s="29" t="s">
        <v>12</v>
      </c>
      <c r="J193" s="99"/>
      <c r="K193" s="29" t="s">
        <v>12</v>
      </c>
      <c r="L193" s="99"/>
      <c r="M193" s="29" t="s">
        <v>12</v>
      </c>
      <c r="N193" s="18" t="s">
        <v>124</v>
      </c>
      <c r="O193" s="18"/>
      <c r="P193" s="104"/>
      <c r="Q193" s="104"/>
      <c r="R193" s="105" t="str">
        <f t="shared" si="17"/>
        <v/>
      </c>
      <c r="S193" s="30"/>
    </row>
    <row r="194" spans="2:19" x14ac:dyDescent="0.2">
      <c r="B194" s="17">
        <f t="shared" si="14"/>
        <v>185</v>
      </c>
      <c r="C194" s="71">
        <f t="shared" si="18"/>
        <v>0</v>
      </c>
      <c r="D194" s="29">
        <f t="shared" si="16"/>
        <v>0</v>
      </c>
      <c r="E194" s="27" t="s">
        <v>12</v>
      </c>
      <c r="F194" s="27" t="s">
        <v>12</v>
      </c>
      <c r="G194" s="28" t="s">
        <v>12</v>
      </c>
      <c r="H194" s="29" t="s">
        <v>12</v>
      </c>
      <c r="I194" s="29" t="s">
        <v>12</v>
      </c>
      <c r="J194" s="99"/>
      <c r="K194" s="29" t="s">
        <v>12</v>
      </c>
      <c r="L194" s="99"/>
      <c r="M194" s="29" t="s">
        <v>12</v>
      </c>
      <c r="N194" s="18" t="s">
        <v>124</v>
      </c>
      <c r="O194" s="18"/>
      <c r="P194" s="104"/>
      <c r="Q194" s="104"/>
      <c r="R194" s="105" t="str">
        <f t="shared" si="17"/>
        <v/>
      </c>
      <c r="S194" s="30"/>
    </row>
    <row r="195" spans="2:19" x14ac:dyDescent="0.2">
      <c r="B195" s="17">
        <f t="shared" si="14"/>
        <v>186</v>
      </c>
      <c r="C195" s="71">
        <f t="shared" si="18"/>
        <v>0</v>
      </c>
      <c r="D195" s="29">
        <f t="shared" si="16"/>
        <v>0</v>
      </c>
      <c r="E195" s="27" t="s">
        <v>12</v>
      </c>
      <c r="F195" s="27" t="s">
        <v>12</v>
      </c>
      <c r="G195" s="28" t="s">
        <v>12</v>
      </c>
      <c r="H195" s="29" t="s">
        <v>12</v>
      </c>
      <c r="I195" s="29" t="s">
        <v>12</v>
      </c>
      <c r="J195" s="99"/>
      <c r="K195" s="29" t="s">
        <v>12</v>
      </c>
      <c r="L195" s="99"/>
      <c r="M195" s="29" t="s">
        <v>12</v>
      </c>
      <c r="N195" s="18" t="s">
        <v>124</v>
      </c>
      <c r="O195" s="18"/>
      <c r="P195" s="104"/>
      <c r="Q195" s="104"/>
      <c r="R195" s="105" t="str">
        <f t="shared" si="17"/>
        <v/>
      </c>
      <c r="S195" s="30"/>
    </row>
    <row r="196" spans="2:19" x14ac:dyDescent="0.2">
      <c r="B196" s="17">
        <f t="shared" si="14"/>
        <v>187</v>
      </c>
      <c r="C196" s="71">
        <f t="shared" si="18"/>
        <v>0</v>
      </c>
      <c r="D196" s="29">
        <f t="shared" si="16"/>
        <v>0</v>
      </c>
      <c r="E196" s="27" t="s">
        <v>12</v>
      </c>
      <c r="F196" s="27" t="s">
        <v>12</v>
      </c>
      <c r="G196" s="28" t="s">
        <v>12</v>
      </c>
      <c r="H196" s="29" t="s">
        <v>12</v>
      </c>
      <c r="I196" s="29" t="s">
        <v>12</v>
      </c>
      <c r="J196" s="99"/>
      <c r="K196" s="29" t="s">
        <v>12</v>
      </c>
      <c r="L196" s="99"/>
      <c r="M196" s="29" t="s">
        <v>12</v>
      </c>
      <c r="N196" s="18" t="s">
        <v>124</v>
      </c>
      <c r="O196" s="18"/>
      <c r="P196" s="104"/>
      <c r="Q196" s="104"/>
      <c r="R196" s="105" t="str">
        <f t="shared" si="17"/>
        <v/>
      </c>
      <c r="S196" s="30"/>
    </row>
    <row r="197" spans="2:19" x14ac:dyDescent="0.2">
      <c r="B197" s="17">
        <f t="shared" si="14"/>
        <v>188</v>
      </c>
      <c r="C197" s="71">
        <f t="shared" si="18"/>
        <v>0</v>
      </c>
      <c r="D197" s="29">
        <f t="shared" si="16"/>
        <v>0</v>
      </c>
      <c r="E197" s="27" t="s">
        <v>12</v>
      </c>
      <c r="F197" s="27" t="s">
        <v>12</v>
      </c>
      <c r="G197" s="28" t="s">
        <v>12</v>
      </c>
      <c r="H197" s="29" t="s">
        <v>12</v>
      </c>
      <c r="I197" s="29" t="s">
        <v>12</v>
      </c>
      <c r="J197" s="99"/>
      <c r="K197" s="29" t="s">
        <v>12</v>
      </c>
      <c r="L197" s="99"/>
      <c r="M197" s="29" t="s">
        <v>12</v>
      </c>
      <c r="N197" s="18" t="s">
        <v>124</v>
      </c>
      <c r="O197" s="18"/>
      <c r="P197" s="104"/>
      <c r="Q197" s="104"/>
      <c r="R197" s="105" t="str">
        <f t="shared" si="17"/>
        <v/>
      </c>
      <c r="S197" s="30"/>
    </row>
    <row r="198" spans="2:19" x14ac:dyDescent="0.2">
      <c r="B198" s="17">
        <f t="shared" si="14"/>
        <v>189</v>
      </c>
      <c r="C198" s="71">
        <f t="shared" si="18"/>
        <v>0</v>
      </c>
      <c r="D198" s="29">
        <f t="shared" si="16"/>
        <v>0</v>
      </c>
      <c r="E198" s="27" t="s">
        <v>12</v>
      </c>
      <c r="F198" s="27" t="s">
        <v>12</v>
      </c>
      <c r="G198" s="28" t="s">
        <v>12</v>
      </c>
      <c r="H198" s="29" t="s">
        <v>12</v>
      </c>
      <c r="I198" s="29" t="s">
        <v>12</v>
      </c>
      <c r="J198" s="99"/>
      <c r="K198" s="29" t="s">
        <v>12</v>
      </c>
      <c r="L198" s="99"/>
      <c r="M198" s="29" t="s">
        <v>12</v>
      </c>
      <c r="N198" s="18" t="s">
        <v>124</v>
      </c>
      <c r="O198" s="18"/>
      <c r="P198" s="104"/>
      <c r="Q198" s="104"/>
      <c r="R198" s="105" t="str">
        <f t="shared" si="17"/>
        <v/>
      </c>
      <c r="S198" s="30"/>
    </row>
    <row r="199" spans="2:19" x14ac:dyDescent="0.2">
      <c r="B199" s="17">
        <f t="shared" si="14"/>
        <v>190</v>
      </c>
      <c r="C199" s="71">
        <f t="shared" si="18"/>
        <v>0</v>
      </c>
      <c r="D199" s="29">
        <f t="shared" si="16"/>
        <v>0</v>
      </c>
      <c r="E199" s="27" t="s">
        <v>12</v>
      </c>
      <c r="F199" s="27" t="s">
        <v>12</v>
      </c>
      <c r="G199" s="28" t="s">
        <v>12</v>
      </c>
      <c r="H199" s="29" t="s">
        <v>12</v>
      </c>
      <c r="I199" s="29" t="s">
        <v>12</v>
      </c>
      <c r="J199" s="99"/>
      <c r="K199" s="29" t="s">
        <v>12</v>
      </c>
      <c r="L199" s="99"/>
      <c r="M199" s="29" t="s">
        <v>12</v>
      </c>
      <c r="N199" s="18" t="s">
        <v>124</v>
      </c>
      <c r="O199" s="18"/>
      <c r="P199" s="104"/>
      <c r="Q199" s="104"/>
      <c r="R199" s="105" t="str">
        <f t="shared" si="17"/>
        <v/>
      </c>
      <c r="S199" s="30"/>
    </row>
    <row r="200" spans="2:19" x14ac:dyDescent="0.2">
      <c r="B200" s="17">
        <f t="shared" si="14"/>
        <v>191</v>
      </c>
      <c r="C200" s="71">
        <f t="shared" si="18"/>
        <v>0</v>
      </c>
      <c r="D200" s="29">
        <f t="shared" si="16"/>
        <v>0</v>
      </c>
      <c r="E200" s="27" t="s">
        <v>12</v>
      </c>
      <c r="F200" s="27" t="s">
        <v>12</v>
      </c>
      <c r="G200" s="28" t="s">
        <v>12</v>
      </c>
      <c r="H200" s="29" t="s">
        <v>12</v>
      </c>
      <c r="I200" s="29" t="s">
        <v>12</v>
      </c>
      <c r="J200" s="99"/>
      <c r="K200" s="29" t="s">
        <v>12</v>
      </c>
      <c r="L200" s="99"/>
      <c r="M200" s="29" t="s">
        <v>12</v>
      </c>
      <c r="N200" s="18" t="s">
        <v>124</v>
      </c>
      <c r="O200" s="18"/>
      <c r="P200" s="104"/>
      <c r="Q200" s="104"/>
      <c r="R200" s="105" t="str">
        <f t="shared" si="17"/>
        <v/>
      </c>
      <c r="S200" s="30"/>
    </row>
    <row r="201" spans="2:19" x14ac:dyDescent="0.2">
      <c r="B201" s="17">
        <f t="shared" si="14"/>
        <v>192</v>
      </c>
      <c r="C201" s="71">
        <f t="shared" si="18"/>
        <v>0</v>
      </c>
      <c r="D201" s="29">
        <f t="shared" si="16"/>
        <v>0</v>
      </c>
      <c r="E201" s="27" t="s">
        <v>12</v>
      </c>
      <c r="F201" s="27" t="s">
        <v>12</v>
      </c>
      <c r="G201" s="28" t="s">
        <v>12</v>
      </c>
      <c r="H201" s="29" t="s">
        <v>12</v>
      </c>
      <c r="I201" s="29" t="s">
        <v>12</v>
      </c>
      <c r="J201" s="99"/>
      <c r="K201" s="29" t="s">
        <v>12</v>
      </c>
      <c r="L201" s="99"/>
      <c r="M201" s="29" t="s">
        <v>12</v>
      </c>
      <c r="N201" s="18" t="s">
        <v>124</v>
      </c>
      <c r="O201" s="18"/>
      <c r="P201" s="104"/>
      <c r="Q201" s="104"/>
      <c r="R201" s="105" t="str">
        <f t="shared" si="17"/>
        <v/>
      </c>
      <c r="S201" s="30"/>
    </row>
    <row r="202" spans="2:19" x14ac:dyDescent="0.2">
      <c r="B202" s="17">
        <f t="shared" si="14"/>
        <v>193</v>
      </c>
      <c r="C202" s="71">
        <f t="shared" si="18"/>
        <v>0</v>
      </c>
      <c r="D202" s="29">
        <f t="shared" si="16"/>
        <v>0</v>
      </c>
      <c r="E202" s="27" t="s">
        <v>12</v>
      </c>
      <c r="F202" s="27" t="s">
        <v>12</v>
      </c>
      <c r="G202" s="28" t="s">
        <v>12</v>
      </c>
      <c r="H202" s="29" t="s">
        <v>12</v>
      </c>
      <c r="I202" s="29" t="s">
        <v>12</v>
      </c>
      <c r="J202" s="99"/>
      <c r="K202" s="29" t="s">
        <v>12</v>
      </c>
      <c r="L202" s="99"/>
      <c r="M202" s="29" t="s">
        <v>12</v>
      </c>
      <c r="N202" s="18" t="s">
        <v>124</v>
      </c>
      <c r="O202" s="18"/>
      <c r="P202" s="104"/>
      <c r="Q202" s="104"/>
      <c r="R202" s="105" t="str">
        <f t="shared" si="17"/>
        <v/>
      </c>
      <c r="S202" s="30"/>
    </row>
    <row r="203" spans="2:19" x14ac:dyDescent="0.2">
      <c r="B203" s="17">
        <f t="shared" si="14"/>
        <v>194</v>
      </c>
      <c r="C203" s="71">
        <f t="shared" si="18"/>
        <v>0</v>
      </c>
      <c r="D203" s="29">
        <f t="shared" si="16"/>
        <v>0</v>
      </c>
      <c r="E203" s="27" t="s">
        <v>12</v>
      </c>
      <c r="F203" s="27" t="s">
        <v>12</v>
      </c>
      <c r="G203" s="28" t="s">
        <v>12</v>
      </c>
      <c r="H203" s="29" t="s">
        <v>12</v>
      </c>
      <c r="I203" s="29" t="s">
        <v>12</v>
      </c>
      <c r="J203" s="99"/>
      <c r="K203" s="29" t="s">
        <v>12</v>
      </c>
      <c r="L203" s="99"/>
      <c r="M203" s="29" t="s">
        <v>12</v>
      </c>
      <c r="N203" s="18" t="s">
        <v>124</v>
      </c>
      <c r="O203" s="18"/>
      <c r="P203" s="104"/>
      <c r="Q203" s="104"/>
      <c r="R203" s="105" t="str">
        <f t="shared" si="17"/>
        <v/>
      </c>
      <c r="S203" s="30"/>
    </row>
    <row r="204" spans="2:19" x14ac:dyDescent="0.2">
      <c r="B204" s="17">
        <f t="shared" ref="B204:B267" si="19">B203+1</f>
        <v>195</v>
      </c>
      <c r="C204" s="71">
        <f t="shared" si="18"/>
        <v>0</v>
      </c>
      <c r="D204" s="29">
        <f t="shared" ref="D204:D267" si="20">AT204*0.001</f>
        <v>0</v>
      </c>
      <c r="E204" s="27" t="s">
        <v>12</v>
      </c>
      <c r="F204" s="27" t="s">
        <v>12</v>
      </c>
      <c r="G204" s="28" t="s">
        <v>12</v>
      </c>
      <c r="H204" s="29" t="s">
        <v>12</v>
      </c>
      <c r="I204" s="29" t="s">
        <v>12</v>
      </c>
      <c r="J204" s="99"/>
      <c r="K204" s="29" t="s">
        <v>12</v>
      </c>
      <c r="L204" s="99"/>
      <c r="M204" s="29" t="s">
        <v>12</v>
      </c>
      <c r="N204" s="18" t="s">
        <v>124</v>
      </c>
      <c r="O204" s="18"/>
      <c r="P204" s="104"/>
      <c r="Q204" s="104"/>
      <c r="R204" s="105" t="str">
        <f t="shared" ref="R204:R267" si="21">IF(AU204&lt;&gt;"", AU204*0.01, "")</f>
        <v/>
      </c>
      <c r="S204" s="30"/>
    </row>
    <row r="205" spans="2:19" x14ac:dyDescent="0.2">
      <c r="B205" s="17">
        <f t="shared" si="19"/>
        <v>196</v>
      </c>
      <c r="C205" s="71">
        <f t="shared" si="18"/>
        <v>0</v>
      </c>
      <c r="D205" s="29">
        <f t="shared" si="20"/>
        <v>0</v>
      </c>
      <c r="E205" s="27" t="s">
        <v>12</v>
      </c>
      <c r="F205" s="27" t="s">
        <v>12</v>
      </c>
      <c r="G205" s="28" t="s">
        <v>12</v>
      </c>
      <c r="H205" s="29" t="s">
        <v>12</v>
      </c>
      <c r="I205" s="29" t="s">
        <v>12</v>
      </c>
      <c r="J205" s="99"/>
      <c r="K205" s="29" t="s">
        <v>12</v>
      </c>
      <c r="L205" s="99"/>
      <c r="M205" s="29" t="s">
        <v>12</v>
      </c>
      <c r="N205" s="18" t="s">
        <v>124</v>
      </c>
      <c r="O205" s="18"/>
      <c r="P205" s="104"/>
      <c r="Q205" s="104"/>
      <c r="R205" s="105" t="str">
        <f t="shared" si="21"/>
        <v/>
      </c>
      <c r="S205" s="30"/>
    </row>
    <row r="206" spans="2:19" x14ac:dyDescent="0.2">
      <c r="B206" s="17">
        <f t="shared" si="19"/>
        <v>197</v>
      </c>
      <c r="C206" s="71">
        <f t="shared" si="18"/>
        <v>0</v>
      </c>
      <c r="D206" s="29">
        <f t="shared" si="20"/>
        <v>0</v>
      </c>
      <c r="E206" s="27" t="s">
        <v>12</v>
      </c>
      <c r="F206" s="27" t="s">
        <v>12</v>
      </c>
      <c r="G206" s="28" t="s">
        <v>12</v>
      </c>
      <c r="H206" s="29" t="s">
        <v>12</v>
      </c>
      <c r="I206" s="29" t="s">
        <v>12</v>
      </c>
      <c r="J206" s="99"/>
      <c r="K206" s="29" t="s">
        <v>12</v>
      </c>
      <c r="L206" s="99"/>
      <c r="M206" s="29" t="s">
        <v>12</v>
      </c>
      <c r="N206" s="18" t="s">
        <v>124</v>
      </c>
      <c r="O206" s="18"/>
      <c r="P206" s="104"/>
      <c r="Q206" s="104"/>
      <c r="R206" s="105" t="str">
        <f t="shared" si="21"/>
        <v/>
      </c>
      <c r="S206" s="30"/>
    </row>
    <row r="207" spans="2:19" x14ac:dyDescent="0.2">
      <c r="B207" s="17">
        <f t="shared" si="19"/>
        <v>198</v>
      </c>
      <c r="C207" s="71">
        <f t="shared" si="18"/>
        <v>0</v>
      </c>
      <c r="D207" s="29">
        <f t="shared" si="20"/>
        <v>0</v>
      </c>
      <c r="E207" s="27" t="s">
        <v>12</v>
      </c>
      <c r="F207" s="27" t="s">
        <v>12</v>
      </c>
      <c r="G207" s="28" t="s">
        <v>12</v>
      </c>
      <c r="H207" s="29" t="s">
        <v>12</v>
      </c>
      <c r="I207" s="29" t="s">
        <v>12</v>
      </c>
      <c r="J207" s="99"/>
      <c r="K207" s="29" t="s">
        <v>12</v>
      </c>
      <c r="L207" s="99"/>
      <c r="M207" s="29" t="s">
        <v>12</v>
      </c>
      <c r="N207" s="18" t="s">
        <v>124</v>
      </c>
      <c r="O207" s="18"/>
      <c r="P207" s="104"/>
      <c r="Q207" s="104"/>
      <c r="R207" s="105" t="str">
        <f t="shared" si="21"/>
        <v/>
      </c>
      <c r="S207" s="30"/>
    </row>
    <row r="208" spans="2:19" x14ac:dyDescent="0.2">
      <c r="B208" s="17">
        <f t="shared" si="19"/>
        <v>199</v>
      </c>
      <c r="C208" s="71">
        <f t="shared" si="18"/>
        <v>0</v>
      </c>
      <c r="D208" s="29">
        <f t="shared" si="20"/>
        <v>0</v>
      </c>
      <c r="E208" s="27" t="s">
        <v>12</v>
      </c>
      <c r="F208" s="27" t="s">
        <v>12</v>
      </c>
      <c r="G208" s="28" t="s">
        <v>12</v>
      </c>
      <c r="H208" s="29" t="s">
        <v>12</v>
      </c>
      <c r="I208" s="29" t="s">
        <v>12</v>
      </c>
      <c r="J208" s="99"/>
      <c r="K208" s="29" t="s">
        <v>12</v>
      </c>
      <c r="L208" s="99"/>
      <c r="M208" s="29" t="s">
        <v>12</v>
      </c>
      <c r="N208" s="18" t="s">
        <v>124</v>
      </c>
      <c r="O208" s="18"/>
      <c r="P208" s="104"/>
      <c r="Q208" s="104"/>
      <c r="R208" s="105" t="str">
        <f t="shared" si="21"/>
        <v/>
      </c>
      <c r="S208" s="30"/>
    </row>
    <row r="209" spans="2:19" x14ac:dyDescent="0.2">
      <c r="B209" s="17">
        <f t="shared" si="19"/>
        <v>200</v>
      </c>
      <c r="C209" s="71">
        <f t="shared" si="18"/>
        <v>0</v>
      </c>
      <c r="D209" s="29">
        <f t="shared" si="20"/>
        <v>0</v>
      </c>
      <c r="E209" s="27" t="s">
        <v>12</v>
      </c>
      <c r="F209" s="27" t="s">
        <v>12</v>
      </c>
      <c r="G209" s="28" t="s">
        <v>12</v>
      </c>
      <c r="H209" s="29" t="s">
        <v>12</v>
      </c>
      <c r="I209" s="29" t="s">
        <v>12</v>
      </c>
      <c r="J209" s="99"/>
      <c r="K209" s="29" t="s">
        <v>12</v>
      </c>
      <c r="L209" s="99"/>
      <c r="M209" s="29" t="s">
        <v>12</v>
      </c>
      <c r="N209" s="18" t="s">
        <v>124</v>
      </c>
      <c r="O209" s="18"/>
      <c r="P209" s="104"/>
      <c r="Q209" s="104"/>
      <c r="R209" s="105" t="str">
        <f t="shared" si="21"/>
        <v/>
      </c>
      <c r="S209" s="30"/>
    </row>
    <row r="210" spans="2:19" x14ac:dyDescent="0.2">
      <c r="B210" s="17">
        <f t="shared" si="19"/>
        <v>201</v>
      </c>
      <c r="C210" s="71">
        <f t="shared" si="18"/>
        <v>0</v>
      </c>
      <c r="D210" s="29">
        <f t="shared" si="20"/>
        <v>0</v>
      </c>
      <c r="E210" s="27" t="s">
        <v>12</v>
      </c>
      <c r="F210" s="27" t="s">
        <v>12</v>
      </c>
      <c r="G210" s="28" t="s">
        <v>12</v>
      </c>
      <c r="H210" s="29" t="s">
        <v>12</v>
      </c>
      <c r="I210" s="29" t="s">
        <v>12</v>
      </c>
      <c r="J210" s="99"/>
      <c r="K210" s="29" t="s">
        <v>12</v>
      </c>
      <c r="L210" s="99"/>
      <c r="M210" s="29" t="s">
        <v>12</v>
      </c>
      <c r="N210" s="18" t="s">
        <v>124</v>
      </c>
      <c r="O210" s="18"/>
      <c r="P210" s="104"/>
      <c r="Q210" s="104"/>
      <c r="R210" s="105" t="str">
        <f t="shared" si="21"/>
        <v/>
      </c>
      <c r="S210" s="30"/>
    </row>
    <row r="211" spans="2:19" x14ac:dyDescent="0.2">
      <c r="B211" s="17">
        <f t="shared" si="19"/>
        <v>202</v>
      </c>
      <c r="C211" s="71">
        <f t="shared" si="18"/>
        <v>0</v>
      </c>
      <c r="D211" s="29">
        <f t="shared" si="20"/>
        <v>0</v>
      </c>
      <c r="E211" s="27" t="s">
        <v>12</v>
      </c>
      <c r="F211" s="27" t="s">
        <v>12</v>
      </c>
      <c r="G211" s="28" t="s">
        <v>12</v>
      </c>
      <c r="H211" s="29" t="s">
        <v>12</v>
      </c>
      <c r="I211" s="29" t="s">
        <v>12</v>
      </c>
      <c r="J211" s="99"/>
      <c r="K211" s="29" t="s">
        <v>12</v>
      </c>
      <c r="L211" s="99"/>
      <c r="M211" s="29" t="s">
        <v>12</v>
      </c>
      <c r="N211" s="18" t="s">
        <v>124</v>
      </c>
      <c r="O211" s="18"/>
      <c r="P211" s="104"/>
      <c r="Q211" s="104"/>
      <c r="R211" s="105" t="str">
        <f t="shared" si="21"/>
        <v/>
      </c>
      <c r="S211" s="30"/>
    </row>
    <row r="212" spans="2:19" x14ac:dyDescent="0.2">
      <c r="B212" s="17">
        <f t="shared" si="19"/>
        <v>203</v>
      </c>
      <c r="C212" s="71">
        <f t="shared" si="18"/>
        <v>0</v>
      </c>
      <c r="D212" s="29">
        <f t="shared" si="20"/>
        <v>0</v>
      </c>
      <c r="E212" s="27" t="s">
        <v>12</v>
      </c>
      <c r="F212" s="27" t="s">
        <v>12</v>
      </c>
      <c r="G212" s="28" t="s">
        <v>12</v>
      </c>
      <c r="H212" s="29" t="s">
        <v>12</v>
      </c>
      <c r="I212" s="29" t="s">
        <v>12</v>
      </c>
      <c r="J212" s="99"/>
      <c r="K212" s="29" t="s">
        <v>12</v>
      </c>
      <c r="L212" s="99"/>
      <c r="M212" s="29" t="s">
        <v>12</v>
      </c>
      <c r="N212" s="18" t="s">
        <v>124</v>
      </c>
      <c r="O212" s="18"/>
      <c r="P212" s="104"/>
      <c r="Q212" s="104"/>
      <c r="R212" s="105" t="str">
        <f t="shared" si="21"/>
        <v/>
      </c>
      <c r="S212" s="30"/>
    </row>
    <row r="213" spans="2:19" x14ac:dyDescent="0.2">
      <c r="B213" s="17">
        <f t="shared" si="19"/>
        <v>204</v>
      </c>
      <c r="C213" s="71">
        <f t="shared" si="18"/>
        <v>0</v>
      </c>
      <c r="D213" s="29">
        <f t="shared" si="20"/>
        <v>0</v>
      </c>
      <c r="E213" s="27" t="s">
        <v>12</v>
      </c>
      <c r="F213" s="27" t="s">
        <v>12</v>
      </c>
      <c r="G213" s="28" t="s">
        <v>12</v>
      </c>
      <c r="H213" s="29" t="s">
        <v>12</v>
      </c>
      <c r="I213" s="29" t="s">
        <v>12</v>
      </c>
      <c r="J213" s="99"/>
      <c r="K213" s="29" t="s">
        <v>12</v>
      </c>
      <c r="L213" s="99"/>
      <c r="M213" s="29" t="s">
        <v>12</v>
      </c>
      <c r="N213" s="18" t="s">
        <v>124</v>
      </c>
      <c r="O213" s="18"/>
      <c r="P213" s="104"/>
      <c r="Q213" s="104"/>
      <c r="R213" s="105" t="str">
        <f t="shared" si="21"/>
        <v/>
      </c>
      <c r="S213" s="30"/>
    </row>
    <row r="214" spans="2:19" x14ac:dyDescent="0.2">
      <c r="B214" s="17">
        <f t="shared" si="19"/>
        <v>205</v>
      </c>
      <c r="C214" s="71">
        <f t="shared" si="18"/>
        <v>0</v>
      </c>
      <c r="D214" s="29">
        <f t="shared" si="20"/>
        <v>0</v>
      </c>
      <c r="E214" s="27" t="s">
        <v>12</v>
      </c>
      <c r="F214" s="27" t="s">
        <v>12</v>
      </c>
      <c r="G214" s="28" t="s">
        <v>12</v>
      </c>
      <c r="H214" s="29" t="s">
        <v>12</v>
      </c>
      <c r="I214" s="29" t="s">
        <v>12</v>
      </c>
      <c r="J214" s="99"/>
      <c r="K214" s="29" t="s">
        <v>12</v>
      </c>
      <c r="L214" s="99"/>
      <c r="M214" s="29" t="s">
        <v>12</v>
      </c>
      <c r="N214" s="18" t="s">
        <v>124</v>
      </c>
      <c r="O214" s="18"/>
      <c r="P214" s="104"/>
      <c r="Q214" s="104"/>
      <c r="R214" s="105" t="str">
        <f t="shared" si="21"/>
        <v/>
      </c>
      <c r="S214" s="30"/>
    </row>
    <row r="215" spans="2:19" x14ac:dyDescent="0.2">
      <c r="B215" s="17">
        <f t="shared" si="19"/>
        <v>206</v>
      </c>
      <c r="C215" s="71">
        <f t="shared" si="18"/>
        <v>0</v>
      </c>
      <c r="D215" s="29">
        <f t="shared" si="20"/>
        <v>0</v>
      </c>
      <c r="E215" s="27" t="s">
        <v>12</v>
      </c>
      <c r="F215" s="27" t="s">
        <v>12</v>
      </c>
      <c r="G215" s="28" t="s">
        <v>12</v>
      </c>
      <c r="H215" s="29" t="s">
        <v>12</v>
      </c>
      <c r="I215" s="29" t="s">
        <v>12</v>
      </c>
      <c r="J215" s="99"/>
      <c r="K215" s="29" t="s">
        <v>12</v>
      </c>
      <c r="L215" s="99"/>
      <c r="M215" s="29" t="s">
        <v>12</v>
      </c>
      <c r="N215" s="18" t="s">
        <v>124</v>
      </c>
      <c r="O215" s="18"/>
      <c r="P215" s="104"/>
      <c r="Q215" s="104"/>
      <c r="R215" s="105" t="str">
        <f t="shared" si="21"/>
        <v/>
      </c>
      <c r="S215" s="30"/>
    </row>
    <row r="216" spans="2:19" x14ac:dyDescent="0.2">
      <c r="B216" s="17">
        <f t="shared" si="19"/>
        <v>207</v>
      </c>
      <c r="C216" s="71">
        <f t="shared" si="18"/>
        <v>0</v>
      </c>
      <c r="D216" s="29">
        <f t="shared" si="20"/>
        <v>0</v>
      </c>
      <c r="E216" s="27" t="s">
        <v>12</v>
      </c>
      <c r="F216" s="27" t="s">
        <v>12</v>
      </c>
      <c r="G216" s="28" t="s">
        <v>12</v>
      </c>
      <c r="H216" s="29" t="s">
        <v>12</v>
      </c>
      <c r="I216" s="29" t="s">
        <v>12</v>
      </c>
      <c r="J216" s="99"/>
      <c r="K216" s="29" t="s">
        <v>12</v>
      </c>
      <c r="L216" s="99"/>
      <c r="M216" s="29" t="s">
        <v>12</v>
      </c>
      <c r="N216" s="18" t="s">
        <v>124</v>
      </c>
      <c r="O216" s="18"/>
      <c r="P216" s="104"/>
      <c r="Q216" s="104"/>
      <c r="R216" s="105" t="str">
        <f t="shared" si="21"/>
        <v/>
      </c>
      <c r="S216" s="30"/>
    </row>
    <row r="217" spans="2:19" x14ac:dyDescent="0.2">
      <c r="B217" s="17">
        <f t="shared" si="19"/>
        <v>208</v>
      </c>
      <c r="C217" s="71">
        <f t="shared" si="18"/>
        <v>0</v>
      </c>
      <c r="D217" s="29">
        <f t="shared" si="20"/>
        <v>0</v>
      </c>
      <c r="E217" s="27" t="s">
        <v>12</v>
      </c>
      <c r="F217" s="27" t="s">
        <v>12</v>
      </c>
      <c r="G217" s="28" t="s">
        <v>12</v>
      </c>
      <c r="H217" s="29" t="s">
        <v>12</v>
      </c>
      <c r="I217" s="29" t="s">
        <v>12</v>
      </c>
      <c r="J217" s="99"/>
      <c r="K217" s="29" t="s">
        <v>12</v>
      </c>
      <c r="L217" s="99"/>
      <c r="M217" s="29" t="s">
        <v>12</v>
      </c>
      <c r="N217" s="18" t="s">
        <v>124</v>
      </c>
      <c r="O217" s="18"/>
      <c r="P217" s="104"/>
      <c r="Q217" s="104"/>
      <c r="R217" s="105" t="str">
        <f t="shared" si="21"/>
        <v/>
      </c>
      <c r="S217" s="30"/>
    </row>
    <row r="218" spans="2:19" x14ac:dyDescent="0.2">
      <c r="B218" s="17">
        <f t="shared" si="19"/>
        <v>209</v>
      </c>
      <c r="C218" s="71">
        <f t="shared" si="18"/>
        <v>0</v>
      </c>
      <c r="D218" s="29">
        <f t="shared" si="20"/>
        <v>0</v>
      </c>
      <c r="E218" s="27" t="s">
        <v>12</v>
      </c>
      <c r="F218" s="27" t="s">
        <v>12</v>
      </c>
      <c r="G218" s="28" t="s">
        <v>12</v>
      </c>
      <c r="H218" s="29" t="s">
        <v>12</v>
      </c>
      <c r="I218" s="29" t="s">
        <v>12</v>
      </c>
      <c r="J218" s="99"/>
      <c r="K218" s="29" t="s">
        <v>12</v>
      </c>
      <c r="L218" s="99"/>
      <c r="M218" s="29" t="s">
        <v>12</v>
      </c>
      <c r="N218" s="18" t="s">
        <v>124</v>
      </c>
      <c r="O218" s="18"/>
      <c r="P218" s="104"/>
      <c r="Q218" s="104"/>
      <c r="R218" s="105" t="str">
        <f t="shared" si="21"/>
        <v/>
      </c>
      <c r="S218" s="30"/>
    </row>
    <row r="219" spans="2:19" x14ac:dyDescent="0.2">
      <c r="B219" s="17">
        <f t="shared" si="19"/>
        <v>210</v>
      </c>
      <c r="C219" s="71">
        <f t="shared" si="18"/>
        <v>0</v>
      </c>
      <c r="D219" s="29">
        <f t="shared" si="20"/>
        <v>0</v>
      </c>
      <c r="E219" s="27" t="s">
        <v>12</v>
      </c>
      <c r="F219" s="27" t="s">
        <v>12</v>
      </c>
      <c r="G219" s="28" t="s">
        <v>12</v>
      </c>
      <c r="H219" s="29" t="s">
        <v>12</v>
      </c>
      <c r="I219" s="29" t="s">
        <v>12</v>
      </c>
      <c r="J219" s="99"/>
      <c r="K219" s="29" t="s">
        <v>12</v>
      </c>
      <c r="L219" s="99"/>
      <c r="M219" s="29" t="s">
        <v>12</v>
      </c>
      <c r="N219" s="18" t="s">
        <v>124</v>
      </c>
      <c r="O219" s="18"/>
      <c r="P219" s="104"/>
      <c r="Q219" s="104"/>
      <c r="R219" s="105" t="str">
        <f t="shared" si="21"/>
        <v/>
      </c>
      <c r="S219" s="30"/>
    </row>
    <row r="220" spans="2:19" x14ac:dyDescent="0.2">
      <c r="B220" s="17">
        <f t="shared" si="19"/>
        <v>211</v>
      </c>
      <c r="C220" s="71">
        <f t="shared" si="18"/>
        <v>0</v>
      </c>
      <c r="D220" s="29">
        <f t="shared" si="20"/>
        <v>0</v>
      </c>
      <c r="E220" s="27" t="s">
        <v>12</v>
      </c>
      <c r="F220" s="27" t="s">
        <v>12</v>
      </c>
      <c r="G220" s="28" t="s">
        <v>12</v>
      </c>
      <c r="H220" s="29" t="s">
        <v>12</v>
      </c>
      <c r="I220" s="29" t="s">
        <v>12</v>
      </c>
      <c r="J220" s="99"/>
      <c r="K220" s="29" t="s">
        <v>12</v>
      </c>
      <c r="L220" s="99"/>
      <c r="M220" s="29" t="s">
        <v>12</v>
      </c>
      <c r="N220" s="18" t="s">
        <v>124</v>
      </c>
      <c r="O220" s="18"/>
      <c r="P220" s="104"/>
      <c r="Q220" s="104"/>
      <c r="R220" s="105" t="str">
        <f t="shared" si="21"/>
        <v/>
      </c>
      <c r="S220" s="30"/>
    </row>
    <row r="221" spans="2:19" x14ac:dyDescent="0.2">
      <c r="B221" s="17">
        <f t="shared" si="19"/>
        <v>212</v>
      </c>
      <c r="C221" s="71">
        <f t="shared" si="18"/>
        <v>0</v>
      </c>
      <c r="D221" s="29">
        <f t="shared" si="20"/>
        <v>0</v>
      </c>
      <c r="E221" s="27" t="s">
        <v>12</v>
      </c>
      <c r="F221" s="27" t="s">
        <v>12</v>
      </c>
      <c r="G221" s="28" t="s">
        <v>12</v>
      </c>
      <c r="H221" s="29" t="s">
        <v>12</v>
      </c>
      <c r="I221" s="29" t="s">
        <v>12</v>
      </c>
      <c r="J221" s="99"/>
      <c r="K221" s="29" t="s">
        <v>12</v>
      </c>
      <c r="L221" s="99"/>
      <c r="M221" s="29" t="s">
        <v>12</v>
      </c>
      <c r="N221" s="18" t="s">
        <v>124</v>
      </c>
      <c r="O221" s="18"/>
      <c r="P221" s="104"/>
      <c r="Q221" s="104"/>
      <c r="R221" s="105" t="str">
        <f t="shared" si="21"/>
        <v/>
      </c>
      <c r="S221" s="30"/>
    </row>
    <row r="222" spans="2:19" x14ac:dyDescent="0.2">
      <c r="B222" s="17">
        <f t="shared" si="19"/>
        <v>213</v>
      </c>
      <c r="C222" s="71">
        <f t="shared" si="18"/>
        <v>0</v>
      </c>
      <c r="D222" s="29">
        <f t="shared" si="20"/>
        <v>0</v>
      </c>
      <c r="E222" s="27" t="s">
        <v>12</v>
      </c>
      <c r="F222" s="27" t="s">
        <v>12</v>
      </c>
      <c r="G222" s="28" t="s">
        <v>12</v>
      </c>
      <c r="H222" s="29" t="s">
        <v>12</v>
      </c>
      <c r="I222" s="29" t="s">
        <v>12</v>
      </c>
      <c r="J222" s="99"/>
      <c r="K222" s="29" t="s">
        <v>12</v>
      </c>
      <c r="L222" s="99"/>
      <c r="M222" s="29" t="s">
        <v>12</v>
      </c>
      <c r="N222" s="18" t="s">
        <v>124</v>
      </c>
      <c r="O222" s="18"/>
      <c r="P222" s="104"/>
      <c r="Q222" s="104"/>
      <c r="R222" s="105" t="str">
        <f t="shared" si="21"/>
        <v/>
      </c>
      <c r="S222" s="30"/>
    </row>
    <row r="223" spans="2:19" x14ac:dyDescent="0.2">
      <c r="B223" s="17">
        <f t="shared" si="19"/>
        <v>214</v>
      </c>
      <c r="C223" s="71">
        <f t="shared" si="18"/>
        <v>0</v>
      </c>
      <c r="D223" s="29">
        <f t="shared" si="20"/>
        <v>0</v>
      </c>
      <c r="E223" s="27" t="s">
        <v>12</v>
      </c>
      <c r="F223" s="27" t="s">
        <v>12</v>
      </c>
      <c r="G223" s="28" t="s">
        <v>12</v>
      </c>
      <c r="H223" s="29" t="s">
        <v>12</v>
      </c>
      <c r="I223" s="29" t="s">
        <v>12</v>
      </c>
      <c r="J223" s="99"/>
      <c r="K223" s="29" t="s">
        <v>12</v>
      </c>
      <c r="L223" s="99"/>
      <c r="M223" s="29" t="s">
        <v>12</v>
      </c>
      <c r="N223" s="18" t="s">
        <v>124</v>
      </c>
      <c r="O223" s="18"/>
      <c r="P223" s="104"/>
      <c r="Q223" s="104"/>
      <c r="R223" s="105" t="str">
        <f t="shared" si="21"/>
        <v/>
      </c>
      <c r="S223" s="30"/>
    </row>
    <row r="224" spans="2:19" x14ac:dyDescent="0.2">
      <c r="B224" s="17">
        <f t="shared" si="19"/>
        <v>215</v>
      </c>
      <c r="C224" s="71">
        <f t="shared" si="18"/>
        <v>0</v>
      </c>
      <c r="D224" s="29">
        <f t="shared" si="20"/>
        <v>0</v>
      </c>
      <c r="E224" s="27" t="s">
        <v>12</v>
      </c>
      <c r="F224" s="27" t="s">
        <v>12</v>
      </c>
      <c r="G224" s="28" t="s">
        <v>12</v>
      </c>
      <c r="H224" s="29" t="s">
        <v>12</v>
      </c>
      <c r="I224" s="29" t="s">
        <v>12</v>
      </c>
      <c r="J224" s="99"/>
      <c r="K224" s="29" t="s">
        <v>12</v>
      </c>
      <c r="L224" s="99"/>
      <c r="M224" s="29" t="s">
        <v>12</v>
      </c>
      <c r="N224" s="18" t="s">
        <v>124</v>
      </c>
      <c r="O224" s="18"/>
      <c r="P224" s="104"/>
      <c r="Q224" s="104"/>
      <c r="R224" s="105" t="str">
        <f t="shared" si="21"/>
        <v/>
      </c>
      <c r="S224" s="30"/>
    </row>
    <row r="225" spans="2:19" x14ac:dyDescent="0.2">
      <c r="B225" s="17">
        <f t="shared" si="19"/>
        <v>216</v>
      </c>
      <c r="C225" s="71">
        <f t="shared" si="18"/>
        <v>0</v>
      </c>
      <c r="D225" s="29">
        <f t="shared" si="20"/>
        <v>0</v>
      </c>
      <c r="E225" s="27" t="s">
        <v>12</v>
      </c>
      <c r="F225" s="27" t="s">
        <v>12</v>
      </c>
      <c r="G225" s="28" t="s">
        <v>12</v>
      </c>
      <c r="H225" s="29" t="s">
        <v>12</v>
      </c>
      <c r="I225" s="29" t="s">
        <v>12</v>
      </c>
      <c r="J225" s="99"/>
      <c r="K225" s="29" t="s">
        <v>12</v>
      </c>
      <c r="L225" s="99"/>
      <c r="M225" s="29" t="s">
        <v>12</v>
      </c>
      <c r="N225" s="18" t="s">
        <v>124</v>
      </c>
      <c r="O225" s="18"/>
      <c r="P225" s="104"/>
      <c r="Q225" s="104"/>
      <c r="R225" s="105" t="str">
        <f t="shared" si="21"/>
        <v/>
      </c>
      <c r="S225" s="30"/>
    </row>
    <row r="226" spans="2:19" x14ac:dyDescent="0.2">
      <c r="B226" s="17">
        <f t="shared" si="19"/>
        <v>217</v>
      </c>
      <c r="C226" s="71">
        <f t="shared" si="18"/>
        <v>0</v>
      </c>
      <c r="D226" s="29">
        <f t="shared" si="20"/>
        <v>0</v>
      </c>
      <c r="E226" s="27" t="s">
        <v>12</v>
      </c>
      <c r="F226" s="27" t="s">
        <v>12</v>
      </c>
      <c r="G226" s="28" t="s">
        <v>12</v>
      </c>
      <c r="H226" s="29" t="s">
        <v>12</v>
      </c>
      <c r="I226" s="29" t="s">
        <v>12</v>
      </c>
      <c r="J226" s="99"/>
      <c r="K226" s="29" t="s">
        <v>12</v>
      </c>
      <c r="L226" s="99"/>
      <c r="M226" s="29" t="s">
        <v>12</v>
      </c>
      <c r="N226" s="18" t="s">
        <v>124</v>
      </c>
      <c r="O226" s="18"/>
      <c r="P226" s="104"/>
      <c r="Q226" s="104"/>
      <c r="R226" s="105" t="str">
        <f t="shared" si="21"/>
        <v/>
      </c>
      <c r="S226" s="30"/>
    </row>
    <row r="227" spans="2:19" x14ac:dyDescent="0.2">
      <c r="B227" s="17">
        <f t="shared" si="19"/>
        <v>218</v>
      </c>
      <c r="C227" s="71">
        <f t="shared" si="18"/>
        <v>0</v>
      </c>
      <c r="D227" s="29">
        <f t="shared" si="20"/>
        <v>0</v>
      </c>
      <c r="E227" s="27" t="s">
        <v>12</v>
      </c>
      <c r="F227" s="27" t="s">
        <v>12</v>
      </c>
      <c r="G227" s="28" t="s">
        <v>12</v>
      </c>
      <c r="H227" s="29" t="s">
        <v>12</v>
      </c>
      <c r="I227" s="29" t="s">
        <v>12</v>
      </c>
      <c r="J227" s="99"/>
      <c r="K227" s="29" t="s">
        <v>12</v>
      </c>
      <c r="L227" s="99"/>
      <c r="M227" s="29" t="s">
        <v>12</v>
      </c>
      <c r="N227" s="18" t="s">
        <v>124</v>
      </c>
      <c r="O227" s="18"/>
      <c r="P227" s="104"/>
      <c r="Q227" s="104"/>
      <c r="R227" s="105" t="str">
        <f t="shared" si="21"/>
        <v/>
      </c>
      <c r="S227" s="30"/>
    </row>
    <row r="228" spans="2:19" x14ac:dyDescent="0.2">
      <c r="B228" s="17">
        <f t="shared" si="19"/>
        <v>219</v>
      </c>
      <c r="C228" s="71">
        <f t="shared" si="18"/>
        <v>0</v>
      </c>
      <c r="D228" s="29">
        <f t="shared" si="20"/>
        <v>0</v>
      </c>
      <c r="E228" s="27" t="s">
        <v>12</v>
      </c>
      <c r="F228" s="27" t="s">
        <v>12</v>
      </c>
      <c r="G228" s="28" t="s">
        <v>12</v>
      </c>
      <c r="H228" s="29" t="s">
        <v>12</v>
      </c>
      <c r="I228" s="29" t="s">
        <v>12</v>
      </c>
      <c r="J228" s="99"/>
      <c r="K228" s="29" t="s">
        <v>12</v>
      </c>
      <c r="L228" s="99"/>
      <c r="M228" s="29" t="s">
        <v>12</v>
      </c>
      <c r="N228" s="18" t="s">
        <v>124</v>
      </c>
      <c r="O228" s="18"/>
      <c r="P228" s="104"/>
      <c r="Q228" s="104"/>
      <c r="R228" s="105" t="str">
        <f t="shared" si="21"/>
        <v/>
      </c>
      <c r="S228" s="30"/>
    </row>
    <row r="229" spans="2:19" x14ac:dyDescent="0.2">
      <c r="B229" s="17">
        <f t="shared" si="19"/>
        <v>220</v>
      </c>
      <c r="C229" s="71">
        <f t="shared" si="18"/>
        <v>0</v>
      </c>
      <c r="D229" s="29">
        <f t="shared" si="20"/>
        <v>0</v>
      </c>
      <c r="E229" s="27" t="s">
        <v>12</v>
      </c>
      <c r="F229" s="27" t="s">
        <v>12</v>
      </c>
      <c r="G229" s="28" t="s">
        <v>12</v>
      </c>
      <c r="H229" s="29" t="s">
        <v>12</v>
      </c>
      <c r="I229" s="29" t="s">
        <v>12</v>
      </c>
      <c r="J229" s="99"/>
      <c r="K229" s="29" t="s">
        <v>12</v>
      </c>
      <c r="L229" s="99"/>
      <c r="M229" s="29" t="s">
        <v>12</v>
      </c>
      <c r="N229" s="18" t="s">
        <v>124</v>
      </c>
      <c r="O229" s="18"/>
      <c r="P229" s="104"/>
      <c r="Q229" s="104"/>
      <c r="R229" s="105" t="str">
        <f t="shared" si="21"/>
        <v/>
      </c>
      <c r="S229" s="30"/>
    </row>
    <row r="230" spans="2:19" x14ac:dyDescent="0.2">
      <c r="B230" s="17">
        <f t="shared" si="19"/>
        <v>221</v>
      </c>
      <c r="C230" s="71">
        <f t="shared" si="18"/>
        <v>0</v>
      </c>
      <c r="D230" s="29">
        <f t="shared" si="20"/>
        <v>0</v>
      </c>
      <c r="E230" s="27" t="s">
        <v>12</v>
      </c>
      <c r="F230" s="27" t="s">
        <v>12</v>
      </c>
      <c r="G230" s="28" t="s">
        <v>12</v>
      </c>
      <c r="H230" s="29" t="s">
        <v>12</v>
      </c>
      <c r="I230" s="29" t="s">
        <v>12</v>
      </c>
      <c r="J230" s="99"/>
      <c r="K230" s="29" t="s">
        <v>12</v>
      </c>
      <c r="L230" s="99"/>
      <c r="M230" s="29" t="s">
        <v>12</v>
      </c>
      <c r="N230" s="18" t="s">
        <v>124</v>
      </c>
      <c r="O230" s="18"/>
      <c r="P230" s="104"/>
      <c r="Q230" s="104"/>
      <c r="R230" s="105" t="str">
        <f t="shared" si="21"/>
        <v/>
      </c>
      <c r="S230" s="30"/>
    </row>
    <row r="231" spans="2:19" x14ac:dyDescent="0.2">
      <c r="B231" s="17">
        <f t="shared" si="19"/>
        <v>222</v>
      </c>
      <c r="C231" s="71">
        <f t="shared" si="18"/>
        <v>0</v>
      </c>
      <c r="D231" s="29">
        <f t="shared" si="20"/>
        <v>0</v>
      </c>
      <c r="E231" s="27" t="s">
        <v>12</v>
      </c>
      <c r="F231" s="27" t="s">
        <v>12</v>
      </c>
      <c r="G231" s="28" t="s">
        <v>12</v>
      </c>
      <c r="H231" s="29" t="s">
        <v>12</v>
      </c>
      <c r="I231" s="29" t="s">
        <v>12</v>
      </c>
      <c r="J231" s="99"/>
      <c r="K231" s="29" t="s">
        <v>12</v>
      </c>
      <c r="L231" s="99"/>
      <c r="M231" s="29" t="s">
        <v>12</v>
      </c>
      <c r="N231" s="18" t="s">
        <v>124</v>
      </c>
      <c r="O231" s="18"/>
      <c r="P231" s="104"/>
      <c r="Q231" s="104"/>
      <c r="R231" s="105" t="str">
        <f t="shared" si="21"/>
        <v/>
      </c>
      <c r="S231" s="30"/>
    </row>
    <row r="232" spans="2:19" x14ac:dyDescent="0.2">
      <c r="B232" s="17">
        <f t="shared" si="19"/>
        <v>223</v>
      </c>
      <c r="C232" s="71">
        <f t="shared" si="18"/>
        <v>0</v>
      </c>
      <c r="D232" s="29">
        <f t="shared" si="20"/>
        <v>0</v>
      </c>
      <c r="E232" s="27" t="s">
        <v>12</v>
      </c>
      <c r="F232" s="27" t="s">
        <v>12</v>
      </c>
      <c r="G232" s="28" t="s">
        <v>12</v>
      </c>
      <c r="H232" s="29" t="s">
        <v>12</v>
      </c>
      <c r="I232" s="29" t="s">
        <v>12</v>
      </c>
      <c r="J232" s="99"/>
      <c r="K232" s="29" t="s">
        <v>12</v>
      </c>
      <c r="L232" s="99"/>
      <c r="M232" s="29" t="s">
        <v>12</v>
      </c>
      <c r="N232" s="18" t="s">
        <v>124</v>
      </c>
      <c r="O232" s="18"/>
      <c r="P232" s="104"/>
      <c r="Q232" s="104"/>
      <c r="R232" s="105" t="str">
        <f t="shared" si="21"/>
        <v/>
      </c>
      <c r="S232" s="30"/>
    </row>
    <row r="233" spans="2:19" x14ac:dyDescent="0.2">
      <c r="B233" s="17">
        <f t="shared" si="19"/>
        <v>224</v>
      </c>
      <c r="C233" s="71">
        <f t="shared" si="18"/>
        <v>0</v>
      </c>
      <c r="D233" s="29">
        <f t="shared" si="20"/>
        <v>0</v>
      </c>
      <c r="E233" s="27" t="s">
        <v>12</v>
      </c>
      <c r="F233" s="27" t="s">
        <v>12</v>
      </c>
      <c r="G233" s="28" t="s">
        <v>12</v>
      </c>
      <c r="H233" s="29" t="s">
        <v>12</v>
      </c>
      <c r="I233" s="29" t="s">
        <v>12</v>
      </c>
      <c r="J233" s="99"/>
      <c r="K233" s="29" t="s">
        <v>12</v>
      </c>
      <c r="L233" s="99"/>
      <c r="M233" s="29" t="s">
        <v>12</v>
      </c>
      <c r="N233" s="18" t="s">
        <v>124</v>
      </c>
      <c r="O233" s="18"/>
      <c r="P233" s="104"/>
      <c r="Q233" s="104"/>
      <c r="R233" s="105" t="str">
        <f t="shared" si="21"/>
        <v/>
      </c>
      <c r="S233" s="30"/>
    </row>
    <row r="234" spans="2:19" x14ac:dyDescent="0.2">
      <c r="B234" s="17">
        <f t="shared" si="19"/>
        <v>225</v>
      </c>
      <c r="C234" s="71">
        <f t="shared" si="18"/>
        <v>0</v>
      </c>
      <c r="D234" s="29">
        <f t="shared" si="20"/>
        <v>0</v>
      </c>
      <c r="E234" s="27" t="s">
        <v>12</v>
      </c>
      <c r="F234" s="27" t="s">
        <v>12</v>
      </c>
      <c r="G234" s="28" t="s">
        <v>12</v>
      </c>
      <c r="H234" s="29" t="s">
        <v>12</v>
      </c>
      <c r="I234" s="29" t="s">
        <v>12</v>
      </c>
      <c r="J234" s="99"/>
      <c r="K234" s="29" t="s">
        <v>12</v>
      </c>
      <c r="L234" s="99"/>
      <c r="M234" s="29" t="s">
        <v>12</v>
      </c>
      <c r="N234" s="18" t="s">
        <v>124</v>
      </c>
      <c r="O234" s="18"/>
      <c r="P234" s="104"/>
      <c r="Q234" s="104"/>
      <c r="R234" s="105" t="str">
        <f t="shared" si="21"/>
        <v/>
      </c>
      <c r="S234" s="30"/>
    </row>
    <row r="235" spans="2:19" x14ac:dyDescent="0.2">
      <c r="B235" s="17">
        <f t="shared" si="19"/>
        <v>226</v>
      </c>
      <c r="C235" s="71">
        <f t="shared" si="18"/>
        <v>0</v>
      </c>
      <c r="D235" s="29">
        <f t="shared" si="20"/>
        <v>0</v>
      </c>
      <c r="E235" s="27" t="s">
        <v>12</v>
      </c>
      <c r="F235" s="27" t="s">
        <v>12</v>
      </c>
      <c r="G235" s="28" t="s">
        <v>12</v>
      </c>
      <c r="H235" s="29" t="s">
        <v>12</v>
      </c>
      <c r="I235" s="29" t="s">
        <v>12</v>
      </c>
      <c r="J235" s="99"/>
      <c r="K235" s="29" t="s">
        <v>12</v>
      </c>
      <c r="L235" s="99"/>
      <c r="M235" s="29" t="s">
        <v>12</v>
      </c>
      <c r="N235" s="18" t="s">
        <v>124</v>
      </c>
      <c r="O235" s="18"/>
      <c r="P235" s="104"/>
      <c r="Q235" s="104"/>
      <c r="R235" s="105" t="str">
        <f t="shared" si="21"/>
        <v/>
      </c>
      <c r="S235" s="30"/>
    </row>
    <row r="236" spans="2:19" x14ac:dyDescent="0.2">
      <c r="B236" s="17">
        <f t="shared" si="19"/>
        <v>227</v>
      </c>
      <c r="C236" s="71">
        <f t="shared" si="18"/>
        <v>0</v>
      </c>
      <c r="D236" s="29">
        <f t="shared" si="20"/>
        <v>0</v>
      </c>
      <c r="E236" s="27" t="s">
        <v>12</v>
      </c>
      <c r="F236" s="27" t="s">
        <v>12</v>
      </c>
      <c r="G236" s="28" t="s">
        <v>12</v>
      </c>
      <c r="H236" s="29" t="s">
        <v>12</v>
      </c>
      <c r="I236" s="29" t="s">
        <v>12</v>
      </c>
      <c r="J236" s="99"/>
      <c r="K236" s="29" t="s">
        <v>12</v>
      </c>
      <c r="L236" s="99"/>
      <c r="M236" s="29" t="s">
        <v>12</v>
      </c>
      <c r="N236" s="18" t="s">
        <v>124</v>
      </c>
      <c r="O236" s="18"/>
      <c r="P236" s="104"/>
      <c r="Q236" s="104"/>
      <c r="R236" s="105" t="str">
        <f t="shared" si="21"/>
        <v/>
      </c>
      <c r="S236" s="30"/>
    </row>
    <row r="237" spans="2:19" x14ac:dyDescent="0.2">
      <c r="B237" s="17">
        <f t="shared" si="19"/>
        <v>228</v>
      </c>
      <c r="C237" s="71">
        <f t="shared" si="18"/>
        <v>0</v>
      </c>
      <c r="D237" s="29">
        <f t="shared" si="20"/>
        <v>0</v>
      </c>
      <c r="E237" s="27" t="s">
        <v>12</v>
      </c>
      <c r="F237" s="27" t="s">
        <v>12</v>
      </c>
      <c r="G237" s="28" t="s">
        <v>12</v>
      </c>
      <c r="H237" s="29" t="s">
        <v>12</v>
      </c>
      <c r="I237" s="29" t="s">
        <v>12</v>
      </c>
      <c r="J237" s="99"/>
      <c r="K237" s="29" t="s">
        <v>12</v>
      </c>
      <c r="L237" s="99"/>
      <c r="M237" s="29" t="s">
        <v>12</v>
      </c>
      <c r="N237" s="18" t="s">
        <v>124</v>
      </c>
      <c r="O237" s="18"/>
      <c r="P237" s="104"/>
      <c r="Q237" s="104"/>
      <c r="R237" s="105" t="str">
        <f t="shared" si="21"/>
        <v/>
      </c>
      <c r="S237" s="30"/>
    </row>
    <row r="238" spans="2:19" x14ac:dyDescent="0.2">
      <c r="B238" s="17">
        <f t="shared" si="19"/>
        <v>229</v>
      </c>
      <c r="C238" s="71">
        <f t="shared" si="18"/>
        <v>0</v>
      </c>
      <c r="D238" s="29">
        <f t="shared" si="20"/>
        <v>0</v>
      </c>
      <c r="E238" s="27" t="s">
        <v>12</v>
      </c>
      <c r="F238" s="27" t="s">
        <v>12</v>
      </c>
      <c r="G238" s="28" t="s">
        <v>12</v>
      </c>
      <c r="H238" s="29" t="s">
        <v>12</v>
      </c>
      <c r="I238" s="29" t="s">
        <v>12</v>
      </c>
      <c r="J238" s="99"/>
      <c r="K238" s="29" t="s">
        <v>12</v>
      </c>
      <c r="L238" s="99"/>
      <c r="M238" s="29" t="s">
        <v>12</v>
      </c>
      <c r="N238" s="18" t="s">
        <v>124</v>
      </c>
      <c r="O238" s="18"/>
      <c r="P238" s="104"/>
      <c r="Q238" s="104"/>
      <c r="R238" s="105" t="str">
        <f t="shared" si="21"/>
        <v/>
      </c>
      <c r="S238" s="30"/>
    </row>
    <row r="239" spans="2:19" x14ac:dyDescent="0.2">
      <c r="B239" s="17">
        <f t="shared" si="19"/>
        <v>230</v>
      </c>
      <c r="C239" s="71">
        <f t="shared" si="18"/>
        <v>0</v>
      </c>
      <c r="D239" s="29">
        <f t="shared" si="20"/>
        <v>0</v>
      </c>
      <c r="E239" s="27" t="s">
        <v>12</v>
      </c>
      <c r="F239" s="27" t="s">
        <v>12</v>
      </c>
      <c r="G239" s="28" t="s">
        <v>12</v>
      </c>
      <c r="H239" s="29" t="s">
        <v>12</v>
      </c>
      <c r="I239" s="29" t="s">
        <v>12</v>
      </c>
      <c r="J239" s="99"/>
      <c r="K239" s="29" t="s">
        <v>12</v>
      </c>
      <c r="L239" s="99"/>
      <c r="M239" s="29" t="s">
        <v>12</v>
      </c>
      <c r="N239" s="18" t="s">
        <v>124</v>
      </c>
      <c r="O239" s="18"/>
      <c r="P239" s="104"/>
      <c r="Q239" s="104"/>
      <c r="R239" s="105" t="str">
        <f t="shared" si="21"/>
        <v/>
      </c>
      <c r="S239" s="30"/>
    </row>
    <row r="240" spans="2:19" x14ac:dyDescent="0.2">
      <c r="B240" s="17">
        <f t="shared" si="19"/>
        <v>231</v>
      </c>
      <c r="C240" s="71">
        <f t="shared" si="18"/>
        <v>0</v>
      </c>
      <c r="D240" s="29">
        <f t="shared" si="20"/>
        <v>0</v>
      </c>
      <c r="E240" s="27" t="s">
        <v>12</v>
      </c>
      <c r="F240" s="27" t="s">
        <v>12</v>
      </c>
      <c r="G240" s="28" t="s">
        <v>12</v>
      </c>
      <c r="H240" s="29" t="s">
        <v>12</v>
      </c>
      <c r="I240" s="29" t="s">
        <v>12</v>
      </c>
      <c r="J240" s="99"/>
      <c r="K240" s="29" t="s">
        <v>12</v>
      </c>
      <c r="L240" s="99"/>
      <c r="M240" s="29" t="s">
        <v>12</v>
      </c>
      <c r="N240" s="18" t="s">
        <v>124</v>
      </c>
      <c r="O240" s="18"/>
      <c r="P240" s="104"/>
      <c r="Q240" s="104"/>
      <c r="R240" s="105" t="str">
        <f t="shared" si="21"/>
        <v/>
      </c>
      <c r="S240" s="30"/>
    </row>
    <row r="241" spans="2:19" x14ac:dyDescent="0.2">
      <c r="B241" s="17">
        <f t="shared" si="19"/>
        <v>232</v>
      </c>
      <c r="C241" s="71">
        <f t="shared" si="18"/>
        <v>0</v>
      </c>
      <c r="D241" s="29">
        <f t="shared" si="20"/>
        <v>0</v>
      </c>
      <c r="E241" s="27" t="s">
        <v>12</v>
      </c>
      <c r="F241" s="27" t="s">
        <v>12</v>
      </c>
      <c r="G241" s="28" t="s">
        <v>12</v>
      </c>
      <c r="H241" s="29" t="s">
        <v>12</v>
      </c>
      <c r="I241" s="29" t="s">
        <v>12</v>
      </c>
      <c r="J241" s="99"/>
      <c r="K241" s="29" t="s">
        <v>12</v>
      </c>
      <c r="L241" s="99"/>
      <c r="M241" s="29" t="s">
        <v>12</v>
      </c>
      <c r="N241" s="18" t="s">
        <v>124</v>
      </c>
      <c r="O241" s="18"/>
      <c r="P241" s="104"/>
      <c r="Q241" s="104"/>
      <c r="R241" s="105" t="str">
        <f t="shared" si="21"/>
        <v/>
      </c>
      <c r="S241" s="30"/>
    </row>
    <row r="242" spans="2:19" x14ac:dyDescent="0.2">
      <c r="B242" s="17">
        <f t="shared" si="19"/>
        <v>233</v>
      </c>
      <c r="C242" s="71">
        <f t="shared" si="18"/>
        <v>0</v>
      </c>
      <c r="D242" s="29">
        <f t="shared" si="20"/>
        <v>0</v>
      </c>
      <c r="E242" s="27" t="s">
        <v>12</v>
      </c>
      <c r="F242" s="27" t="s">
        <v>12</v>
      </c>
      <c r="G242" s="28" t="s">
        <v>12</v>
      </c>
      <c r="H242" s="29" t="s">
        <v>12</v>
      </c>
      <c r="I242" s="29" t="s">
        <v>12</v>
      </c>
      <c r="J242" s="99"/>
      <c r="K242" s="29" t="s">
        <v>12</v>
      </c>
      <c r="L242" s="99"/>
      <c r="M242" s="29" t="s">
        <v>12</v>
      </c>
      <c r="N242" s="18" t="s">
        <v>124</v>
      </c>
      <c r="O242" s="18"/>
      <c r="P242" s="104"/>
      <c r="Q242" s="104"/>
      <c r="R242" s="105" t="str">
        <f t="shared" si="21"/>
        <v/>
      </c>
      <c r="S242" s="30"/>
    </row>
    <row r="243" spans="2:19" x14ac:dyDescent="0.2">
      <c r="B243" s="17">
        <f t="shared" si="19"/>
        <v>234</v>
      </c>
      <c r="C243" s="71">
        <f t="shared" si="18"/>
        <v>0</v>
      </c>
      <c r="D243" s="29">
        <f t="shared" si="20"/>
        <v>0</v>
      </c>
      <c r="E243" s="27" t="s">
        <v>12</v>
      </c>
      <c r="F243" s="27" t="s">
        <v>12</v>
      </c>
      <c r="G243" s="28" t="s">
        <v>12</v>
      </c>
      <c r="H243" s="29" t="s">
        <v>12</v>
      </c>
      <c r="I243" s="29" t="s">
        <v>12</v>
      </c>
      <c r="J243" s="99"/>
      <c r="K243" s="29" t="s">
        <v>12</v>
      </c>
      <c r="L243" s="99"/>
      <c r="M243" s="29" t="s">
        <v>12</v>
      </c>
      <c r="N243" s="18" t="s">
        <v>124</v>
      </c>
      <c r="O243" s="18"/>
      <c r="P243" s="104"/>
      <c r="Q243" s="104"/>
      <c r="R243" s="105" t="str">
        <f t="shared" si="21"/>
        <v/>
      </c>
      <c r="S243" s="30"/>
    </row>
    <row r="244" spans="2:19" x14ac:dyDescent="0.2">
      <c r="B244" s="17">
        <f t="shared" si="19"/>
        <v>235</v>
      </c>
      <c r="C244" s="71">
        <f t="shared" si="18"/>
        <v>0</v>
      </c>
      <c r="D244" s="29">
        <f t="shared" si="20"/>
        <v>0</v>
      </c>
      <c r="E244" s="27" t="s">
        <v>12</v>
      </c>
      <c r="F244" s="27" t="s">
        <v>12</v>
      </c>
      <c r="G244" s="28" t="s">
        <v>12</v>
      </c>
      <c r="H244" s="29" t="s">
        <v>12</v>
      </c>
      <c r="I244" s="29" t="s">
        <v>12</v>
      </c>
      <c r="J244" s="99"/>
      <c r="K244" s="29" t="s">
        <v>12</v>
      </c>
      <c r="L244" s="99"/>
      <c r="M244" s="29" t="s">
        <v>12</v>
      </c>
      <c r="N244" s="18" t="s">
        <v>124</v>
      </c>
      <c r="O244" s="18"/>
      <c r="P244" s="104"/>
      <c r="Q244" s="104"/>
      <c r="R244" s="105" t="str">
        <f t="shared" si="21"/>
        <v/>
      </c>
      <c r="S244" s="30"/>
    </row>
    <row r="245" spans="2:19" x14ac:dyDescent="0.2">
      <c r="B245" s="17">
        <f t="shared" si="19"/>
        <v>236</v>
      </c>
      <c r="C245" s="71">
        <f t="shared" si="18"/>
        <v>0</v>
      </c>
      <c r="D245" s="29">
        <f t="shared" si="20"/>
        <v>0</v>
      </c>
      <c r="E245" s="27" t="s">
        <v>12</v>
      </c>
      <c r="F245" s="27" t="s">
        <v>12</v>
      </c>
      <c r="G245" s="28" t="s">
        <v>12</v>
      </c>
      <c r="H245" s="29" t="s">
        <v>12</v>
      </c>
      <c r="I245" s="29" t="s">
        <v>12</v>
      </c>
      <c r="J245" s="99"/>
      <c r="K245" s="29" t="s">
        <v>12</v>
      </c>
      <c r="L245" s="99"/>
      <c r="M245" s="29" t="s">
        <v>12</v>
      </c>
      <c r="N245" s="18" t="s">
        <v>124</v>
      </c>
      <c r="O245" s="18"/>
      <c r="P245" s="104"/>
      <c r="Q245" s="104"/>
      <c r="R245" s="105" t="str">
        <f t="shared" si="21"/>
        <v/>
      </c>
      <c r="S245" s="30"/>
    </row>
    <row r="246" spans="2:19" x14ac:dyDescent="0.2">
      <c r="B246" s="17">
        <f t="shared" si="19"/>
        <v>237</v>
      </c>
      <c r="C246" s="71">
        <f t="shared" si="18"/>
        <v>0</v>
      </c>
      <c r="D246" s="29">
        <f t="shared" si="20"/>
        <v>0</v>
      </c>
      <c r="E246" s="27" t="s">
        <v>12</v>
      </c>
      <c r="F246" s="27" t="s">
        <v>12</v>
      </c>
      <c r="G246" s="28" t="s">
        <v>12</v>
      </c>
      <c r="H246" s="29" t="s">
        <v>12</v>
      </c>
      <c r="I246" s="29" t="s">
        <v>12</v>
      </c>
      <c r="J246" s="99"/>
      <c r="K246" s="29" t="s">
        <v>12</v>
      </c>
      <c r="L246" s="99"/>
      <c r="M246" s="29" t="s">
        <v>12</v>
      </c>
      <c r="N246" s="18" t="s">
        <v>124</v>
      </c>
      <c r="O246" s="18"/>
      <c r="P246" s="104"/>
      <c r="Q246" s="104"/>
      <c r="R246" s="105" t="str">
        <f t="shared" si="21"/>
        <v/>
      </c>
      <c r="S246" s="30"/>
    </row>
    <row r="247" spans="2:19" x14ac:dyDescent="0.2">
      <c r="B247" s="17">
        <f t="shared" si="19"/>
        <v>238</v>
      </c>
      <c r="C247" s="71">
        <f t="shared" si="18"/>
        <v>0</v>
      </c>
      <c r="D247" s="29">
        <f t="shared" si="20"/>
        <v>0</v>
      </c>
      <c r="E247" s="27" t="s">
        <v>12</v>
      </c>
      <c r="F247" s="27" t="s">
        <v>12</v>
      </c>
      <c r="G247" s="28" t="s">
        <v>12</v>
      </c>
      <c r="H247" s="29" t="s">
        <v>12</v>
      </c>
      <c r="I247" s="29" t="s">
        <v>12</v>
      </c>
      <c r="J247" s="99"/>
      <c r="K247" s="29" t="s">
        <v>12</v>
      </c>
      <c r="L247" s="99"/>
      <c r="M247" s="29" t="s">
        <v>12</v>
      </c>
      <c r="N247" s="18" t="s">
        <v>124</v>
      </c>
      <c r="O247" s="18"/>
      <c r="P247" s="104"/>
      <c r="Q247" s="104"/>
      <c r="R247" s="105" t="str">
        <f t="shared" si="21"/>
        <v/>
      </c>
      <c r="S247" s="30"/>
    </row>
    <row r="248" spans="2:19" x14ac:dyDescent="0.2">
      <c r="B248" s="17">
        <f t="shared" si="19"/>
        <v>239</v>
      </c>
      <c r="C248" s="71">
        <f t="shared" si="18"/>
        <v>0</v>
      </c>
      <c r="D248" s="29">
        <f t="shared" si="20"/>
        <v>0</v>
      </c>
      <c r="E248" s="27" t="s">
        <v>12</v>
      </c>
      <c r="F248" s="27" t="s">
        <v>12</v>
      </c>
      <c r="G248" s="28" t="s">
        <v>12</v>
      </c>
      <c r="H248" s="29" t="s">
        <v>12</v>
      </c>
      <c r="I248" s="29" t="s">
        <v>12</v>
      </c>
      <c r="J248" s="99"/>
      <c r="K248" s="29" t="s">
        <v>12</v>
      </c>
      <c r="L248" s="99"/>
      <c r="M248" s="29" t="s">
        <v>12</v>
      </c>
      <c r="N248" s="18" t="s">
        <v>124</v>
      </c>
      <c r="O248" s="18"/>
      <c r="P248" s="104"/>
      <c r="Q248" s="104"/>
      <c r="R248" s="105" t="str">
        <f t="shared" si="21"/>
        <v/>
      </c>
      <c r="S248" s="30"/>
    </row>
    <row r="249" spans="2:19" x14ac:dyDescent="0.2">
      <c r="B249" s="17">
        <f t="shared" si="19"/>
        <v>240</v>
      </c>
      <c r="C249" s="71">
        <f t="shared" si="18"/>
        <v>0</v>
      </c>
      <c r="D249" s="29">
        <f t="shared" si="20"/>
        <v>0</v>
      </c>
      <c r="E249" s="27" t="s">
        <v>12</v>
      </c>
      <c r="F249" s="27" t="s">
        <v>12</v>
      </c>
      <c r="G249" s="28" t="s">
        <v>12</v>
      </c>
      <c r="H249" s="29" t="s">
        <v>12</v>
      </c>
      <c r="I249" s="29" t="s">
        <v>12</v>
      </c>
      <c r="J249" s="99"/>
      <c r="K249" s="29" t="s">
        <v>12</v>
      </c>
      <c r="L249" s="99"/>
      <c r="M249" s="29" t="s">
        <v>12</v>
      </c>
      <c r="N249" s="18" t="s">
        <v>124</v>
      </c>
      <c r="O249" s="18"/>
      <c r="P249" s="104"/>
      <c r="Q249" s="104"/>
      <c r="R249" s="105" t="str">
        <f t="shared" si="21"/>
        <v/>
      </c>
      <c r="S249" s="30"/>
    </row>
    <row r="250" spans="2:19" x14ac:dyDescent="0.2">
      <c r="B250" s="17">
        <f t="shared" si="19"/>
        <v>241</v>
      </c>
      <c r="C250" s="71">
        <f t="shared" si="18"/>
        <v>0</v>
      </c>
      <c r="D250" s="29">
        <f t="shared" si="20"/>
        <v>0</v>
      </c>
      <c r="E250" s="27" t="s">
        <v>12</v>
      </c>
      <c r="F250" s="27" t="s">
        <v>12</v>
      </c>
      <c r="G250" s="28" t="s">
        <v>12</v>
      </c>
      <c r="H250" s="29" t="s">
        <v>12</v>
      </c>
      <c r="I250" s="29" t="s">
        <v>12</v>
      </c>
      <c r="J250" s="99"/>
      <c r="K250" s="29" t="s">
        <v>12</v>
      </c>
      <c r="L250" s="99"/>
      <c r="M250" s="29" t="s">
        <v>12</v>
      </c>
      <c r="N250" s="18" t="s">
        <v>124</v>
      </c>
      <c r="O250" s="18"/>
      <c r="P250" s="104"/>
      <c r="Q250" s="104"/>
      <c r="R250" s="105" t="str">
        <f t="shared" si="21"/>
        <v/>
      </c>
      <c r="S250" s="30"/>
    </row>
    <row r="251" spans="2:19" x14ac:dyDescent="0.2">
      <c r="B251" s="17">
        <f t="shared" si="19"/>
        <v>242</v>
      </c>
      <c r="C251" s="71">
        <f t="shared" si="18"/>
        <v>0</v>
      </c>
      <c r="D251" s="29">
        <f t="shared" si="20"/>
        <v>0</v>
      </c>
      <c r="E251" s="27" t="s">
        <v>12</v>
      </c>
      <c r="F251" s="27" t="s">
        <v>12</v>
      </c>
      <c r="G251" s="28" t="s">
        <v>12</v>
      </c>
      <c r="H251" s="29" t="s">
        <v>12</v>
      </c>
      <c r="I251" s="29" t="s">
        <v>12</v>
      </c>
      <c r="J251" s="99"/>
      <c r="K251" s="29" t="s">
        <v>12</v>
      </c>
      <c r="L251" s="99"/>
      <c r="M251" s="29" t="s">
        <v>12</v>
      </c>
      <c r="N251" s="18" t="s">
        <v>124</v>
      </c>
      <c r="O251" s="18"/>
      <c r="P251" s="104"/>
      <c r="Q251" s="104"/>
      <c r="R251" s="105" t="str">
        <f t="shared" si="21"/>
        <v/>
      </c>
      <c r="S251" s="30"/>
    </row>
    <row r="252" spans="2:19" x14ac:dyDescent="0.2">
      <c r="B252" s="17">
        <f t="shared" si="19"/>
        <v>243</v>
      </c>
      <c r="C252" s="71">
        <f t="shared" si="18"/>
        <v>0</v>
      </c>
      <c r="D252" s="29">
        <f t="shared" si="20"/>
        <v>0</v>
      </c>
      <c r="E252" s="27" t="s">
        <v>12</v>
      </c>
      <c r="F252" s="27" t="s">
        <v>12</v>
      </c>
      <c r="G252" s="28" t="s">
        <v>12</v>
      </c>
      <c r="H252" s="29" t="s">
        <v>12</v>
      </c>
      <c r="I252" s="29" t="s">
        <v>12</v>
      </c>
      <c r="J252" s="99"/>
      <c r="K252" s="29" t="s">
        <v>12</v>
      </c>
      <c r="L252" s="99"/>
      <c r="M252" s="29" t="s">
        <v>12</v>
      </c>
      <c r="N252" s="18" t="s">
        <v>124</v>
      </c>
      <c r="O252" s="18"/>
      <c r="P252" s="104"/>
      <c r="Q252" s="104"/>
      <c r="R252" s="105" t="str">
        <f t="shared" si="21"/>
        <v/>
      </c>
      <c r="S252" s="30"/>
    </row>
    <row r="253" spans="2:19" x14ac:dyDescent="0.2">
      <c r="B253" s="17">
        <f t="shared" si="19"/>
        <v>244</v>
      </c>
      <c r="C253" s="71">
        <f t="shared" ref="C253:C316" si="22">D253/$F$6</f>
        <v>0</v>
      </c>
      <c r="D253" s="29">
        <f t="shared" si="20"/>
        <v>0</v>
      </c>
      <c r="E253" s="27" t="s">
        <v>12</v>
      </c>
      <c r="F253" s="27" t="s">
        <v>12</v>
      </c>
      <c r="G253" s="28" t="s">
        <v>12</v>
      </c>
      <c r="H253" s="29" t="s">
        <v>12</v>
      </c>
      <c r="I253" s="29" t="s">
        <v>12</v>
      </c>
      <c r="J253" s="99"/>
      <c r="K253" s="29" t="s">
        <v>12</v>
      </c>
      <c r="L253" s="99"/>
      <c r="M253" s="29" t="s">
        <v>12</v>
      </c>
      <c r="N253" s="18" t="s">
        <v>124</v>
      </c>
      <c r="O253" s="18"/>
      <c r="P253" s="104"/>
      <c r="Q253" s="104"/>
      <c r="R253" s="105" t="str">
        <f t="shared" si="21"/>
        <v/>
      </c>
      <c r="S253" s="30"/>
    </row>
    <row r="254" spans="2:19" x14ac:dyDescent="0.2">
      <c r="B254" s="17">
        <f t="shared" si="19"/>
        <v>245</v>
      </c>
      <c r="C254" s="71">
        <f t="shared" si="22"/>
        <v>0</v>
      </c>
      <c r="D254" s="29">
        <f t="shared" si="20"/>
        <v>0</v>
      </c>
      <c r="E254" s="27" t="s">
        <v>12</v>
      </c>
      <c r="F254" s="27" t="s">
        <v>12</v>
      </c>
      <c r="G254" s="28" t="s">
        <v>12</v>
      </c>
      <c r="H254" s="29" t="s">
        <v>12</v>
      </c>
      <c r="I254" s="29" t="s">
        <v>12</v>
      </c>
      <c r="J254" s="99"/>
      <c r="K254" s="29" t="s">
        <v>12</v>
      </c>
      <c r="L254" s="99"/>
      <c r="M254" s="29" t="s">
        <v>12</v>
      </c>
      <c r="N254" s="18" t="s">
        <v>124</v>
      </c>
      <c r="O254" s="18"/>
      <c r="P254" s="104"/>
      <c r="Q254" s="104"/>
      <c r="R254" s="105" t="str">
        <f t="shared" si="21"/>
        <v/>
      </c>
      <c r="S254" s="30"/>
    </row>
    <row r="255" spans="2:19" x14ac:dyDescent="0.2">
      <c r="B255" s="17">
        <f t="shared" si="19"/>
        <v>246</v>
      </c>
      <c r="C255" s="71">
        <f t="shared" si="22"/>
        <v>0</v>
      </c>
      <c r="D255" s="29">
        <f t="shared" si="20"/>
        <v>0</v>
      </c>
      <c r="E255" s="27" t="s">
        <v>12</v>
      </c>
      <c r="F255" s="27" t="s">
        <v>12</v>
      </c>
      <c r="G255" s="28" t="s">
        <v>12</v>
      </c>
      <c r="H255" s="29" t="s">
        <v>12</v>
      </c>
      <c r="I255" s="29" t="s">
        <v>12</v>
      </c>
      <c r="J255" s="99"/>
      <c r="K255" s="29" t="s">
        <v>12</v>
      </c>
      <c r="L255" s="99"/>
      <c r="M255" s="29" t="s">
        <v>12</v>
      </c>
      <c r="N255" s="18" t="s">
        <v>124</v>
      </c>
      <c r="O255" s="18"/>
      <c r="P255" s="104"/>
      <c r="Q255" s="104"/>
      <c r="R255" s="105" t="str">
        <f t="shared" si="21"/>
        <v/>
      </c>
      <c r="S255" s="30"/>
    </row>
    <row r="256" spans="2:19" x14ac:dyDescent="0.2">
      <c r="B256" s="17">
        <f t="shared" si="19"/>
        <v>247</v>
      </c>
      <c r="C256" s="71">
        <f t="shared" si="22"/>
        <v>0</v>
      </c>
      <c r="D256" s="29">
        <f t="shared" si="20"/>
        <v>0</v>
      </c>
      <c r="E256" s="27" t="s">
        <v>12</v>
      </c>
      <c r="F256" s="27" t="s">
        <v>12</v>
      </c>
      <c r="G256" s="28" t="s">
        <v>12</v>
      </c>
      <c r="H256" s="29" t="s">
        <v>12</v>
      </c>
      <c r="I256" s="29" t="s">
        <v>12</v>
      </c>
      <c r="J256" s="99"/>
      <c r="K256" s="29" t="s">
        <v>12</v>
      </c>
      <c r="L256" s="99"/>
      <c r="M256" s="29" t="s">
        <v>12</v>
      </c>
      <c r="N256" s="18" t="s">
        <v>124</v>
      </c>
      <c r="O256" s="18"/>
      <c r="P256" s="104"/>
      <c r="Q256" s="104"/>
      <c r="R256" s="105" t="str">
        <f t="shared" si="21"/>
        <v/>
      </c>
      <c r="S256" s="30"/>
    </row>
    <row r="257" spans="2:19" x14ac:dyDescent="0.2">
      <c r="B257" s="17">
        <f t="shared" si="19"/>
        <v>248</v>
      </c>
      <c r="C257" s="71">
        <f t="shared" si="22"/>
        <v>0</v>
      </c>
      <c r="D257" s="29">
        <f t="shared" si="20"/>
        <v>0</v>
      </c>
      <c r="E257" s="27" t="s">
        <v>12</v>
      </c>
      <c r="F257" s="27" t="s">
        <v>12</v>
      </c>
      <c r="G257" s="28" t="s">
        <v>12</v>
      </c>
      <c r="H257" s="29" t="s">
        <v>12</v>
      </c>
      <c r="I257" s="29" t="s">
        <v>12</v>
      </c>
      <c r="J257" s="99"/>
      <c r="K257" s="29" t="s">
        <v>12</v>
      </c>
      <c r="L257" s="99"/>
      <c r="M257" s="29" t="s">
        <v>12</v>
      </c>
      <c r="N257" s="18" t="s">
        <v>124</v>
      </c>
      <c r="O257" s="18"/>
      <c r="P257" s="104"/>
      <c r="Q257" s="104"/>
      <c r="R257" s="105" t="str">
        <f t="shared" si="21"/>
        <v/>
      </c>
      <c r="S257" s="30"/>
    </row>
    <row r="258" spans="2:19" x14ac:dyDescent="0.2">
      <c r="B258" s="17">
        <f t="shared" si="19"/>
        <v>249</v>
      </c>
      <c r="C258" s="71">
        <f t="shared" si="22"/>
        <v>0</v>
      </c>
      <c r="D258" s="29">
        <f t="shared" si="20"/>
        <v>0</v>
      </c>
      <c r="E258" s="27" t="s">
        <v>12</v>
      </c>
      <c r="F258" s="27" t="s">
        <v>12</v>
      </c>
      <c r="G258" s="28" t="s">
        <v>12</v>
      </c>
      <c r="H258" s="29" t="s">
        <v>12</v>
      </c>
      <c r="I258" s="29" t="s">
        <v>12</v>
      </c>
      <c r="J258" s="99"/>
      <c r="K258" s="29" t="s">
        <v>12</v>
      </c>
      <c r="L258" s="99"/>
      <c r="M258" s="29" t="s">
        <v>12</v>
      </c>
      <c r="N258" s="18" t="s">
        <v>124</v>
      </c>
      <c r="O258" s="18"/>
      <c r="P258" s="104"/>
      <c r="Q258" s="104"/>
      <c r="R258" s="105" t="str">
        <f t="shared" si="21"/>
        <v/>
      </c>
      <c r="S258" s="30"/>
    </row>
    <row r="259" spans="2:19" x14ac:dyDescent="0.2">
      <c r="B259" s="17">
        <f t="shared" si="19"/>
        <v>250</v>
      </c>
      <c r="C259" s="71">
        <f t="shared" si="22"/>
        <v>0</v>
      </c>
      <c r="D259" s="29">
        <f t="shared" si="20"/>
        <v>0</v>
      </c>
      <c r="E259" s="27" t="s">
        <v>12</v>
      </c>
      <c r="F259" s="27" t="s">
        <v>12</v>
      </c>
      <c r="G259" s="28" t="s">
        <v>12</v>
      </c>
      <c r="H259" s="29" t="s">
        <v>12</v>
      </c>
      <c r="I259" s="29" t="s">
        <v>12</v>
      </c>
      <c r="J259" s="99"/>
      <c r="K259" s="29" t="s">
        <v>12</v>
      </c>
      <c r="L259" s="99"/>
      <c r="M259" s="29" t="s">
        <v>12</v>
      </c>
      <c r="N259" s="18" t="s">
        <v>124</v>
      </c>
      <c r="O259" s="18"/>
      <c r="P259" s="104"/>
      <c r="Q259" s="104"/>
      <c r="R259" s="105" t="str">
        <f t="shared" si="21"/>
        <v/>
      </c>
      <c r="S259" s="30"/>
    </row>
    <row r="260" spans="2:19" x14ac:dyDescent="0.2">
      <c r="B260" s="17">
        <f t="shared" si="19"/>
        <v>251</v>
      </c>
      <c r="C260" s="71">
        <f t="shared" si="22"/>
        <v>0</v>
      </c>
      <c r="D260" s="29">
        <f t="shared" si="20"/>
        <v>0</v>
      </c>
      <c r="E260" s="27" t="s">
        <v>12</v>
      </c>
      <c r="F260" s="27" t="s">
        <v>12</v>
      </c>
      <c r="G260" s="28" t="s">
        <v>12</v>
      </c>
      <c r="H260" s="29" t="s">
        <v>12</v>
      </c>
      <c r="I260" s="29" t="s">
        <v>12</v>
      </c>
      <c r="J260" s="99"/>
      <c r="K260" s="29" t="s">
        <v>12</v>
      </c>
      <c r="L260" s="99"/>
      <c r="M260" s="29" t="s">
        <v>12</v>
      </c>
      <c r="N260" s="18" t="s">
        <v>124</v>
      </c>
      <c r="O260" s="18"/>
      <c r="P260" s="104"/>
      <c r="Q260" s="104"/>
      <c r="R260" s="105" t="str">
        <f t="shared" si="21"/>
        <v/>
      </c>
      <c r="S260" s="30"/>
    </row>
    <row r="261" spans="2:19" x14ac:dyDescent="0.2">
      <c r="B261" s="17">
        <f t="shared" si="19"/>
        <v>252</v>
      </c>
      <c r="C261" s="71">
        <f t="shared" si="22"/>
        <v>0</v>
      </c>
      <c r="D261" s="29">
        <f t="shared" si="20"/>
        <v>0</v>
      </c>
      <c r="E261" s="27" t="s">
        <v>12</v>
      </c>
      <c r="F261" s="27" t="s">
        <v>12</v>
      </c>
      <c r="G261" s="28" t="s">
        <v>12</v>
      </c>
      <c r="H261" s="29" t="s">
        <v>12</v>
      </c>
      <c r="I261" s="29" t="s">
        <v>12</v>
      </c>
      <c r="J261" s="99"/>
      <c r="K261" s="29" t="s">
        <v>12</v>
      </c>
      <c r="L261" s="99"/>
      <c r="M261" s="29" t="s">
        <v>12</v>
      </c>
      <c r="N261" s="18" t="s">
        <v>124</v>
      </c>
      <c r="O261" s="18"/>
      <c r="P261" s="104"/>
      <c r="Q261" s="104"/>
      <c r="R261" s="105" t="str">
        <f t="shared" si="21"/>
        <v/>
      </c>
      <c r="S261" s="30"/>
    </row>
    <row r="262" spans="2:19" x14ac:dyDescent="0.2">
      <c r="B262" s="17">
        <f t="shared" si="19"/>
        <v>253</v>
      </c>
      <c r="C262" s="71">
        <f t="shared" si="22"/>
        <v>0</v>
      </c>
      <c r="D262" s="29">
        <f t="shared" si="20"/>
        <v>0</v>
      </c>
      <c r="E262" s="27" t="s">
        <v>12</v>
      </c>
      <c r="F262" s="27" t="s">
        <v>12</v>
      </c>
      <c r="G262" s="28" t="s">
        <v>12</v>
      </c>
      <c r="H262" s="29" t="s">
        <v>12</v>
      </c>
      <c r="I262" s="29" t="s">
        <v>12</v>
      </c>
      <c r="J262" s="99"/>
      <c r="K262" s="29" t="s">
        <v>12</v>
      </c>
      <c r="L262" s="99"/>
      <c r="M262" s="29" t="s">
        <v>12</v>
      </c>
      <c r="N262" s="18" t="s">
        <v>124</v>
      </c>
      <c r="O262" s="18"/>
      <c r="P262" s="104"/>
      <c r="Q262" s="104"/>
      <c r="R262" s="105" t="str">
        <f t="shared" si="21"/>
        <v/>
      </c>
      <c r="S262" s="30"/>
    </row>
    <row r="263" spans="2:19" x14ac:dyDescent="0.2">
      <c r="B263" s="17">
        <f t="shared" si="19"/>
        <v>254</v>
      </c>
      <c r="C263" s="71">
        <f t="shared" si="22"/>
        <v>0</v>
      </c>
      <c r="D263" s="29">
        <f t="shared" si="20"/>
        <v>0</v>
      </c>
      <c r="E263" s="27" t="s">
        <v>12</v>
      </c>
      <c r="F263" s="27" t="s">
        <v>12</v>
      </c>
      <c r="G263" s="28" t="s">
        <v>12</v>
      </c>
      <c r="H263" s="29" t="s">
        <v>12</v>
      </c>
      <c r="I263" s="29" t="s">
        <v>12</v>
      </c>
      <c r="J263" s="99"/>
      <c r="K263" s="29" t="s">
        <v>12</v>
      </c>
      <c r="L263" s="99"/>
      <c r="M263" s="29" t="s">
        <v>12</v>
      </c>
      <c r="N263" s="18" t="s">
        <v>124</v>
      </c>
      <c r="O263" s="18"/>
      <c r="P263" s="104"/>
      <c r="Q263" s="104"/>
      <c r="R263" s="105" t="str">
        <f t="shared" si="21"/>
        <v/>
      </c>
      <c r="S263" s="30"/>
    </row>
    <row r="264" spans="2:19" x14ac:dyDescent="0.2">
      <c r="B264" s="17">
        <f t="shared" si="19"/>
        <v>255</v>
      </c>
      <c r="C264" s="71">
        <f t="shared" si="22"/>
        <v>0</v>
      </c>
      <c r="D264" s="29">
        <f t="shared" si="20"/>
        <v>0</v>
      </c>
      <c r="E264" s="27" t="s">
        <v>12</v>
      </c>
      <c r="F264" s="27" t="s">
        <v>12</v>
      </c>
      <c r="G264" s="28" t="s">
        <v>12</v>
      </c>
      <c r="H264" s="29" t="s">
        <v>12</v>
      </c>
      <c r="I264" s="29" t="s">
        <v>12</v>
      </c>
      <c r="J264" s="99"/>
      <c r="K264" s="29" t="s">
        <v>12</v>
      </c>
      <c r="L264" s="99"/>
      <c r="M264" s="29" t="s">
        <v>12</v>
      </c>
      <c r="N264" s="18" t="s">
        <v>124</v>
      </c>
      <c r="O264" s="18"/>
      <c r="P264" s="104"/>
      <c r="Q264" s="104"/>
      <c r="R264" s="105" t="str">
        <f t="shared" si="21"/>
        <v/>
      </c>
      <c r="S264" s="30"/>
    </row>
    <row r="265" spans="2:19" x14ac:dyDescent="0.2">
      <c r="B265" s="17">
        <f t="shared" si="19"/>
        <v>256</v>
      </c>
      <c r="C265" s="71">
        <f t="shared" si="22"/>
        <v>0</v>
      </c>
      <c r="D265" s="29">
        <f t="shared" si="20"/>
        <v>0</v>
      </c>
      <c r="E265" s="27" t="s">
        <v>12</v>
      </c>
      <c r="F265" s="27" t="s">
        <v>12</v>
      </c>
      <c r="G265" s="28" t="s">
        <v>12</v>
      </c>
      <c r="H265" s="29" t="s">
        <v>12</v>
      </c>
      <c r="I265" s="29" t="s">
        <v>12</v>
      </c>
      <c r="J265" s="99"/>
      <c r="K265" s="29" t="s">
        <v>12</v>
      </c>
      <c r="L265" s="99"/>
      <c r="M265" s="29" t="s">
        <v>12</v>
      </c>
      <c r="N265" s="18" t="s">
        <v>124</v>
      </c>
      <c r="O265" s="18"/>
      <c r="P265" s="104"/>
      <c r="Q265" s="104"/>
      <c r="R265" s="105" t="str">
        <f t="shared" si="21"/>
        <v/>
      </c>
      <c r="S265" s="30"/>
    </row>
    <row r="266" spans="2:19" x14ac:dyDescent="0.2">
      <c r="B266" s="17">
        <f t="shared" si="19"/>
        <v>257</v>
      </c>
      <c r="C266" s="71">
        <f t="shared" si="22"/>
        <v>0</v>
      </c>
      <c r="D266" s="29">
        <f t="shared" si="20"/>
        <v>0</v>
      </c>
      <c r="E266" s="27" t="s">
        <v>12</v>
      </c>
      <c r="F266" s="27" t="s">
        <v>12</v>
      </c>
      <c r="G266" s="28" t="s">
        <v>12</v>
      </c>
      <c r="H266" s="29" t="s">
        <v>12</v>
      </c>
      <c r="I266" s="29" t="s">
        <v>12</v>
      </c>
      <c r="J266" s="99"/>
      <c r="K266" s="29" t="s">
        <v>12</v>
      </c>
      <c r="L266" s="99"/>
      <c r="M266" s="29" t="s">
        <v>12</v>
      </c>
      <c r="N266" s="18" t="s">
        <v>124</v>
      </c>
      <c r="O266" s="18"/>
      <c r="P266" s="104"/>
      <c r="Q266" s="104"/>
      <c r="R266" s="105" t="str">
        <f t="shared" si="21"/>
        <v/>
      </c>
      <c r="S266" s="30"/>
    </row>
    <row r="267" spans="2:19" x14ac:dyDescent="0.2">
      <c r="B267" s="17">
        <f t="shared" si="19"/>
        <v>258</v>
      </c>
      <c r="C267" s="71">
        <f t="shared" si="22"/>
        <v>0</v>
      </c>
      <c r="D267" s="29">
        <f t="shared" si="20"/>
        <v>0</v>
      </c>
      <c r="E267" s="27" t="s">
        <v>12</v>
      </c>
      <c r="F267" s="27" t="s">
        <v>12</v>
      </c>
      <c r="G267" s="28" t="s">
        <v>12</v>
      </c>
      <c r="H267" s="29" t="s">
        <v>12</v>
      </c>
      <c r="I267" s="29" t="s">
        <v>12</v>
      </c>
      <c r="J267" s="99"/>
      <c r="K267" s="29" t="s">
        <v>12</v>
      </c>
      <c r="L267" s="99"/>
      <c r="M267" s="29" t="s">
        <v>12</v>
      </c>
      <c r="N267" s="18" t="s">
        <v>124</v>
      </c>
      <c r="O267" s="18"/>
      <c r="P267" s="104"/>
      <c r="Q267" s="104"/>
      <c r="R267" s="105" t="str">
        <f t="shared" si="21"/>
        <v/>
      </c>
      <c r="S267" s="30"/>
    </row>
    <row r="268" spans="2:19" x14ac:dyDescent="0.2">
      <c r="B268" s="17">
        <f t="shared" ref="B268:B331" si="23">B267+1</f>
        <v>259</v>
      </c>
      <c r="C268" s="71">
        <f t="shared" si="22"/>
        <v>0</v>
      </c>
      <c r="D268" s="29">
        <f t="shared" ref="D268:D331" si="24">AT268*0.001</f>
        <v>0</v>
      </c>
      <c r="E268" s="27" t="s">
        <v>12</v>
      </c>
      <c r="F268" s="27" t="s">
        <v>12</v>
      </c>
      <c r="G268" s="28" t="s">
        <v>12</v>
      </c>
      <c r="H268" s="29" t="s">
        <v>12</v>
      </c>
      <c r="I268" s="29" t="s">
        <v>12</v>
      </c>
      <c r="J268" s="99"/>
      <c r="K268" s="29" t="s">
        <v>12</v>
      </c>
      <c r="L268" s="99"/>
      <c r="M268" s="29" t="s">
        <v>12</v>
      </c>
      <c r="N268" s="18" t="s">
        <v>124</v>
      </c>
      <c r="O268" s="18"/>
      <c r="P268" s="104"/>
      <c r="Q268" s="104"/>
      <c r="R268" s="105" t="str">
        <f t="shared" ref="R268:R331" si="25">IF(AU268&lt;&gt;"", AU268*0.01, "")</f>
        <v/>
      </c>
      <c r="S268" s="30"/>
    </row>
    <row r="269" spans="2:19" x14ac:dyDescent="0.2">
      <c r="B269" s="17">
        <f t="shared" si="23"/>
        <v>260</v>
      </c>
      <c r="C269" s="71">
        <f t="shared" si="22"/>
        <v>0</v>
      </c>
      <c r="D269" s="29">
        <f t="shared" si="24"/>
        <v>0</v>
      </c>
      <c r="E269" s="27" t="s">
        <v>12</v>
      </c>
      <c r="F269" s="27" t="s">
        <v>12</v>
      </c>
      <c r="G269" s="28" t="s">
        <v>12</v>
      </c>
      <c r="H269" s="29" t="s">
        <v>12</v>
      </c>
      <c r="I269" s="29" t="s">
        <v>12</v>
      </c>
      <c r="J269" s="99"/>
      <c r="K269" s="29" t="s">
        <v>12</v>
      </c>
      <c r="L269" s="99"/>
      <c r="M269" s="29" t="s">
        <v>12</v>
      </c>
      <c r="N269" s="18" t="s">
        <v>124</v>
      </c>
      <c r="O269" s="18"/>
      <c r="P269" s="104"/>
      <c r="Q269" s="104"/>
      <c r="R269" s="105" t="str">
        <f t="shared" si="25"/>
        <v/>
      </c>
      <c r="S269" s="30"/>
    </row>
    <row r="270" spans="2:19" x14ac:dyDescent="0.2">
      <c r="B270" s="17">
        <f t="shared" si="23"/>
        <v>261</v>
      </c>
      <c r="C270" s="71">
        <f t="shared" si="22"/>
        <v>0</v>
      </c>
      <c r="D270" s="29">
        <f t="shared" si="24"/>
        <v>0</v>
      </c>
      <c r="E270" s="27" t="s">
        <v>12</v>
      </c>
      <c r="F270" s="27" t="s">
        <v>12</v>
      </c>
      <c r="G270" s="28" t="s">
        <v>12</v>
      </c>
      <c r="H270" s="29" t="s">
        <v>12</v>
      </c>
      <c r="I270" s="29" t="s">
        <v>12</v>
      </c>
      <c r="J270" s="99"/>
      <c r="K270" s="29" t="s">
        <v>12</v>
      </c>
      <c r="L270" s="99"/>
      <c r="M270" s="29" t="s">
        <v>12</v>
      </c>
      <c r="N270" s="18" t="s">
        <v>124</v>
      </c>
      <c r="O270" s="18"/>
      <c r="P270" s="104"/>
      <c r="Q270" s="104"/>
      <c r="R270" s="105" t="str">
        <f t="shared" si="25"/>
        <v/>
      </c>
      <c r="S270" s="30"/>
    </row>
    <row r="271" spans="2:19" x14ac:dyDescent="0.2">
      <c r="B271" s="17">
        <f t="shared" si="23"/>
        <v>262</v>
      </c>
      <c r="C271" s="71">
        <f t="shared" si="22"/>
        <v>0</v>
      </c>
      <c r="D271" s="29">
        <f t="shared" si="24"/>
        <v>0</v>
      </c>
      <c r="E271" s="27" t="s">
        <v>12</v>
      </c>
      <c r="F271" s="27" t="s">
        <v>12</v>
      </c>
      <c r="G271" s="28" t="s">
        <v>12</v>
      </c>
      <c r="H271" s="29" t="s">
        <v>12</v>
      </c>
      <c r="I271" s="29" t="s">
        <v>12</v>
      </c>
      <c r="J271" s="99"/>
      <c r="K271" s="29" t="s">
        <v>12</v>
      </c>
      <c r="L271" s="99"/>
      <c r="M271" s="29" t="s">
        <v>12</v>
      </c>
      <c r="N271" s="18" t="s">
        <v>124</v>
      </c>
      <c r="O271" s="18"/>
      <c r="P271" s="104"/>
      <c r="Q271" s="104"/>
      <c r="R271" s="105" t="str">
        <f t="shared" si="25"/>
        <v/>
      </c>
      <c r="S271" s="30"/>
    </row>
    <row r="272" spans="2:19" x14ac:dyDescent="0.2">
      <c r="B272" s="17">
        <f t="shared" si="23"/>
        <v>263</v>
      </c>
      <c r="C272" s="71">
        <f t="shared" si="22"/>
        <v>0</v>
      </c>
      <c r="D272" s="29">
        <f t="shared" si="24"/>
        <v>0</v>
      </c>
      <c r="E272" s="27" t="s">
        <v>12</v>
      </c>
      <c r="F272" s="27" t="s">
        <v>12</v>
      </c>
      <c r="G272" s="28" t="s">
        <v>12</v>
      </c>
      <c r="H272" s="29" t="s">
        <v>12</v>
      </c>
      <c r="I272" s="29" t="s">
        <v>12</v>
      </c>
      <c r="J272" s="99"/>
      <c r="K272" s="29" t="s">
        <v>12</v>
      </c>
      <c r="L272" s="99"/>
      <c r="M272" s="29" t="s">
        <v>12</v>
      </c>
      <c r="N272" s="18" t="s">
        <v>124</v>
      </c>
      <c r="O272" s="18"/>
      <c r="P272" s="104"/>
      <c r="Q272" s="104"/>
      <c r="R272" s="105" t="str">
        <f t="shared" si="25"/>
        <v/>
      </c>
      <c r="S272" s="30"/>
    </row>
    <row r="273" spans="2:19" x14ac:dyDescent="0.2">
      <c r="B273" s="17">
        <f t="shared" si="23"/>
        <v>264</v>
      </c>
      <c r="C273" s="71">
        <f t="shared" si="22"/>
        <v>0</v>
      </c>
      <c r="D273" s="29">
        <f t="shared" si="24"/>
        <v>0</v>
      </c>
      <c r="E273" s="27" t="s">
        <v>12</v>
      </c>
      <c r="F273" s="27" t="s">
        <v>12</v>
      </c>
      <c r="G273" s="28" t="s">
        <v>12</v>
      </c>
      <c r="H273" s="29" t="s">
        <v>12</v>
      </c>
      <c r="I273" s="29" t="s">
        <v>12</v>
      </c>
      <c r="J273" s="99"/>
      <c r="K273" s="29" t="s">
        <v>12</v>
      </c>
      <c r="L273" s="99"/>
      <c r="M273" s="29" t="s">
        <v>12</v>
      </c>
      <c r="N273" s="18" t="s">
        <v>124</v>
      </c>
      <c r="O273" s="18"/>
      <c r="P273" s="104"/>
      <c r="Q273" s="104"/>
      <c r="R273" s="105" t="str">
        <f t="shared" si="25"/>
        <v/>
      </c>
      <c r="S273" s="30"/>
    </row>
    <row r="274" spans="2:19" x14ac:dyDescent="0.2">
      <c r="B274" s="17">
        <f t="shared" si="23"/>
        <v>265</v>
      </c>
      <c r="C274" s="71">
        <f t="shared" si="22"/>
        <v>0</v>
      </c>
      <c r="D274" s="29">
        <f t="shared" si="24"/>
        <v>0</v>
      </c>
      <c r="E274" s="27" t="s">
        <v>12</v>
      </c>
      <c r="F274" s="27" t="s">
        <v>12</v>
      </c>
      <c r="G274" s="28" t="s">
        <v>12</v>
      </c>
      <c r="H274" s="29" t="s">
        <v>12</v>
      </c>
      <c r="I274" s="29" t="s">
        <v>12</v>
      </c>
      <c r="J274" s="99"/>
      <c r="K274" s="29" t="s">
        <v>12</v>
      </c>
      <c r="L274" s="99"/>
      <c r="M274" s="29" t="s">
        <v>12</v>
      </c>
      <c r="N274" s="18" t="s">
        <v>124</v>
      </c>
      <c r="O274" s="18"/>
      <c r="P274" s="104"/>
      <c r="Q274" s="104"/>
      <c r="R274" s="105" t="str">
        <f t="shared" si="25"/>
        <v/>
      </c>
      <c r="S274" s="30"/>
    </row>
    <row r="275" spans="2:19" x14ac:dyDescent="0.2">
      <c r="B275" s="17">
        <f t="shared" si="23"/>
        <v>266</v>
      </c>
      <c r="C275" s="71">
        <f t="shared" si="22"/>
        <v>0</v>
      </c>
      <c r="D275" s="29">
        <f t="shared" si="24"/>
        <v>0</v>
      </c>
      <c r="E275" s="27" t="s">
        <v>12</v>
      </c>
      <c r="F275" s="27" t="s">
        <v>12</v>
      </c>
      <c r="G275" s="28" t="s">
        <v>12</v>
      </c>
      <c r="H275" s="29" t="s">
        <v>12</v>
      </c>
      <c r="I275" s="29" t="s">
        <v>12</v>
      </c>
      <c r="J275" s="99"/>
      <c r="K275" s="29" t="s">
        <v>12</v>
      </c>
      <c r="L275" s="99"/>
      <c r="M275" s="29" t="s">
        <v>12</v>
      </c>
      <c r="N275" s="18" t="s">
        <v>124</v>
      </c>
      <c r="O275" s="18"/>
      <c r="P275" s="104"/>
      <c r="Q275" s="104"/>
      <c r="R275" s="105" t="str">
        <f t="shared" si="25"/>
        <v/>
      </c>
      <c r="S275" s="30"/>
    </row>
    <row r="276" spans="2:19" x14ac:dyDescent="0.2">
      <c r="B276" s="17">
        <f t="shared" si="23"/>
        <v>267</v>
      </c>
      <c r="C276" s="71">
        <f t="shared" si="22"/>
        <v>0</v>
      </c>
      <c r="D276" s="29">
        <f t="shared" si="24"/>
        <v>0</v>
      </c>
      <c r="E276" s="27" t="s">
        <v>12</v>
      </c>
      <c r="F276" s="27" t="s">
        <v>12</v>
      </c>
      <c r="G276" s="28" t="s">
        <v>12</v>
      </c>
      <c r="H276" s="29" t="s">
        <v>12</v>
      </c>
      <c r="I276" s="29" t="s">
        <v>12</v>
      </c>
      <c r="J276" s="99"/>
      <c r="K276" s="29" t="s">
        <v>12</v>
      </c>
      <c r="L276" s="99"/>
      <c r="M276" s="29" t="s">
        <v>12</v>
      </c>
      <c r="N276" s="18" t="s">
        <v>124</v>
      </c>
      <c r="O276" s="18"/>
      <c r="P276" s="104"/>
      <c r="Q276" s="104"/>
      <c r="R276" s="105" t="str">
        <f t="shared" si="25"/>
        <v/>
      </c>
      <c r="S276" s="30"/>
    </row>
    <row r="277" spans="2:19" x14ac:dyDescent="0.2">
      <c r="B277" s="17">
        <f t="shared" si="23"/>
        <v>268</v>
      </c>
      <c r="C277" s="71">
        <f t="shared" si="22"/>
        <v>0</v>
      </c>
      <c r="D277" s="29">
        <f t="shared" si="24"/>
        <v>0</v>
      </c>
      <c r="E277" s="27" t="s">
        <v>12</v>
      </c>
      <c r="F277" s="27" t="s">
        <v>12</v>
      </c>
      <c r="G277" s="28" t="s">
        <v>12</v>
      </c>
      <c r="H277" s="29" t="s">
        <v>12</v>
      </c>
      <c r="I277" s="29" t="s">
        <v>12</v>
      </c>
      <c r="J277" s="99"/>
      <c r="K277" s="29" t="s">
        <v>12</v>
      </c>
      <c r="L277" s="99"/>
      <c r="M277" s="29" t="s">
        <v>12</v>
      </c>
      <c r="N277" s="18" t="s">
        <v>124</v>
      </c>
      <c r="O277" s="18"/>
      <c r="P277" s="104"/>
      <c r="Q277" s="104"/>
      <c r="R277" s="105" t="str">
        <f t="shared" si="25"/>
        <v/>
      </c>
      <c r="S277" s="30"/>
    </row>
    <row r="278" spans="2:19" x14ac:dyDescent="0.2">
      <c r="B278" s="17">
        <f t="shared" si="23"/>
        <v>269</v>
      </c>
      <c r="C278" s="71">
        <f t="shared" si="22"/>
        <v>0</v>
      </c>
      <c r="D278" s="29">
        <f t="shared" si="24"/>
        <v>0</v>
      </c>
      <c r="E278" s="27" t="s">
        <v>12</v>
      </c>
      <c r="F278" s="27" t="s">
        <v>12</v>
      </c>
      <c r="G278" s="28" t="s">
        <v>12</v>
      </c>
      <c r="H278" s="29" t="s">
        <v>12</v>
      </c>
      <c r="I278" s="29" t="s">
        <v>12</v>
      </c>
      <c r="J278" s="99"/>
      <c r="K278" s="29" t="s">
        <v>12</v>
      </c>
      <c r="L278" s="99"/>
      <c r="M278" s="29" t="s">
        <v>12</v>
      </c>
      <c r="N278" s="18" t="s">
        <v>124</v>
      </c>
      <c r="O278" s="18"/>
      <c r="P278" s="104"/>
      <c r="Q278" s="104"/>
      <c r="R278" s="105" t="str">
        <f t="shared" si="25"/>
        <v/>
      </c>
      <c r="S278" s="30"/>
    </row>
    <row r="279" spans="2:19" x14ac:dyDescent="0.2">
      <c r="B279" s="17">
        <f t="shared" si="23"/>
        <v>270</v>
      </c>
      <c r="C279" s="71">
        <f t="shared" si="22"/>
        <v>0</v>
      </c>
      <c r="D279" s="29">
        <f t="shared" si="24"/>
        <v>0</v>
      </c>
      <c r="E279" s="27" t="s">
        <v>12</v>
      </c>
      <c r="F279" s="27" t="s">
        <v>12</v>
      </c>
      <c r="G279" s="28" t="s">
        <v>12</v>
      </c>
      <c r="H279" s="29" t="s">
        <v>12</v>
      </c>
      <c r="I279" s="29" t="s">
        <v>12</v>
      </c>
      <c r="J279" s="99"/>
      <c r="K279" s="29" t="s">
        <v>12</v>
      </c>
      <c r="L279" s="99"/>
      <c r="M279" s="29" t="s">
        <v>12</v>
      </c>
      <c r="N279" s="18" t="s">
        <v>124</v>
      </c>
      <c r="O279" s="18"/>
      <c r="P279" s="104"/>
      <c r="Q279" s="104"/>
      <c r="R279" s="105" t="str">
        <f t="shared" si="25"/>
        <v/>
      </c>
      <c r="S279" s="30"/>
    </row>
    <row r="280" spans="2:19" x14ac:dyDescent="0.2">
      <c r="B280" s="17">
        <f t="shared" si="23"/>
        <v>271</v>
      </c>
      <c r="C280" s="71">
        <f t="shared" si="22"/>
        <v>0</v>
      </c>
      <c r="D280" s="29">
        <f t="shared" si="24"/>
        <v>0</v>
      </c>
      <c r="E280" s="27" t="s">
        <v>12</v>
      </c>
      <c r="F280" s="27" t="s">
        <v>12</v>
      </c>
      <c r="G280" s="28" t="s">
        <v>12</v>
      </c>
      <c r="H280" s="29" t="s">
        <v>12</v>
      </c>
      <c r="I280" s="29" t="s">
        <v>12</v>
      </c>
      <c r="J280" s="99"/>
      <c r="K280" s="29" t="s">
        <v>12</v>
      </c>
      <c r="L280" s="99"/>
      <c r="M280" s="29" t="s">
        <v>12</v>
      </c>
      <c r="N280" s="18" t="s">
        <v>124</v>
      </c>
      <c r="O280" s="18"/>
      <c r="P280" s="104"/>
      <c r="Q280" s="104"/>
      <c r="R280" s="105" t="str">
        <f t="shared" si="25"/>
        <v/>
      </c>
      <c r="S280" s="30"/>
    </row>
    <row r="281" spans="2:19" x14ac:dyDescent="0.2">
      <c r="B281" s="17">
        <f t="shared" si="23"/>
        <v>272</v>
      </c>
      <c r="C281" s="71">
        <f t="shared" si="22"/>
        <v>0</v>
      </c>
      <c r="D281" s="29">
        <f t="shared" si="24"/>
        <v>0</v>
      </c>
      <c r="E281" s="27" t="s">
        <v>12</v>
      </c>
      <c r="F281" s="27" t="s">
        <v>12</v>
      </c>
      <c r="G281" s="28" t="s">
        <v>12</v>
      </c>
      <c r="H281" s="29" t="s">
        <v>12</v>
      </c>
      <c r="I281" s="29" t="s">
        <v>12</v>
      </c>
      <c r="J281" s="99"/>
      <c r="K281" s="29" t="s">
        <v>12</v>
      </c>
      <c r="L281" s="99"/>
      <c r="M281" s="29" t="s">
        <v>12</v>
      </c>
      <c r="N281" s="18" t="s">
        <v>124</v>
      </c>
      <c r="O281" s="18"/>
      <c r="P281" s="104"/>
      <c r="Q281" s="104"/>
      <c r="R281" s="105" t="str">
        <f t="shared" si="25"/>
        <v/>
      </c>
      <c r="S281" s="30"/>
    </row>
    <row r="282" spans="2:19" x14ac:dyDescent="0.2">
      <c r="B282" s="17">
        <f t="shared" si="23"/>
        <v>273</v>
      </c>
      <c r="C282" s="71">
        <f t="shared" si="22"/>
        <v>0</v>
      </c>
      <c r="D282" s="29">
        <f t="shared" si="24"/>
        <v>0</v>
      </c>
      <c r="E282" s="27" t="s">
        <v>12</v>
      </c>
      <c r="F282" s="27" t="s">
        <v>12</v>
      </c>
      <c r="G282" s="28" t="s">
        <v>12</v>
      </c>
      <c r="H282" s="29" t="s">
        <v>12</v>
      </c>
      <c r="I282" s="29" t="s">
        <v>12</v>
      </c>
      <c r="J282" s="99"/>
      <c r="K282" s="29" t="s">
        <v>12</v>
      </c>
      <c r="L282" s="99"/>
      <c r="M282" s="29" t="s">
        <v>12</v>
      </c>
      <c r="N282" s="18" t="s">
        <v>124</v>
      </c>
      <c r="O282" s="18"/>
      <c r="P282" s="104"/>
      <c r="Q282" s="104"/>
      <c r="R282" s="105" t="str">
        <f t="shared" si="25"/>
        <v/>
      </c>
      <c r="S282" s="30"/>
    </row>
    <row r="283" spans="2:19" x14ac:dyDescent="0.2">
      <c r="B283" s="17">
        <f t="shared" si="23"/>
        <v>274</v>
      </c>
      <c r="C283" s="71">
        <f t="shared" si="22"/>
        <v>0</v>
      </c>
      <c r="D283" s="29">
        <f t="shared" si="24"/>
        <v>0</v>
      </c>
      <c r="E283" s="27" t="s">
        <v>12</v>
      </c>
      <c r="F283" s="27" t="s">
        <v>12</v>
      </c>
      <c r="G283" s="28" t="s">
        <v>12</v>
      </c>
      <c r="H283" s="29" t="s">
        <v>12</v>
      </c>
      <c r="I283" s="29" t="s">
        <v>12</v>
      </c>
      <c r="J283" s="99"/>
      <c r="K283" s="29" t="s">
        <v>12</v>
      </c>
      <c r="L283" s="99"/>
      <c r="M283" s="29" t="s">
        <v>12</v>
      </c>
      <c r="N283" s="18" t="s">
        <v>124</v>
      </c>
      <c r="O283" s="18"/>
      <c r="P283" s="104"/>
      <c r="Q283" s="104"/>
      <c r="R283" s="105" t="str">
        <f t="shared" si="25"/>
        <v/>
      </c>
      <c r="S283" s="30"/>
    </row>
    <row r="284" spans="2:19" x14ac:dyDescent="0.2">
      <c r="B284" s="17">
        <f t="shared" si="23"/>
        <v>275</v>
      </c>
      <c r="C284" s="71">
        <f t="shared" si="22"/>
        <v>0</v>
      </c>
      <c r="D284" s="29">
        <f t="shared" si="24"/>
        <v>0</v>
      </c>
      <c r="E284" s="27" t="s">
        <v>12</v>
      </c>
      <c r="F284" s="27" t="s">
        <v>12</v>
      </c>
      <c r="G284" s="28" t="s">
        <v>12</v>
      </c>
      <c r="H284" s="29" t="s">
        <v>12</v>
      </c>
      <c r="I284" s="29" t="s">
        <v>12</v>
      </c>
      <c r="J284" s="99"/>
      <c r="K284" s="29" t="s">
        <v>12</v>
      </c>
      <c r="L284" s="99"/>
      <c r="M284" s="29" t="s">
        <v>12</v>
      </c>
      <c r="N284" s="18" t="s">
        <v>124</v>
      </c>
      <c r="O284" s="18"/>
      <c r="P284" s="104"/>
      <c r="Q284" s="104"/>
      <c r="R284" s="105" t="str">
        <f t="shared" si="25"/>
        <v/>
      </c>
      <c r="S284" s="30"/>
    </row>
    <row r="285" spans="2:19" x14ac:dyDescent="0.2">
      <c r="B285" s="17">
        <f t="shared" si="23"/>
        <v>276</v>
      </c>
      <c r="C285" s="71">
        <f t="shared" si="22"/>
        <v>0</v>
      </c>
      <c r="D285" s="29">
        <f t="shared" si="24"/>
        <v>0</v>
      </c>
      <c r="E285" s="27" t="s">
        <v>12</v>
      </c>
      <c r="F285" s="27" t="s">
        <v>12</v>
      </c>
      <c r="G285" s="28" t="s">
        <v>12</v>
      </c>
      <c r="H285" s="29" t="s">
        <v>12</v>
      </c>
      <c r="I285" s="29" t="s">
        <v>12</v>
      </c>
      <c r="J285" s="99"/>
      <c r="K285" s="29" t="s">
        <v>12</v>
      </c>
      <c r="L285" s="99"/>
      <c r="M285" s="29" t="s">
        <v>12</v>
      </c>
      <c r="N285" s="18" t="s">
        <v>124</v>
      </c>
      <c r="O285" s="18"/>
      <c r="P285" s="104"/>
      <c r="Q285" s="104"/>
      <c r="R285" s="105" t="str">
        <f t="shared" si="25"/>
        <v/>
      </c>
      <c r="S285" s="30"/>
    </row>
    <row r="286" spans="2:19" x14ac:dyDescent="0.2">
      <c r="B286" s="17">
        <f t="shared" si="23"/>
        <v>277</v>
      </c>
      <c r="C286" s="71">
        <f t="shared" si="22"/>
        <v>0</v>
      </c>
      <c r="D286" s="29">
        <f t="shared" si="24"/>
        <v>0</v>
      </c>
      <c r="E286" s="27" t="s">
        <v>12</v>
      </c>
      <c r="F286" s="27" t="s">
        <v>12</v>
      </c>
      <c r="G286" s="28" t="s">
        <v>12</v>
      </c>
      <c r="H286" s="29" t="s">
        <v>12</v>
      </c>
      <c r="I286" s="29" t="s">
        <v>12</v>
      </c>
      <c r="J286" s="99"/>
      <c r="K286" s="29" t="s">
        <v>12</v>
      </c>
      <c r="L286" s="99"/>
      <c r="M286" s="29" t="s">
        <v>12</v>
      </c>
      <c r="N286" s="18" t="s">
        <v>124</v>
      </c>
      <c r="O286" s="18"/>
      <c r="P286" s="104"/>
      <c r="Q286" s="104"/>
      <c r="R286" s="105" t="str">
        <f t="shared" si="25"/>
        <v/>
      </c>
      <c r="S286" s="30"/>
    </row>
    <row r="287" spans="2:19" x14ac:dyDescent="0.2">
      <c r="B287" s="17">
        <f t="shared" si="23"/>
        <v>278</v>
      </c>
      <c r="C287" s="71">
        <f t="shared" si="22"/>
        <v>0</v>
      </c>
      <c r="D287" s="29">
        <f t="shared" si="24"/>
        <v>0</v>
      </c>
      <c r="E287" s="27" t="s">
        <v>12</v>
      </c>
      <c r="F287" s="27" t="s">
        <v>12</v>
      </c>
      <c r="G287" s="28" t="s">
        <v>12</v>
      </c>
      <c r="H287" s="29" t="s">
        <v>12</v>
      </c>
      <c r="I287" s="29" t="s">
        <v>12</v>
      </c>
      <c r="J287" s="99"/>
      <c r="K287" s="29" t="s">
        <v>12</v>
      </c>
      <c r="L287" s="99"/>
      <c r="M287" s="29" t="s">
        <v>12</v>
      </c>
      <c r="N287" s="18" t="s">
        <v>124</v>
      </c>
      <c r="O287" s="18"/>
      <c r="P287" s="104"/>
      <c r="Q287" s="104"/>
      <c r="R287" s="105" t="str">
        <f t="shared" si="25"/>
        <v/>
      </c>
      <c r="S287" s="30"/>
    </row>
    <row r="288" spans="2:19" x14ac:dyDescent="0.2">
      <c r="B288" s="17">
        <f t="shared" si="23"/>
        <v>279</v>
      </c>
      <c r="C288" s="71">
        <f t="shared" si="22"/>
        <v>0</v>
      </c>
      <c r="D288" s="29">
        <f t="shared" si="24"/>
        <v>0</v>
      </c>
      <c r="E288" s="27" t="s">
        <v>12</v>
      </c>
      <c r="F288" s="27" t="s">
        <v>12</v>
      </c>
      <c r="G288" s="28" t="s">
        <v>12</v>
      </c>
      <c r="H288" s="29" t="s">
        <v>12</v>
      </c>
      <c r="I288" s="29" t="s">
        <v>12</v>
      </c>
      <c r="J288" s="99"/>
      <c r="K288" s="29" t="s">
        <v>12</v>
      </c>
      <c r="L288" s="99"/>
      <c r="M288" s="29" t="s">
        <v>12</v>
      </c>
      <c r="N288" s="18" t="s">
        <v>124</v>
      </c>
      <c r="O288" s="18"/>
      <c r="P288" s="104"/>
      <c r="Q288" s="104"/>
      <c r="R288" s="105" t="str">
        <f t="shared" si="25"/>
        <v/>
      </c>
      <c r="S288" s="30"/>
    </row>
    <row r="289" spans="2:19" x14ac:dyDescent="0.2">
      <c r="B289" s="17">
        <f t="shared" si="23"/>
        <v>280</v>
      </c>
      <c r="C289" s="71">
        <f t="shared" si="22"/>
        <v>0</v>
      </c>
      <c r="D289" s="29">
        <f t="shared" si="24"/>
        <v>0</v>
      </c>
      <c r="E289" s="27" t="s">
        <v>12</v>
      </c>
      <c r="F289" s="27" t="s">
        <v>12</v>
      </c>
      <c r="G289" s="28" t="s">
        <v>12</v>
      </c>
      <c r="H289" s="29" t="s">
        <v>12</v>
      </c>
      <c r="I289" s="29" t="s">
        <v>12</v>
      </c>
      <c r="J289" s="99"/>
      <c r="K289" s="29" t="s">
        <v>12</v>
      </c>
      <c r="L289" s="99"/>
      <c r="M289" s="29" t="s">
        <v>12</v>
      </c>
      <c r="N289" s="18" t="s">
        <v>124</v>
      </c>
      <c r="O289" s="18"/>
      <c r="P289" s="104"/>
      <c r="Q289" s="104"/>
      <c r="R289" s="105" t="str">
        <f t="shared" si="25"/>
        <v/>
      </c>
      <c r="S289" s="30"/>
    </row>
    <row r="290" spans="2:19" x14ac:dyDescent="0.2">
      <c r="B290" s="17">
        <f t="shared" si="23"/>
        <v>281</v>
      </c>
      <c r="C290" s="71">
        <f t="shared" si="22"/>
        <v>0</v>
      </c>
      <c r="D290" s="29">
        <f t="shared" si="24"/>
        <v>0</v>
      </c>
      <c r="E290" s="27" t="s">
        <v>12</v>
      </c>
      <c r="F290" s="27" t="s">
        <v>12</v>
      </c>
      <c r="G290" s="28" t="s">
        <v>12</v>
      </c>
      <c r="H290" s="29" t="s">
        <v>12</v>
      </c>
      <c r="I290" s="29" t="s">
        <v>12</v>
      </c>
      <c r="J290" s="99"/>
      <c r="K290" s="29" t="s">
        <v>12</v>
      </c>
      <c r="L290" s="99"/>
      <c r="M290" s="29" t="s">
        <v>12</v>
      </c>
      <c r="N290" s="18" t="s">
        <v>124</v>
      </c>
      <c r="O290" s="18"/>
      <c r="P290" s="104"/>
      <c r="Q290" s="104"/>
      <c r="R290" s="105" t="str">
        <f t="shared" si="25"/>
        <v/>
      </c>
      <c r="S290" s="30"/>
    </row>
    <row r="291" spans="2:19" x14ac:dyDescent="0.2">
      <c r="B291" s="17">
        <f t="shared" si="23"/>
        <v>282</v>
      </c>
      <c r="C291" s="71">
        <f t="shared" si="22"/>
        <v>0</v>
      </c>
      <c r="D291" s="29">
        <f t="shared" si="24"/>
        <v>0</v>
      </c>
      <c r="E291" s="27" t="s">
        <v>12</v>
      </c>
      <c r="F291" s="27" t="s">
        <v>12</v>
      </c>
      <c r="G291" s="28" t="s">
        <v>12</v>
      </c>
      <c r="H291" s="29" t="s">
        <v>12</v>
      </c>
      <c r="I291" s="29" t="s">
        <v>12</v>
      </c>
      <c r="J291" s="99"/>
      <c r="K291" s="29" t="s">
        <v>12</v>
      </c>
      <c r="L291" s="99"/>
      <c r="M291" s="29" t="s">
        <v>12</v>
      </c>
      <c r="N291" s="18" t="s">
        <v>124</v>
      </c>
      <c r="O291" s="18"/>
      <c r="P291" s="104"/>
      <c r="Q291" s="104"/>
      <c r="R291" s="105" t="str">
        <f t="shared" si="25"/>
        <v/>
      </c>
      <c r="S291" s="30"/>
    </row>
    <row r="292" spans="2:19" x14ac:dyDescent="0.2">
      <c r="B292" s="17">
        <f t="shared" si="23"/>
        <v>283</v>
      </c>
      <c r="C292" s="71">
        <f t="shared" si="22"/>
        <v>0</v>
      </c>
      <c r="D292" s="29">
        <f t="shared" si="24"/>
        <v>0</v>
      </c>
      <c r="E292" s="27" t="s">
        <v>12</v>
      </c>
      <c r="F292" s="27" t="s">
        <v>12</v>
      </c>
      <c r="G292" s="28" t="s">
        <v>12</v>
      </c>
      <c r="H292" s="29" t="s">
        <v>12</v>
      </c>
      <c r="I292" s="29" t="s">
        <v>12</v>
      </c>
      <c r="J292" s="99"/>
      <c r="K292" s="29" t="s">
        <v>12</v>
      </c>
      <c r="L292" s="99"/>
      <c r="M292" s="29" t="s">
        <v>12</v>
      </c>
      <c r="N292" s="18" t="s">
        <v>124</v>
      </c>
      <c r="O292" s="18"/>
      <c r="P292" s="104"/>
      <c r="Q292" s="104"/>
      <c r="R292" s="105" t="str">
        <f t="shared" si="25"/>
        <v/>
      </c>
      <c r="S292" s="30"/>
    </row>
    <row r="293" spans="2:19" x14ac:dyDescent="0.2">
      <c r="B293" s="17">
        <f t="shared" si="23"/>
        <v>284</v>
      </c>
      <c r="C293" s="71">
        <f t="shared" si="22"/>
        <v>0</v>
      </c>
      <c r="D293" s="29">
        <f t="shared" si="24"/>
        <v>0</v>
      </c>
      <c r="E293" s="27" t="s">
        <v>12</v>
      </c>
      <c r="F293" s="27" t="s">
        <v>12</v>
      </c>
      <c r="G293" s="28" t="s">
        <v>12</v>
      </c>
      <c r="H293" s="29" t="s">
        <v>12</v>
      </c>
      <c r="I293" s="29" t="s">
        <v>12</v>
      </c>
      <c r="J293" s="99"/>
      <c r="K293" s="29" t="s">
        <v>12</v>
      </c>
      <c r="L293" s="99"/>
      <c r="M293" s="29" t="s">
        <v>12</v>
      </c>
      <c r="N293" s="18" t="s">
        <v>124</v>
      </c>
      <c r="O293" s="18"/>
      <c r="P293" s="104"/>
      <c r="Q293" s="104"/>
      <c r="R293" s="105" t="str">
        <f t="shared" si="25"/>
        <v/>
      </c>
      <c r="S293" s="30"/>
    </row>
    <row r="294" spans="2:19" x14ac:dyDescent="0.2">
      <c r="B294" s="17">
        <f t="shared" si="23"/>
        <v>285</v>
      </c>
      <c r="C294" s="71">
        <f t="shared" si="22"/>
        <v>0</v>
      </c>
      <c r="D294" s="29">
        <f t="shared" si="24"/>
        <v>0</v>
      </c>
      <c r="E294" s="27" t="s">
        <v>12</v>
      </c>
      <c r="F294" s="27" t="s">
        <v>12</v>
      </c>
      <c r="G294" s="28" t="s">
        <v>12</v>
      </c>
      <c r="H294" s="29" t="s">
        <v>12</v>
      </c>
      <c r="I294" s="29" t="s">
        <v>12</v>
      </c>
      <c r="J294" s="99"/>
      <c r="K294" s="29" t="s">
        <v>12</v>
      </c>
      <c r="L294" s="99"/>
      <c r="M294" s="29" t="s">
        <v>12</v>
      </c>
      <c r="N294" s="18" t="s">
        <v>124</v>
      </c>
      <c r="O294" s="18"/>
      <c r="P294" s="104"/>
      <c r="Q294" s="104"/>
      <c r="R294" s="105" t="str">
        <f t="shared" si="25"/>
        <v/>
      </c>
      <c r="S294" s="30"/>
    </row>
    <row r="295" spans="2:19" x14ac:dyDescent="0.2">
      <c r="B295" s="17">
        <f t="shared" si="23"/>
        <v>286</v>
      </c>
      <c r="C295" s="71">
        <f t="shared" si="22"/>
        <v>0</v>
      </c>
      <c r="D295" s="29">
        <f t="shared" si="24"/>
        <v>0</v>
      </c>
      <c r="E295" s="27" t="s">
        <v>12</v>
      </c>
      <c r="F295" s="27" t="s">
        <v>12</v>
      </c>
      <c r="G295" s="28" t="s">
        <v>12</v>
      </c>
      <c r="H295" s="29" t="s">
        <v>12</v>
      </c>
      <c r="I295" s="29" t="s">
        <v>12</v>
      </c>
      <c r="J295" s="99"/>
      <c r="K295" s="29" t="s">
        <v>12</v>
      </c>
      <c r="L295" s="99"/>
      <c r="M295" s="29" t="s">
        <v>12</v>
      </c>
      <c r="N295" s="18" t="s">
        <v>124</v>
      </c>
      <c r="O295" s="18"/>
      <c r="P295" s="104"/>
      <c r="Q295" s="104"/>
      <c r="R295" s="105" t="str">
        <f t="shared" si="25"/>
        <v/>
      </c>
      <c r="S295" s="30"/>
    </row>
    <row r="296" spans="2:19" x14ac:dyDescent="0.2">
      <c r="B296" s="17">
        <f t="shared" si="23"/>
        <v>287</v>
      </c>
      <c r="C296" s="71">
        <f t="shared" si="22"/>
        <v>0</v>
      </c>
      <c r="D296" s="29">
        <f t="shared" si="24"/>
        <v>0</v>
      </c>
      <c r="E296" s="27" t="s">
        <v>12</v>
      </c>
      <c r="F296" s="27" t="s">
        <v>12</v>
      </c>
      <c r="G296" s="28" t="s">
        <v>12</v>
      </c>
      <c r="H296" s="29" t="s">
        <v>12</v>
      </c>
      <c r="I296" s="29" t="s">
        <v>12</v>
      </c>
      <c r="J296" s="99"/>
      <c r="K296" s="29" t="s">
        <v>12</v>
      </c>
      <c r="L296" s="99"/>
      <c r="M296" s="29" t="s">
        <v>12</v>
      </c>
      <c r="N296" s="18" t="s">
        <v>124</v>
      </c>
      <c r="O296" s="18"/>
      <c r="P296" s="104"/>
      <c r="Q296" s="104"/>
      <c r="R296" s="105" t="str">
        <f t="shared" si="25"/>
        <v/>
      </c>
      <c r="S296" s="30"/>
    </row>
    <row r="297" spans="2:19" x14ac:dyDescent="0.2">
      <c r="B297" s="17">
        <f t="shared" si="23"/>
        <v>288</v>
      </c>
      <c r="C297" s="71">
        <f t="shared" si="22"/>
        <v>0</v>
      </c>
      <c r="D297" s="29">
        <f t="shared" si="24"/>
        <v>0</v>
      </c>
      <c r="E297" s="27" t="s">
        <v>12</v>
      </c>
      <c r="F297" s="27" t="s">
        <v>12</v>
      </c>
      <c r="G297" s="28" t="s">
        <v>12</v>
      </c>
      <c r="H297" s="29" t="s">
        <v>12</v>
      </c>
      <c r="I297" s="29" t="s">
        <v>12</v>
      </c>
      <c r="J297" s="99"/>
      <c r="K297" s="29" t="s">
        <v>12</v>
      </c>
      <c r="L297" s="99"/>
      <c r="M297" s="29" t="s">
        <v>12</v>
      </c>
      <c r="N297" s="18" t="s">
        <v>124</v>
      </c>
      <c r="O297" s="18"/>
      <c r="P297" s="104"/>
      <c r="Q297" s="104"/>
      <c r="R297" s="105" t="str">
        <f t="shared" si="25"/>
        <v/>
      </c>
      <c r="S297" s="30"/>
    </row>
    <row r="298" spans="2:19" x14ac:dyDescent="0.2">
      <c r="B298" s="17">
        <f t="shared" si="23"/>
        <v>289</v>
      </c>
      <c r="C298" s="71">
        <f t="shared" si="22"/>
        <v>0</v>
      </c>
      <c r="D298" s="29">
        <f t="shared" si="24"/>
        <v>0</v>
      </c>
      <c r="E298" s="27" t="s">
        <v>12</v>
      </c>
      <c r="F298" s="27" t="s">
        <v>12</v>
      </c>
      <c r="G298" s="28" t="s">
        <v>12</v>
      </c>
      <c r="H298" s="29" t="s">
        <v>12</v>
      </c>
      <c r="I298" s="29" t="s">
        <v>12</v>
      </c>
      <c r="J298" s="99"/>
      <c r="K298" s="29" t="s">
        <v>12</v>
      </c>
      <c r="L298" s="99"/>
      <c r="M298" s="29" t="s">
        <v>12</v>
      </c>
      <c r="N298" s="18" t="s">
        <v>124</v>
      </c>
      <c r="O298" s="18"/>
      <c r="P298" s="104"/>
      <c r="Q298" s="104"/>
      <c r="R298" s="105" t="str">
        <f t="shared" si="25"/>
        <v/>
      </c>
      <c r="S298" s="30"/>
    </row>
    <row r="299" spans="2:19" x14ac:dyDescent="0.2">
      <c r="B299" s="17">
        <f t="shared" si="23"/>
        <v>290</v>
      </c>
      <c r="C299" s="71">
        <f t="shared" si="22"/>
        <v>0</v>
      </c>
      <c r="D299" s="29">
        <f t="shared" si="24"/>
        <v>0</v>
      </c>
      <c r="E299" s="27" t="s">
        <v>12</v>
      </c>
      <c r="F299" s="27" t="s">
        <v>12</v>
      </c>
      <c r="G299" s="28" t="s">
        <v>12</v>
      </c>
      <c r="H299" s="29" t="s">
        <v>12</v>
      </c>
      <c r="I299" s="29" t="s">
        <v>12</v>
      </c>
      <c r="J299" s="99"/>
      <c r="K299" s="29" t="s">
        <v>12</v>
      </c>
      <c r="L299" s="99"/>
      <c r="M299" s="29" t="s">
        <v>12</v>
      </c>
      <c r="N299" s="18" t="s">
        <v>124</v>
      </c>
      <c r="O299" s="18"/>
      <c r="P299" s="104"/>
      <c r="Q299" s="104"/>
      <c r="R299" s="105" t="str">
        <f t="shared" si="25"/>
        <v/>
      </c>
      <c r="S299" s="30"/>
    </row>
    <row r="300" spans="2:19" x14ac:dyDescent="0.2">
      <c r="B300" s="17">
        <f t="shared" si="23"/>
        <v>291</v>
      </c>
      <c r="C300" s="71">
        <f t="shared" si="22"/>
        <v>0</v>
      </c>
      <c r="D300" s="29">
        <f t="shared" si="24"/>
        <v>0</v>
      </c>
      <c r="E300" s="27" t="s">
        <v>12</v>
      </c>
      <c r="F300" s="27" t="s">
        <v>12</v>
      </c>
      <c r="G300" s="28" t="s">
        <v>12</v>
      </c>
      <c r="H300" s="29" t="s">
        <v>12</v>
      </c>
      <c r="I300" s="29" t="s">
        <v>12</v>
      </c>
      <c r="J300" s="99"/>
      <c r="K300" s="29" t="s">
        <v>12</v>
      </c>
      <c r="L300" s="99"/>
      <c r="M300" s="29" t="s">
        <v>12</v>
      </c>
      <c r="N300" s="18" t="s">
        <v>124</v>
      </c>
      <c r="O300" s="18"/>
      <c r="P300" s="104"/>
      <c r="Q300" s="104"/>
      <c r="R300" s="105" t="str">
        <f t="shared" si="25"/>
        <v/>
      </c>
      <c r="S300" s="30"/>
    </row>
    <row r="301" spans="2:19" x14ac:dyDescent="0.2">
      <c r="B301" s="17">
        <f t="shared" si="23"/>
        <v>292</v>
      </c>
      <c r="C301" s="71">
        <f t="shared" si="22"/>
        <v>0</v>
      </c>
      <c r="D301" s="29">
        <f t="shared" si="24"/>
        <v>0</v>
      </c>
      <c r="E301" s="27" t="s">
        <v>12</v>
      </c>
      <c r="F301" s="27" t="s">
        <v>12</v>
      </c>
      <c r="G301" s="28" t="s">
        <v>12</v>
      </c>
      <c r="H301" s="29" t="s">
        <v>12</v>
      </c>
      <c r="I301" s="29" t="s">
        <v>12</v>
      </c>
      <c r="J301" s="99"/>
      <c r="K301" s="29" t="s">
        <v>12</v>
      </c>
      <c r="L301" s="99"/>
      <c r="M301" s="29" t="s">
        <v>12</v>
      </c>
      <c r="N301" s="18" t="s">
        <v>124</v>
      </c>
      <c r="O301" s="18"/>
      <c r="P301" s="104"/>
      <c r="Q301" s="104"/>
      <c r="R301" s="105" t="str">
        <f t="shared" si="25"/>
        <v/>
      </c>
      <c r="S301" s="30"/>
    </row>
    <row r="302" spans="2:19" x14ac:dyDescent="0.2">
      <c r="B302" s="17">
        <f t="shared" si="23"/>
        <v>293</v>
      </c>
      <c r="C302" s="71">
        <f t="shared" si="22"/>
        <v>0</v>
      </c>
      <c r="D302" s="29">
        <f t="shared" si="24"/>
        <v>0</v>
      </c>
      <c r="E302" s="27" t="s">
        <v>12</v>
      </c>
      <c r="F302" s="27" t="s">
        <v>12</v>
      </c>
      <c r="G302" s="28" t="s">
        <v>12</v>
      </c>
      <c r="H302" s="29" t="s">
        <v>12</v>
      </c>
      <c r="I302" s="29" t="s">
        <v>12</v>
      </c>
      <c r="J302" s="99"/>
      <c r="K302" s="29" t="s">
        <v>12</v>
      </c>
      <c r="L302" s="99"/>
      <c r="M302" s="29" t="s">
        <v>12</v>
      </c>
      <c r="N302" s="18" t="s">
        <v>124</v>
      </c>
      <c r="O302" s="18"/>
      <c r="P302" s="104"/>
      <c r="Q302" s="104"/>
      <c r="R302" s="105" t="str">
        <f t="shared" si="25"/>
        <v/>
      </c>
      <c r="S302" s="30"/>
    </row>
    <row r="303" spans="2:19" x14ac:dyDescent="0.2">
      <c r="B303" s="17">
        <f t="shared" si="23"/>
        <v>294</v>
      </c>
      <c r="C303" s="71">
        <f t="shared" si="22"/>
        <v>0</v>
      </c>
      <c r="D303" s="29">
        <f t="shared" si="24"/>
        <v>0</v>
      </c>
      <c r="E303" s="27" t="s">
        <v>12</v>
      </c>
      <c r="F303" s="27" t="s">
        <v>12</v>
      </c>
      <c r="G303" s="28" t="s">
        <v>12</v>
      </c>
      <c r="H303" s="29" t="s">
        <v>12</v>
      </c>
      <c r="I303" s="29" t="s">
        <v>12</v>
      </c>
      <c r="J303" s="99"/>
      <c r="K303" s="29" t="s">
        <v>12</v>
      </c>
      <c r="L303" s="99"/>
      <c r="M303" s="29" t="s">
        <v>12</v>
      </c>
      <c r="N303" s="18" t="s">
        <v>124</v>
      </c>
      <c r="O303" s="18"/>
      <c r="P303" s="104"/>
      <c r="Q303" s="104"/>
      <c r="R303" s="105" t="str">
        <f t="shared" si="25"/>
        <v/>
      </c>
      <c r="S303" s="30"/>
    </row>
    <row r="304" spans="2:19" x14ac:dyDescent="0.2">
      <c r="B304" s="17">
        <f t="shared" si="23"/>
        <v>295</v>
      </c>
      <c r="C304" s="71">
        <f t="shared" si="22"/>
        <v>0</v>
      </c>
      <c r="D304" s="29">
        <f t="shared" si="24"/>
        <v>0</v>
      </c>
      <c r="E304" s="27" t="s">
        <v>12</v>
      </c>
      <c r="F304" s="27" t="s">
        <v>12</v>
      </c>
      <c r="G304" s="28" t="s">
        <v>12</v>
      </c>
      <c r="H304" s="29" t="s">
        <v>12</v>
      </c>
      <c r="I304" s="29" t="s">
        <v>12</v>
      </c>
      <c r="J304" s="99"/>
      <c r="K304" s="29" t="s">
        <v>12</v>
      </c>
      <c r="L304" s="99"/>
      <c r="M304" s="29" t="s">
        <v>12</v>
      </c>
      <c r="N304" s="18" t="s">
        <v>124</v>
      </c>
      <c r="O304" s="18"/>
      <c r="P304" s="104"/>
      <c r="Q304" s="104"/>
      <c r="R304" s="105" t="str">
        <f t="shared" si="25"/>
        <v/>
      </c>
      <c r="S304" s="30"/>
    </row>
    <row r="305" spans="2:19" x14ac:dyDescent="0.2">
      <c r="B305" s="17">
        <f t="shared" si="23"/>
        <v>296</v>
      </c>
      <c r="C305" s="71">
        <f t="shared" si="22"/>
        <v>0</v>
      </c>
      <c r="D305" s="29">
        <f t="shared" si="24"/>
        <v>0</v>
      </c>
      <c r="E305" s="27" t="s">
        <v>12</v>
      </c>
      <c r="F305" s="27" t="s">
        <v>12</v>
      </c>
      <c r="G305" s="28" t="s">
        <v>12</v>
      </c>
      <c r="H305" s="29" t="s">
        <v>12</v>
      </c>
      <c r="I305" s="29" t="s">
        <v>12</v>
      </c>
      <c r="J305" s="99"/>
      <c r="K305" s="29" t="s">
        <v>12</v>
      </c>
      <c r="L305" s="99"/>
      <c r="M305" s="29" t="s">
        <v>12</v>
      </c>
      <c r="N305" s="18" t="s">
        <v>124</v>
      </c>
      <c r="O305" s="18"/>
      <c r="P305" s="104"/>
      <c r="Q305" s="104"/>
      <c r="R305" s="105" t="str">
        <f t="shared" si="25"/>
        <v/>
      </c>
      <c r="S305" s="30"/>
    </row>
    <row r="306" spans="2:19" x14ac:dyDescent="0.2">
      <c r="B306" s="17">
        <f t="shared" si="23"/>
        <v>297</v>
      </c>
      <c r="C306" s="71">
        <f t="shared" si="22"/>
        <v>0</v>
      </c>
      <c r="D306" s="29">
        <f t="shared" si="24"/>
        <v>0</v>
      </c>
      <c r="E306" s="27" t="s">
        <v>12</v>
      </c>
      <c r="F306" s="27" t="s">
        <v>12</v>
      </c>
      <c r="G306" s="28" t="s">
        <v>12</v>
      </c>
      <c r="H306" s="29" t="s">
        <v>12</v>
      </c>
      <c r="I306" s="29" t="s">
        <v>12</v>
      </c>
      <c r="J306" s="99"/>
      <c r="K306" s="29" t="s">
        <v>12</v>
      </c>
      <c r="L306" s="99"/>
      <c r="M306" s="29" t="s">
        <v>12</v>
      </c>
      <c r="N306" s="18" t="s">
        <v>124</v>
      </c>
      <c r="O306" s="18"/>
      <c r="P306" s="104"/>
      <c r="Q306" s="104"/>
      <c r="R306" s="105" t="str">
        <f t="shared" si="25"/>
        <v/>
      </c>
      <c r="S306" s="30"/>
    </row>
    <row r="307" spans="2:19" x14ac:dyDescent="0.2">
      <c r="B307" s="17">
        <f t="shared" si="23"/>
        <v>298</v>
      </c>
      <c r="C307" s="71">
        <f t="shared" si="22"/>
        <v>0</v>
      </c>
      <c r="D307" s="29">
        <f t="shared" si="24"/>
        <v>0</v>
      </c>
      <c r="E307" s="27" t="s">
        <v>12</v>
      </c>
      <c r="F307" s="27" t="s">
        <v>12</v>
      </c>
      <c r="G307" s="28" t="s">
        <v>12</v>
      </c>
      <c r="H307" s="29" t="s">
        <v>12</v>
      </c>
      <c r="I307" s="29" t="s">
        <v>12</v>
      </c>
      <c r="J307" s="99"/>
      <c r="K307" s="29" t="s">
        <v>12</v>
      </c>
      <c r="L307" s="99"/>
      <c r="M307" s="29" t="s">
        <v>12</v>
      </c>
      <c r="N307" s="18" t="s">
        <v>124</v>
      </c>
      <c r="O307" s="18"/>
      <c r="P307" s="104"/>
      <c r="Q307" s="104"/>
      <c r="R307" s="105" t="str">
        <f t="shared" si="25"/>
        <v/>
      </c>
      <c r="S307" s="30"/>
    </row>
    <row r="308" spans="2:19" x14ac:dyDescent="0.2">
      <c r="B308" s="17">
        <f t="shared" si="23"/>
        <v>299</v>
      </c>
      <c r="C308" s="71">
        <f t="shared" si="22"/>
        <v>0</v>
      </c>
      <c r="D308" s="29">
        <f t="shared" si="24"/>
        <v>0</v>
      </c>
      <c r="E308" s="27" t="s">
        <v>12</v>
      </c>
      <c r="F308" s="27" t="s">
        <v>12</v>
      </c>
      <c r="G308" s="28" t="s">
        <v>12</v>
      </c>
      <c r="H308" s="29" t="s">
        <v>12</v>
      </c>
      <c r="I308" s="29" t="s">
        <v>12</v>
      </c>
      <c r="J308" s="99"/>
      <c r="K308" s="29" t="s">
        <v>12</v>
      </c>
      <c r="L308" s="99"/>
      <c r="M308" s="29" t="s">
        <v>12</v>
      </c>
      <c r="N308" s="18" t="s">
        <v>124</v>
      </c>
      <c r="O308" s="18"/>
      <c r="P308" s="104"/>
      <c r="Q308" s="104"/>
      <c r="R308" s="105" t="str">
        <f t="shared" si="25"/>
        <v/>
      </c>
      <c r="S308" s="30"/>
    </row>
    <row r="309" spans="2:19" x14ac:dyDescent="0.2">
      <c r="B309" s="17">
        <f t="shared" si="23"/>
        <v>300</v>
      </c>
      <c r="C309" s="71">
        <f t="shared" si="22"/>
        <v>0</v>
      </c>
      <c r="D309" s="29">
        <f t="shared" si="24"/>
        <v>0</v>
      </c>
      <c r="E309" s="27" t="s">
        <v>12</v>
      </c>
      <c r="F309" s="27" t="s">
        <v>12</v>
      </c>
      <c r="G309" s="28" t="s">
        <v>12</v>
      </c>
      <c r="H309" s="29" t="s">
        <v>12</v>
      </c>
      <c r="I309" s="29" t="s">
        <v>12</v>
      </c>
      <c r="J309" s="99"/>
      <c r="K309" s="29" t="s">
        <v>12</v>
      </c>
      <c r="L309" s="99"/>
      <c r="M309" s="29" t="s">
        <v>12</v>
      </c>
      <c r="N309" s="18" t="s">
        <v>124</v>
      </c>
      <c r="O309" s="18"/>
      <c r="P309" s="104"/>
      <c r="Q309" s="104"/>
      <c r="R309" s="105" t="str">
        <f t="shared" si="25"/>
        <v/>
      </c>
      <c r="S309" s="30"/>
    </row>
    <row r="310" spans="2:19" x14ac:dyDescent="0.2">
      <c r="B310" s="17">
        <f t="shared" si="23"/>
        <v>301</v>
      </c>
      <c r="C310" s="71">
        <f t="shared" si="22"/>
        <v>0</v>
      </c>
      <c r="D310" s="29">
        <f t="shared" si="24"/>
        <v>0</v>
      </c>
      <c r="E310" s="27" t="s">
        <v>12</v>
      </c>
      <c r="F310" s="27" t="s">
        <v>12</v>
      </c>
      <c r="G310" s="28" t="s">
        <v>12</v>
      </c>
      <c r="H310" s="29" t="s">
        <v>12</v>
      </c>
      <c r="I310" s="29" t="s">
        <v>12</v>
      </c>
      <c r="J310" s="99"/>
      <c r="K310" s="29" t="s">
        <v>12</v>
      </c>
      <c r="L310" s="99"/>
      <c r="M310" s="29" t="s">
        <v>12</v>
      </c>
      <c r="N310" s="18" t="s">
        <v>124</v>
      </c>
      <c r="O310" s="18"/>
      <c r="P310" s="104"/>
      <c r="Q310" s="104"/>
      <c r="R310" s="105" t="str">
        <f t="shared" si="25"/>
        <v/>
      </c>
      <c r="S310" s="30"/>
    </row>
    <row r="311" spans="2:19" x14ac:dyDescent="0.2">
      <c r="B311" s="17">
        <f t="shared" si="23"/>
        <v>302</v>
      </c>
      <c r="C311" s="71">
        <f t="shared" si="22"/>
        <v>0</v>
      </c>
      <c r="D311" s="29">
        <f t="shared" si="24"/>
        <v>0</v>
      </c>
      <c r="E311" s="27" t="s">
        <v>12</v>
      </c>
      <c r="F311" s="27" t="s">
        <v>12</v>
      </c>
      <c r="G311" s="28" t="s">
        <v>12</v>
      </c>
      <c r="H311" s="29" t="s">
        <v>12</v>
      </c>
      <c r="I311" s="29" t="s">
        <v>12</v>
      </c>
      <c r="J311" s="99"/>
      <c r="K311" s="29" t="s">
        <v>12</v>
      </c>
      <c r="L311" s="99"/>
      <c r="M311" s="29" t="s">
        <v>12</v>
      </c>
      <c r="N311" s="18" t="s">
        <v>124</v>
      </c>
      <c r="O311" s="18"/>
      <c r="P311" s="104"/>
      <c r="Q311" s="104"/>
      <c r="R311" s="105" t="str">
        <f t="shared" si="25"/>
        <v/>
      </c>
      <c r="S311" s="30"/>
    </row>
    <row r="312" spans="2:19" x14ac:dyDescent="0.2">
      <c r="B312" s="17">
        <f t="shared" si="23"/>
        <v>303</v>
      </c>
      <c r="C312" s="71">
        <f t="shared" si="22"/>
        <v>0</v>
      </c>
      <c r="D312" s="29">
        <f t="shared" si="24"/>
        <v>0</v>
      </c>
      <c r="E312" s="27" t="s">
        <v>12</v>
      </c>
      <c r="F312" s="27" t="s">
        <v>12</v>
      </c>
      <c r="G312" s="28" t="s">
        <v>12</v>
      </c>
      <c r="H312" s="29" t="s">
        <v>12</v>
      </c>
      <c r="I312" s="29" t="s">
        <v>12</v>
      </c>
      <c r="J312" s="99"/>
      <c r="K312" s="29" t="s">
        <v>12</v>
      </c>
      <c r="L312" s="99"/>
      <c r="M312" s="29" t="s">
        <v>12</v>
      </c>
      <c r="N312" s="18" t="s">
        <v>124</v>
      </c>
      <c r="O312" s="18"/>
      <c r="P312" s="104"/>
      <c r="Q312" s="104"/>
      <c r="R312" s="105" t="str">
        <f t="shared" si="25"/>
        <v/>
      </c>
      <c r="S312" s="30"/>
    </row>
    <row r="313" spans="2:19" x14ac:dyDescent="0.2">
      <c r="B313" s="17">
        <f t="shared" si="23"/>
        <v>304</v>
      </c>
      <c r="C313" s="71">
        <f t="shared" si="22"/>
        <v>0</v>
      </c>
      <c r="D313" s="29">
        <f t="shared" si="24"/>
        <v>0</v>
      </c>
      <c r="E313" s="27" t="s">
        <v>12</v>
      </c>
      <c r="F313" s="27" t="s">
        <v>12</v>
      </c>
      <c r="G313" s="28" t="s">
        <v>12</v>
      </c>
      <c r="H313" s="29" t="s">
        <v>12</v>
      </c>
      <c r="I313" s="29" t="s">
        <v>12</v>
      </c>
      <c r="J313" s="99"/>
      <c r="K313" s="29" t="s">
        <v>12</v>
      </c>
      <c r="L313" s="99"/>
      <c r="M313" s="29" t="s">
        <v>12</v>
      </c>
      <c r="N313" s="18" t="s">
        <v>124</v>
      </c>
      <c r="O313" s="18"/>
      <c r="P313" s="104"/>
      <c r="Q313" s="104"/>
      <c r="R313" s="105" t="str">
        <f t="shared" si="25"/>
        <v/>
      </c>
      <c r="S313" s="30"/>
    </row>
    <row r="314" spans="2:19" x14ac:dyDescent="0.2">
      <c r="B314" s="17">
        <f t="shared" si="23"/>
        <v>305</v>
      </c>
      <c r="C314" s="71">
        <f t="shared" si="22"/>
        <v>0</v>
      </c>
      <c r="D314" s="29">
        <f t="shared" si="24"/>
        <v>0</v>
      </c>
      <c r="E314" s="27" t="s">
        <v>12</v>
      </c>
      <c r="F314" s="27" t="s">
        <v>12</v>
      </c>
      <c r="G314" s="28" t="s">
        <v>12</v>
      </c>
      <c r="H314" s="29" t="s">
        <v>12</v>
      </c>
      <c r="I314" s="29" t="s">
        <v>12</v>
      </c>
      <c r="J314" s="99"/>
      <c r="K314" s="29" t="s">
        <v>12</v>
      </c>
      <c r="L314" s="99"/>
      <c r="M314" s="29" t="s">
        <v>12</v>
      </c>
      <c r="N314" s="18" t="s">
        <v>124</v>
      </c>
      <c r="O314" s="18"/>
      <c r="P314" s="104"/>
      <c r="Q314" s="104"/>
      <c r="R314" s="105" t="str">
        <f t="shared" si="25"/>
        <v/>
      </c>
      <c r="S314" s="30"/>
    </row>
    <row r="315" spans="2:19" x14ac:dyDescent="0.2">
      <c r="B315" s="17">
        <f t="shared" si="23"/>
        <v>306</v>
      </c>
      <c r="C315" s="71">
        <f t="shared" si="22"/>
        <v>0</v>
      </c>
      <c r="D315" s="29">
        <f t="shared" si="24"/>
        <v>0</v>
      </c>
      <c r="E315" s="27" t="s">
        <v>12</v>
      </c>
      <c r="F315" s="27" t="s">
        <v>12</v>
      </c>
      <c r="G315" s="28" t="s">
        <v>12</v>
      </c>
      <c r="H315" s="29" t="s">
        <v>12</v>
      </c>
      <c r="I315" s="29" t="s">
        <v>12</v>
      </c>
      <c r="J315" s="99"/>
      <c r="K315" s="29" t="s">
        <v>12</v>
      </c>
      <c r="L315" s="99"/>
      <c r="M315" s="29" t="s">
        <v>12</v>
      </c>
      <c r="N315" s="18" t="s">
        <v>124</v>
      </c>
      <c r="O315" s="18"/>
      <c r="P315" s="104"/>
      <c r="Q315" s="104"/>
      <c r="R315" s="105" t="str">
        <f t="shared" si="25"/>
        <v/>
      </c>
      <c r="S315" s="30"/>
    </row>
    <row r="316" spans="2:19" x14ac:dyDescent="0.2">
      <c r="B316" s="17">
        <f t="shared" si="23"/>
        <v>307</v>
      </c>
      <c r="C316" s="71">
        <f t="shared" si="22"/>
        <v>0</v>
      </c>
      <c r="D316" s="29">
        <f t="shared" si="24"/>
        <v>0</v>
      </c>
      <c r="E316" s="27" t="s">
        <v>12</v>
      </c>
      <c r="F316" s="27" t="s">
        <v>12</v>
      </c>
      <c r="G316" s="28" t="s">
        <v>12</v>
      </c>
      <c r="H316" s="29" t="s">
        <v>12</v>
      </c>
      <c r="I316" s="29" t="s">
        <v>12</v>
      </c>
      <c r="J316" s="99"/>
      <c r="K316" s="29" t="s">
        <v>12</v>
      </c>
      <c r="L316" s="99"/>
      <c r="M316" s="29" t="s">
        <v>12</v>
      </c>
      <c r="N316" s="18" t="s">
        <v>124</v>
      </c>
      <c r="O316" s="18"/>
      <c r="P316" s="104"/>
      <c r="Q316" s="104"/>
      <c r="R316" s="105" t="str">
        <f t="shared" si="25"/>
        <v/>
      </c>
      <c r="S316" s="30"/>
    </row>
    <row r="317" spans="2:19" x14ac:dyDescent="0.2">
      <c r="B317" s="17">
        <f t="shared" si="23"/>
        <v>308</v>
      </c>
      <c r="C317" s="71">
        <f t="shared" ref="C317:C380" si="26">D317/$F$6</f>
        <v>0</v>
      </c>
      <c r="D317" s="29">
        <f t="shared" si="24"/>
        <v>0</v>
      </c>
      <c r="E317" s="27" t="s">
        <v>12</v>
      </c>
      <c r="F317" s="27" t="s">
        <v>12</v>
      </c>
      <c r="G317" s="28" t="s">
        <v>12</v>
      </c>
      <c r="H317" s="29" t="s">
        <v>12</v>
      </c>
      <c r="I317" s="29" t="s">
        <v>12</v>
      </c>
      <c r="J317" s="99"/>
      <c r="K317" s="29" t="s">
        <v>12</v>
      </c>
      <c r="L317" s="99"/>
      <c r="M317" s="29" t="s">
        <v>12</v>
      </c>
      <c r="N317" s="18" t="s">
        <v>124</v>
      </c>
      <c r="O317" s="18"/>
      <c r="P317" s="104"/>
      <c r="Q317" s="104"/>
      <c r="R317" s="105" t="str">
        <f t="shared" si="25"/>
        <v/>
      </c>
      <c r="S317" s="30"/>
    </row>
    <row r="318" spans="2:19" x14ac:dyDescent="0.2">
      <c r="B318" s="17">
        <f t="shared" si="23"/>
        <v>309</v>
      </c>
      <c r="C318" s="71">
        <f t="shared" si="26"/>
        <v>0</v>
      </c>
      <c r="D318" s="29">
        <f t="shared" si="24"/>
        <v>0</v>
      </c>
      <c r="E318" s="27" t="s">
        <v>12</v>
      </c>
      <c r="F318" s="27" t="s">
        <v>12</v>
      </c>
      <c r="G318" s="28" t="s">
        <v>12</v>
      </c>
      <c r="H318" s="29" t="s">
        <v>12</v>
      </c>
      <c r="I318" s="29" t="s">
        <v>12</v>
      </c>
      <c r="J318" s="99"/>
      <c r="K318" s="29" t="s">
        <v>12</v>
      </c>
      <c r="L318" s="99"/>
      <c r="M318" s="29" t="s">
        <v>12</v>
      </c>
      <c r="N318" s="18" t="s">
        <v>124</v>
      </c>
      <c r="O318" s="18"/>
      <c r="P318" s="104"/>
      <c r="Q318" s="104"/>
      <c r="R318" s="105" t="str">
        <f t="shared" si="25"/>
        <v/>
      </c>
      <c r="S318" s="30"/>
    </row>
    <row r="319" spans="2:19" x14ac:dyDescent="0.2">
      <c r="B319" s="17">
        <f t="shared" si="23"/>
        <v>310</v>
      </c>
      <c r="C319" s="71">
        <f t="shared" si="26"/>
        <v>0</v>
      </c>
      <c r="D319" s="29">
        <f t="shared" si="24"/>
        <v>0</v>
      </c>
      <c r="E319" s="27" t="s">
        <v>12</v>
      </c>
      <c r="F319" s="27" t="s">
        <v>12</v>
      </c>
      <c r="G319" s="28" t="s">
        <v>12</v>
      </c>
      <c r="H319" s="29" t="s">
        <v>12</v>
      </c>
      <c r="I319" s="29" t="s">
        <v>12</v>
      </c>
      <c r="J319" s="99"/>
      <c r="K319" s="29" t="s">
        <v>12</v>
      </c>
      <c r="L319" s="99"/>
      <c r="M319" s="29" t="s">
        <v>12</v>
      </c>
      <c r="N319" s="18" t="s">
        <v>124</v>
      </c>
      <c r="O319" s="18"/>
      <c r="P319" s="104"/>
      <c r="Q319" s="104"/>
      <c r="R319" s="105" t="str">
        <f t="shared" si="25"/>
        <v/>
      </c>
      <c r="S319" s="30"/>
    </row>
    <row r="320" spans="2:19" x14ac:dyDescent="0.2">
      <c r="B320" s="17">
        <f t="shared" si="23"/>
        <v>311</v>
      </c>
      <c r="C320" s="71">
        <f t="shared" si="26"/>
        <v>0</v>
      </c>
      <c r="D320" s="29">
        <f t="shared" si="24"/>
        <v>0</v>
      </c>
      <c r="E320" s="27" t="s">
        <v>12</v>
      </c>
      <c r="F320" s="27" t="s">
        <v>12</v>
      </c>
      <c r="G320" s="28" t="s">
        <v>12</v>
      </c>
      <c r="H320" s="29" t="s">
        <v>12</v>
      </c>
      <c r="I320" s="29" t="s">
        <v>12</v>
      </c>
      <c r="J320" s="99"/>
      <c r="K320" s="29" t="s">
        <v>12</v>
      </c>
      <c r="L320" s="99"/>
      <c r="M320" s="29" t="s">
        <v>12</v>
      </c>
      <c r="N320" s="18" t="s">
        <v>124</v>
      </c>
      <c r="O320" s="18"/>
      <c r="P320" s="104"/>
      <c r="Q320" s="104"/>
      <c r="R320" s="105" t="str">
        <f t="shared" si="25"/>
        <v/>
      </c>
      <c r="S320" s="30"/>
    </row>
    <row r="321" spans="2:19" x14ac:dyDescent="0.2">
      <c r="B321" s="17">
        <f t="shared" si="23"/>
        <v>312</v>
      </c>
      <c r="C321" s="71">
        <f t="shared" si="26"/>
        <v>0</v>
      </c>
      <c r="D321" s="29">
        <f t="shared" si="24"/>
        <v>0</v>
      </c>
      <c r="E321" s="27" t="s">
        <v>12</v>
      </c>
      <c r="F321" s="27" t="s">
        <v>12</v>
      </c>
      <c r="G321" s="28" t="s">
        <v>12</v>
      </c>
      <c r="H321" s="29" t="s">
        <v>12</v>
      </c>
      <c r="I321" s="29" t="s">
        <v>12</v>
      </c>
      <c r="J321" s="99"/>
      <c r="K321" s="29" t="s">
        <v>12</v>
      </c>
      <c r="L321" s="99"/>
      <c r="M321" s="29" t="s">
        <v>12</v>
      </c>
      <c r="N321" s="18" t="s">
        <v>124</v>
      </c>
      <c r="O321" s="18"/>
      <c r="P321" s="104"/>
      <c r="Q321" s="104"/>
      <c r="R321" s="105" t="str">
        <f t="shared" si="25"/>
        <v/>
      </c>
      <c r="S321" s="30"/>
    </row>
    <row r="322" spans="2:19" x14ac:dyDescent="0.2">
      <c r="B322" s="17">
        <f t="shared" si="23"/>
        <v>313</v>
      </c>
      <c r="C322" s="71">
        <f t="shared" si="26"/>
        <v>0</v>
      </c>
      <c r="D322" s="29">
        <f t="shared" si="24"/>
        <v>0</v>
      </c>
      <c r="E322" s="27" t="s">
        <v>12</v>
      </c>
      <c r="F322" s="27" t="s">
        <v>12</v>
      </c>
      <c r="G322" s="28" t="s">
        <v>12</v>
      </c>
      <c r="H322" s="29" t="s">
        <v>12</v>
      </c>
      <c r="I322" s="29" t="s">
        <v>12</v>
      </c>
      <c r="J322" s="99"/>
      <c r="K322" s="29" t="s">
        <v>12</v>
      </c>
      <c r="L322" s="99"/>
      <c r="M322" s="29" t="s">
        <v>12</v>
      </c>
      <c r="N322" s="18" t="s">
        <v>124</v>
      </c>
      <c r="O322" s="18"/>
      <c r="P322" s="104"/>
      <c r="Q322" s="104"/>
      <c r="R322" s="105" t="str">
        <f t="shared" si="25"/>
        <v/>
      </c>
      <c r="S322" s="30"/>
    </row>
    <row r="323" spans="2:19" x14ac:dyDescent="0.2">
      <c r="B323" s="17">
        <f t="shared" si="23"/>
        <v>314</v>
      </c>
      <c r="C323" s="71">
        <f t="shared" si="26"/>
        <v>0</v>
      </c>
      <c r="D323" s="29">
        <f t="shared" si="24"/>
        <v>0</v>
      </c>
      <c r="E323" s="27" t="s">
        <v>12</v>
      </c>
      <c r="F323" s="27" t="s">
        <v>12</v>
      </c>
      <c r="G323" s="28" t="s">
        <v>12</v>
      </c>
      <c r="H323" s="29" t="s">
        <v>12</v>
      </c>
      <c r="I323" s="29" t="s">
        <v>12</v>
      </c>
      <c r="J323" s="99"/>
      <c r="K323" s="29" t="s">
        <v>12</v>
      </c>
      <c r="L323" s="99"/>
      <c r="M323" s="29" t="s">
        <v>12</v>
      </c>
      <c r="N323" s="18" t="s">
        <v>124</v>
      </c>
      <c r="O323" s="18"/>
      <c r="P323" s="104"/>
      <c r="Q323" s="104"/>
      <c r="R323" s="105" t="str">
        <f t="shared" si="25"/>
        <v/>
      </c>
      <c r="S323" s="30"/>
    </row>
    <row r="324" spans="2:19" x14ac:dyDescent="0.2">
      <c r="B324" s="17">
        <f t="shared" si="23"/>
        <v>315</v>
      </c>
      <c r="C324" s="71">
        <f t="shared" si="26"/>
        <v>0</v>
      </c>
      <c r="D324" s="29">
        <f t="shared" si="24"/>
        <v>0</v>
      </c>
      <c r="E324" s="27" t="s">
        <v>12</v>
      </c>
      <c r="F324" s="27" t="s">
        <v>12</v>
      </c>
      <c r="G324" s="28" t="s">
        <v>12</v>
      </c>
      <c r="H324" s="29" t="s">
        <v>12</v>
      </c>
      <c r="I324" s="29" t="s">
        <v>12</v>
      </c>
      <c r="J324" s="99"/>
      <c r="K324" s="29" t="s">
        <v>12</v>
      </c>
      <c r="L324" s="99"/>
      <c r="M324" s="29" t="s">
        <v>12</v>
      </c>
      <c r="N324" s="18" t="s">
        <v>124</v>
      </c>
      <c r="O324" s="18"/>
      <c r="P324" s="104"/>
      <c r="Q324" s="104"/>
      <c r="R324" s="105" t="str">
        <f t="shared" si="25"/>
        <v/>
      </c>
      <c r="S324" s="30"/>
    </row>
    <row r="325" spans="2:19" x14ac:dyDescent="0.2">
      <c r="B325" s="17">
        <f t="shared" si="23"/>
        <v>316</v>
      </c>
      <c r="C325" s="71">
        <f t="shared" si="26"/>
        <v>0</v>
      </c>
      <c r="D325" s="29">
        <f t="shared" si="24"/>
        <v>0</v>
      </c>
      <c r="E325" s="27" t="s">
        <v>12</v>
      </c>
      <c r="F325" s="27" t="s">
        <v>12</v>
      </c>
      <c r="G325" s="28" t="s">
        <v>12</v>
      </c>
      <c r="H325" s="29" t="s">
        <v>12</v>
      </c>
      <c r="I325" s="29" t="s">
        <v>12</v>
      </c>
      <c r="J325" s="99"/>
      <c r="K325" s="29" t="s">
        <v>12</v>
      </c>
      <c r="L325" s="99"/>
      <c r="M325" s="29" t="s">
        <v>12</v>
      </c>
      <c r="N325" s="18" t="s">
        <v>124</v>
      </c>
      <c r="O325" s="18"/>
      <c r="P325" s="104"/>
      <c r="Q325" s="104"/>
      <c r="R325" s="105" t="str">
        <f t="shared" si="25"/>
        <v/>
      </c>
      <c r="S325" s="30"/>
    </row>
    <row r="326" spans="2:19" x14ac:dyDescent="0.2">
      <c r="B326" s="17">
        <f t="shared" si="23"/>
        <v>317</v>
      </c>
      <c r="C326" s="71">
        <f t="shared" si="26"/>
        <v>0</v>
      </c>
      <c r="D326" s="29">
        <f t="shared" si="24"/>
        <v>0</v>
      </c>
      <c r="E326" s="27" t="s">
        <v>12</v>
      </c>
      <c r="F326" s="27" t="s">
        <v>12</v>
      </c>
      <c r="G326" s="28" t="s">
        <v>12</v>
      </c>
      <c r="H326" s="29" t="s">
        <v>12</v>
      </c>
      <c r="I326" s="29" t="s">
        <v>12</v>
      </c>
      <c r="J326" s="99"/>
      <c r="K326" s="29" t="s">
        <v>12</v>
      </c>
      <c r="L326" s="99"/>
      <c r="M326" s="29" t="s">
        <v>12</v>
      </c>
      <c r="N326" s="18" t="s">
        <v>124</v>
      </c>
      <c r="O326" s="18"/>
      <c r="P326" s="104"/>
      <c r="Q326" s="104"/>
      <c r="R326" s="105" t="str">
        <f t="shared" si="25"/>
        <v/>
      </c>
      <c r="S326" s="30"/>
    </row>
    <row r="327" spans="2:19" x14ac:dyDescent="0.2">
      <c r="B327" s="17">
        <f t="shared" si="23"/>
        <v>318</v>
      </c>
      <c r="C327" s="71">
        <f t="shared" si="26"/>
        <v>0</v>
      </c>
      <c r="D327" s="29">
        <f t="shared" si="24"/>
        <v>0</v>
      </c>
      <c r="E327" s="27" t="s">
        <v>12</v>
      </c>
      <c r="F327" s="27" t="s">
        <v>12</v>
      </c>
      <c r="G327" s="28" t="s">
        <v>12</v>
      </c>
      <c r="H327" s="29" t="s">
        <v>12</v>
      </c>
      <c r="I327" s="29" t="s">
        <v>12</v>
      </c>
      <c r="J327" s="99"/>
      <c r="K327" s="29" t="s">
        <v>12</v>
      </c>
      <c r="L327" s="99"/>
      <c r="M327" s="29" t="s">
        <v>12</v>
      </c>
      <c r="N327" s="18" t="s">
        <v>124</v>
      </c>
      <c r="O327" s="18"/>
      <c r="P327" s="104"/>
      <c r="Q327" s="104"/>
      <c r="R327" s="105" t="str">
        <f t="shared" si="25"/>
        <v/>
      </c>
      <c r="S327" s="30"/>
    </row>
    <row r="328" spans="2:19" x14ac:dyDescent="0.2">
      <c r="B328" s="17">
        <f t="shared" si="23"/>
        <v>319</v>
      </c>
      <c r="C328" s="71">
        <f t="shared" si="26"/>
        <v>0</v>
      </c>
      <c r="D328" s="29">
        <f t="shared" si="24"/>
        <v>0</v>
      </c>
      <c r="E328" s="27" t="s">
        <v>12</v>
      </c>
      <c r="F328" s="27" t="s">
        <v>12</v>
      </c>
      <c r="G328" s="28" t="s">
        <v>12</v>
      </c>
      <c r="H328" s="29" t="s">
        <v>12</v>
      </c>
      <c r="I328" s="29" t="s">
        <v>12</v>
      </c>
      <c r="J328" s="99"/>
      <c r="K328" s="29" t="s">
        <v>12</v>
      </c>
      <c r="L328" s="99"/>
      <c r="M328" s="29" t="s">
        <v>12</v>
      </c>
      <c r="N328" s="18" t="s">
        <v>124</v>
      </c>
      <c r="O328" s="18"/>
      <c r="P328" s="104"/>
      <c r="Q328" s="104"/>
      <c r="R328" s="105" t="str">
        <f t="shared" si="25"/>
        <v/>
      </c>
      <c r="S328" s="30"/>
    </row>
    <row r="329" spans="2:19" x14ac:dyDescent="0.2">
      <c r="B329" s="17">
        <f t="shared" si="23"/>
        <v>320</v>
      </c>
      <c r="C329" s="71">
        <f t="shared" si="26"/>
        <v>0</v>
      </c>
      <c r="D329" s="29">
        <f t="shared" si="24"/>
        <v>0</v>
      </c>
      <c r="E329" s="27" t="s">
        <v>12</v>
      </c>
      <c r="F329" s="27" t="s">
        <v>12</v>
      </c>
      <c r="G329" s="28" t="s">
        <v>12</v>
      </c>
      <c r="H329" s="29" t="s">
        <v>12</v>
      </c>
      <c r="I329" s="29" t="s">
        <v>12</v>
      </c>
      <c r="J329" s="99"/>
      <c r="K329" s="29" t="s">
        <v>12</v>
      </c>
      <c r="L329" s="99"/>
      <c r="M329" s="29" t="s">
        <v>12</v>
      </c>
      <c r="N329" s="18" t="s">
        <v>124</v>
      </c>
      <c r="O329" s="18"/>
      <c r="P329" s="104"/>
      <c r="Q329" s="104"/>
      <c r="R329" s="105" t="str">
        <f t="shared" si="25"/>
        <v/>
      </c>
      <c r="S329" s="30"/>
    </row>
    <row r="330" spans="2:19" x14ac:dyDescent="0.2">
      <c r="B330" s="17">
        <f t="shared" si="23"/>
        <v>321</v>
      </c>
      <c r="C330" s="71">
        <f t="shared" si="26"/>
        <v>0</v>
      </c>
      <c r="D330" s="29">
        <f t="shared" si="24"/>
        <v>0</v>
      </c>
      <c r="E330" s="27" t="s">
        <v>12</v>
      </c>
      <c r="F330" s="27" t="s">
        <v>12</v>
      </c>
      <c r="G330" s="28" t="s">
        <v>12</v>
      </c>
      <c r="H330" s="29" t="s">
        <v>12</v>
      </c>
      <c r="I330" s="29" t="s">
        <v>12</v>
      </c>
      <c r="J330" s="99"/>
      <c r="K330" s="29" t="s">
        <v>12</v>
      </c>
      <c r="L330" s="99"/>
      <c r="M330" s="29" t="s">
        <v>12</v>
      </c>
      <c r="N330" s="18" t="s">
        <v>124</v>
      </c>
      <c r="O330" s="18"/>
      <c r="P330" s="104"/>
      <c r="Q330" s="104"/>
      <c r="R330" s="105" t="str">
        <f t="shared" si="25"/>
        <v/>
      </c>
      <c r="S330" s="30"/>
    </row>
    <row r="331" spans="2:19" x14ac:dyDescent="0.2">
      <c r="B331" s="17">
        <f t="shared" si="23"/>
        <v>322</v>
      </c>
      <c r="C331" s="71">
        <f t="shared" si="26"/>
        <v>0</v>
      </c>
      <c r="D331" s="29">
        <f t="shared" si="24"/>
        <v>0</v>
      </c>
      <c r="E331" s="27" t="s">
        <v>12</v>
      </c>
      <c r="F331" s="27" t="s">
        <v>12</v>
      </c>
      <c r="G331" s="28" t="s">
        <v>12</v>
      </c>
      <c r="H331" s="29" t="s">
        <v>12</v>
      </c>
      <c r="I331" s="29" t="s">
        <v>12</v>
      </c>
      <c r="J331" s="99"/>
      <c r="K331" s="29" t="s">
        <v>12</v>
      </c>
      <c r="L331" s="99"/>
      <c r="M331" s="29" t="s">
        <v>12</v>
      </c>
      <c r="N331" s="18" t="s">
        <v>124</v>
      </c>
      <c r="O331" s="18"/>
      <c r="P331" s="104"/>
      <c r="Q331" s="104"/>
      <c r="R331" s="105" t="str">
        <f t="shared" si="25"/>
        <v/>
      </c>
      <c r="S331" s="30"/>
    </row>
    <row r="332" spans="2:19" x14ac:dyDescent="0.2">
      <c r="B332" s="17">
        <f t="shared" ref="B332:B395" si="27">B331+1</f>
        <v>323</v>
      </c>
      <c r="C332" s="71">
        <f t="shared" si="26"/>
        <v>0</v>
      </c>
      <c r="D332" s="29">
        <f t="shared" ref="D332:D395" si="28">AT332*0.001</f>
        <v>0</v>
      </c>
      <c r="E332" s="27" t="s">
        <v>12</v>
      </c>
      <c r="F332" s="27" t="s">
        <v>12</v>
      </c>
      <c r="G332" s="28" t="s">
        <v>12</v>
      </c>
      <c r="H332" s="29" t="s">
        <v>12</v>
      </c>
      <c r="I332" s="29" t="s">
        <v>12</v>
      </c>
      <c r="J332" s="99"/>
      <c r="K332" s="29" t="s">
        <v>12</v>
      </c>
      <c r="L332" s="99"/>
      <c r="M332" s="29" t="s">
        <v>12</v>
      </c>
      <c r="N332" s="18" t="s">
        <v>124</v>
      </c>
      <c r="O332" s="18"/>
      <c r="P332" s="104"/>
      <c r="Q332" s="104"/>
      <c r="R332" s="105" t="str">
        <f t="shared" ref="R332:R395" si="29">IF(AU332&lt;&gt;"", AU332*0.01, "")</f>
        <v/>
      </c>
      <c r="S332" s="30"/>
    </row>
    <row r="333" spans="2:19" x14ac:dyDescent="0.2">
      <c r="B333" s="17">
        <f t="shared" si="27"/>
        <v>324</v>
      </c>
      <c r="C333" s="71">
        <f t="shared" si="26"/>
        <v>0</v>
      </c>
      <c r="D333" s="29">
        <f t="shared" si="28"/>
        <v>0</v>
      </c>
      <c r="E333" s="27" t="s">
        <v>12</v>
      </c>
      <c r="F333" s="27" t="s">
        <v>12</v>
      </c>
      <c r="G333" s="28" t="s">
        <v>12</v>
      </c>
      <c r="H333" s="29" t="s">
        <v>12</v>
      </c>
      <c r="I333" s="29" t="s">
        <v>12</v>
      </c>
      <c r="J333" s="99"/>
      <c r="K333" s="29" t="s">
        <v>12</v>
      </c>
      <c r="L333" s="99"/>
      <c r="M333" s="29" t="s">
        <v>12</v>
      </c>
      <c r="N333" s="18" t="s">
        <v>124</v>
      </c>
      <c r="O333" s="18"/>
      <c r="P333" s="104"/>
      <c r="Q333" s="104"/>
      <c r="R333" s="105" t="str">
        <f t="shared" si="29"/>
        <v/>
      </c>
      <c r="S333" s="30"/>
    </row>
    <row r="334" spans="2:19" x14ac:dyDescent="0.2">
      <c r="B334" s="17">
        <f t="shared" si="27"/>
        <v>325</v>
      </c>
      <c r="C334" s="71">
        <f t="shared" si="26"/>
        <v>0</v>
      </c>
      <c r="D334" s="29">
        <f t="shared" si="28"/>
        <v>0</v>
      </c>
      <c r="E334" s="27" t="s">
        <v>12</v>
      </c>
      <c r="F334" s="27" t="s">
        <v>12</v>
      </c>
      <c r="G334" s="28" t="s">
        <v>12</v>
      </c>
      <c r="H334" s="29" t="s">
        <v>12</v>
      </c>
      <c r="I334" s="29" t="s">
        <v>12</v>
      </c>
      <c r="J334" s="99"/>
      <c r="K334" s="29" t="s">
        <v>12</v>
      </c>
      <c r="L334" s="99"/>
      <c r="M334" s="29" t="s">
        <v>12</v>
      </c>
      <c r="N334" s="18" t="s">
        <v>124</v>
      </c>
      <c r="O334" s="18"/>
      <c r="P334" s="104"/>
      <c r="Q334" s="104"/>
      <c r="R334" s="105" t="str">
        <f t="shared" si="29"/>
        <v/>
      </c>
      <c r="S334" s="30"/>
    </row>
    <row r="335" spans="2:19" x14ac:dyDescent="0.2">
      <c r="B335" s="17">
        <f t="shared" si="27"/>
        <v>326</v>
      </c>
      <c r="C335" s="71">
        <f t="shared" si="26"/>
        <v>0</v>
      </c>
      <c r="D335" s="29">
        <f t="shared" si="28"/>
        <v>0</v>
      </c>
      <c r="E335" s="27" t="s">
        <v>12</v>
      </c>
      <c r="F335" s="27" t="s">
        <v>12</v>
      </c>
      <c r="G335" s="28" t="s">
        <v>12</v>
      </c>
      <c r="H335" s="29" t="s">
        <v>12</v>
      </c>
      <c r="I335" s="29" t="s">
        <v>12</v>
      </c>
      <c r="J335" s="99"/>
      <c r="K335" s="29" t="s">
        <v>12</v>
      </c>
      <c r="L335" s="99"/>
      <c r="M335" s="29" t="s">
        <v>12</v>
      </c>
      <c r="N335" s="18" t="s">
        <v>124</v>
      </c>
      <c r="O335" s="18"/>
      <c r="P335" s="104"/>
      <c r="Q335" s="104"/>
      <c r="R335" s="105" t="str">
        <f t="shared" si="29"/>
        <v/>
      </c>
      <c r="S335" s="30"/>
    </row>
    <row r="336" spans="2:19" x14ac:dyDescent="0.2">
      <c r="B336" s="17">
        <f t="shared" si="27"/>
        <v>327</v>
      </c>
      <c r="C336" s="71">
        <f t="shared" si="26"/>
        <v>0</v>
      </c>
      <c r="D336" s="29">
        <f t="shared" si="28"/>
        <v>0</v>
      </c>
      <c r="E336" s="27" t="s">
        <v>12</v>
      </c>
      <c r="F336" s="27" t="s">
        <v>12</v>
      </c>
      <c r="G336" s="28" t="s">
        <v>12</v>
      </c>
      <c r="H336" s="29" t="s">
        <v>12</v>
      </c>
      <c r="I336" s="29" t="s">
        <v>12</v>
      </c>
      <c r="J336" s="99"/>
      <c r="K336" s="29" t="s">
        <v>12</v>
      </c>
      <c r="L336" s="99"/>
      <c r="M336" s="29" t="s">
        <v>12</v>
      </c>
      <c r="N336" s="18" t="s">
        <v>124</v>
      </c>
      <c r="O336" s="18"/>
      <c r="P336" s="104"/>
      <c r="Q336" s="104"/>
      <c r="R336" s="105" t="str">
        <f t="shared" si="29"/>
        <v/>
      </c>
      <c r="S336" s="30"/>
    </row>
    <row r="337" spans="2:19" x14ac:dyDescent="0.2">
      <c r="B337" s="17">
        <f t="shared" si="27"/>
        <v>328</v>
      </c>
      <c r="C337" s="71">
        <f t="shared" si="26"/>
        <v>0</v>
      </c>
      <c r="D337" s="29">
        <f t="shared" si="28"/>
        <v>0</v>
      </c>
      <c r="E337" s="27" t="s">
        <v>12</v>
      </c>
      <c r="F337" s="27" t="s">
        <v>12</v>
      </c>
      <c r="G337" s="28" t="s">
        <v>12</v>
      </c>
      <c r="H337" s="29" t="s">
        <v>12</v>
      </c>
      <c r="I337" s="29" t="s">
        <v>12</v>
      </c>
      <c r="J337" s="99"/>
      <c r="K337" s="29" t="s">
        <v>12</v>
      </c>
      <c r="L337" s="99"/>
      <c r="M337" s="29" t="s">
        <v>12</v>
      </c>
      <c r="N337" s="18" t="s">
        <v>124</v>
      </c>
      <c r="O337" s="18"/>
      <c r="P337" s="104"/>
      <c r="Q337" s="104"/>
      <c r="R337" s="105" t="str">
        <f t="shared" si="29"/>
        <v/>
      </c>
      <c r="S337" s="30"/>
    </row>
    <row r="338" spans="2:19" x14ac:dyDescent="0.2">
      <c r="B338" s="17">
        <f t="shared" si="27"/>
        <v>329</v>
      </c>
      <c r="C338" s="71">
        <f t="shared" si="26"/>
        <v>0</v>
      </c>
      <c r="D338" s="29">
        <f t="shared" si="28"/>
        <v>0</v>
      </c>
      <c r="E338" s="27" t="s">
        <v>12</v>
      </c>
      <c r="F338" s="27" t="s">
        <v>12</v>
      </c>
      <c r="G338" s="28" t="s">
        <v>12</v>
      </c>
      <c r="H338" s="29" t="s">
        <v>12</v>
      </c>
      <c r="I338" s="29" t="s">
        <v>12</v>
      </c>
      <c r="J338" s="99"/>
      <c r="K338" s="29" t="s">
        <v>12</v>
      </c>
      <c r="L338" s="99"/>
      <c r="M338" s="29" t="s">
        <v>12</v>
      </c>
      <c r="N338" s="18" t="s">
        <v>124</v>
      </c>
      <c r="O338" s="18"/>
      <c r="P338" s="104"/>
      <c r="Q338" s="104"/>
      <c r="R338" s="105" t="str">
        <f t="shared" si="29"/>
        <v/>
      </c>
      <c r="S338" s="30"/>
    </row>
    <row r="339" spans="2:19" x14ac:dyDescent="0.2">
      <c r="B339" s="17">
        <f t="shared" si="27"/>
        <v>330</v>
      </c>
      <c r="C339" s="71">
        <f t="shared" si="26"/>
        <v>0</v>
      </c>
      <c r="D339" s="29">
        <f t="shared" si="28"/>
        <v>0</v>
      </c>
      <c r="E339" s="27" t="s">
        <v>12</v>
      </c>
      <c r="F339" s="27" t="s">
        <v>12</v>
      </c>
      <c r="G339" s="28" t="s">
        <v>12</v>
      </c>
      <c r="H339" s="29" t="s">
        <v>12</v>
      </c>
      <c r="I339" s="29" t="s">
        <v>12</v>
      </c>
      <c r="J339" s="99"/>
      <c r="K339" s="29" t="s">
        <v>12</v>
      </c>
      <c r="L339" s="99"/>
      <c r="M339" s="29" t="s">
        <v>12</v>
      </c>
      <c r="N339" s="18" t="s">
        <v>124</v>
      </c>
      <c r="O339" s="18"/>
      <c r="P339" s="104"/>
      <c r="Q339" s="104"/>
      <c r="R339" s="105" t="str">
        <f t="shared" si="29"/>
        <v/>
      </c>
      <c r="S339" s="30"/>
    </row>
    <row r="340" spans="2:19" x14ac:dyDescent="0.2">
      <c r="B340" s="17">
        <f t="shared" si="27"/>
        <v>331</v>
      </c>
      <c r="C340" s="71">
        <f t="shared" si="26"/>
        <v>0</v>
      </c>
      <c r="D340" s="29">
        <f t="shared" si="28"/>
        <v>0</v>
      </c>
      <c r="E340" s="27" t="s">
        <v>12</v>
      </c>
      <c r="F340" s="27" t="s">
        <v>12</v>
      </c>
      <c r="G340" s="28" t="s">
        <v>12</v>
      </c>
      <c r="H340" s="29" t="s">
        <v>12</v>
      </c>
      <c r="I340" s="29" t="s">
        <v>12</v>
      </c>
      <c r="J340" s="99"/>
      <c r="K340" s="29" t="s">
        <v>12</v>
      </c>
      <c r="L340" s="99"/>
      <c r="M340" s="29" t="s">
        <v>12</v>
      </c>
      <c r="N340" s="18" t="s">
        <v>124</v>
      </c>
      <c r="O340" s="18"/>
      <c r="P340" s="104"/>
      <c r="Q340" s="104"/>
      <c r="R340" s="105" t="str">
        <f t="shared" si="29"/>
        <v/>
      </c>
      <c r="S340" s="30"/>
    </row>
    <row r="341" spans="2:19" x14ac:dyDescent="0.2">
      <c r="B341" s="17">
        <f t="shared" si="27"/>
        <v>332</v>
      </c>
      <c r="C341" s="71">
        <f t="shared" si="26"/>
        <v>0</v>
      </c>
      <c r="D341" s="29">
        <f t="shared" si="28"/>
        <v>0</v>
      </c>
      <c r="E341" s="27" t="s">
        <v>12</v>
      </c>
      <c r="F341" s="27" t="s">
        <v>12</v>
      </c>
      <c r="G341" s="28" t="s">
        <v>12</v>
      </c>
      <c r="H341" s="29" t="s">
        <v>12</v>
      </c>
      <c r="I341" s="29" t="s">
        <v>12</v>
      </c>
      <c r="J341" s="99"/>
      <c r="K341" s="29" t="s">
        <v>12</v>
      </c>
      <c r="L341" s="99"/>
      <c r="M341" s="29" t="s">
        <v>12</v>
      </c>
      <c r="N341" s="18" t="s">
        <v>124</v>
      </c>
      <c r="O341" s="18"/>
      <c r="P341" s="104"/>
      <c r="Q341" s="104"/>
      <c r="R341" s="105" t="str">
        <f t="shared" si="29"/>
        <v/>
      </c>
      <c r="S341" s="30"/>
    </row>
    <row r="342" spans="2:19" x14ac:dyDescent="0.2">
      <c r="B342" s="17">
        <f t="shared" si="27"/>
        <v>333</v>
      </c>
      <c r="C342" s="71">
        <f t="shared" si="26"/>
        <v>0</v>
      </c>
      <c r="D342" s="29">
        <f t="shared" si="28"/>
        <v>0</v>
      </c>
      <c r="E342" s="27" t="s">
        <v>12</v>
      </c>
      <c r="F342" s="27" t="s">
        <v>12</v>
      </c>
      <c r="G342" s="28" t="s">
        <v>12</v>
      </c>
      <c r="H342" s="29" t="s">
        <v>12</v>
      </c>
      <c r="I342" s="29" t="s">
        <v>12</v>
      </c>
      <c r="J342" s="99"/>
      <c r="K342" s="29" t="s">
        <v>12</v>
      </c>
      <c r="L342" s="99"/>
      <c r="M342" s="29" t="s">
        <v>12</v>
      </c>
      <c r="N342" s="18" t="s">
        <v>124</v>
      </c>
      <c r="O342" s="18"/>
      <c r="P342" s="104"/>
      <c r="Q342" s="104"/>
      <c r="R342" s="105" t="str">
        <f t="shared" si="29"/>
        <v/>
      </c>
      <c r="S342" s="30"/>
    </row>
    <row r="343" spans="2:19" x14ac:dyDescent="0.2">
      <c r="B343" s="17">
        <f t="shared" si="27"/>
        <v>334</v>
      </c>
      <c r="C343" s="71">
        <f t="shared" si="26"/>
        <v>0</v>
      </c>
      <c r="D343" s="29">
        <f t="shared" si="28"/>
        <v>0</v>
      </c>
      <c r="E343" s="27" t="s">
        <v>12</v>
      </c>
      <c r="F343" s="27" t="s">
        <v>12</v>
      </c>
      <c r="G343" s="28" t="s">
        <v>12</v>
      </c>
      <c r="H343" s="29" t="s">
        <v>12</v>
      </c>
      <c r="I343" s="29" t="s">
        <v>12</v>
      </c>
      <c r="J343" s="99"/>
      <c r="K343" s="29" t="s">
        <v>12</v>
      </c>
      <c r="L343" s="99"/>
      <c r="M343" s="29" t="s">
        <v>12</v>
      </c>
      <c r="N343" s="18" t="s">
        <v>124</v>
      </c>
      <c r="O343" s="18"/>
      <c r="P343" s="104"/>
      <c r="Q343" s="104"/>
      <c r="R343" s="105" t="str">
        <f t="shared" si="29"/>
        <v/>
      </c>
      <c r="S343" s="30"/>
    </row>
    <row r="344" spans="2:19" x14ac:dyDescent="0.2">
      <c r="B344" s="17">
        <f t="shared" si="27"/>
        <v>335</v>
      </c>
      <c r="C344" s="71">
        <f t="shared" si="26"/>
        <v>0</v>
      </c>
      <c r="D344" s="29">
        <f t="shared" si="28"/>
        <v>0</v>
      </c>
      <c r="E344" s="27" t="s">
        <v>12</v>
      </c>
      <c r="F344" s="27" t="s">
        <v>12</v>
      </c>
      <c r="G344" s="28" t="s">
        <v>12</v>
      </c>
      <c r="H344" s="29" t="s">
        <v>12</v>
      </c>
      <c r="I344" s="29" t="s">
        <v>12</v>
      </c>
      <c r="J344" s="99"/>
      <c r="K344" s="29" t="s">
        <v>12</v>
      </c>
      <c r="L344" s="99"/>
      <c r="M344" s="29" t="s">
        <v>12</v>
      </c>
      <c r="N344" s="18" t="s">
        <v>124</v>
      </c>
      <c r="O344" s="18"/>
      <c r="P344" s="104"/>
      <c r="Q344" s="104"/>
      <c r="R344" s="105" t="str">
        <f t="shared" si="29"/>
        <v/>
      </c>
      <c r="S344" s="30"/>
    </row>
    <row r="345" spans="2:19" x14ac:dyDescent="0.2">
      <c r="B345" s="17">
        <f t="shared" si="27"/>
        <v>336</v>
      </c>
      <c r="C345" s="71">
        <f t="shared" si="26"/>
        <v>0</v>
      </c>
      <c r="D345" s="29">
        <f t="shared" si="28"/>
        <v>0</v>
      </c>
      <c r="E345" s="27" t="s">
        <v>12</v>
      </c>
      <c r="F345" s="27" t="s">
        <v>12</v>
      </c>
      <c r="G345" s="28" t="s">
        <v>12</v>
      </c>
      <c r="H345" s="29" t="s">
        <v>12</v>
      </c>
      <c r="I345" s="29" t="s">
        <v>12</v>
      </c>
      <c r="J345" s="99"/>
      <c r="K345" s="29" t="s">
        <v>12</v>
      </c>
      <c r="L345" s="99"/>
      <c r="M345" s="29" t="s">
        <v>12</v>
      </c>
      <c r="N345" s="18" t="s">
        <v>124</v>
      </c>
      <c r="O345" s="18"/>
      <c r="P345" s="104"/>
      <c r="Q345" s="104"/>
      <c r="R345" s="105" t="str">
        <f t="shared" si="29"/>
        <v/>
      </c>
      <c r="S345" s="30"/>
    </row>
    <row r="346" spans="2:19" x14ac:dyDescent="0.2">
      <c r="B346" s="17">
        <f t="shared" si="27"/>
        <v>337</v>
      </c>
      <c r="C346" s="71">
        <f t="shared" si="26"/>
        <v>0</v>
      </c>
      <c r="D346" s="29">
        <f t="shared" si="28"/>
        <v>0</v>
      </c>
      <c r="E346" s="27" t="s">
        <v>12</v>
      </c>
      <c r="F346" s="27" t="s">
        <v>12</v>
      </c>
      <c r="G346" s="28" t="s">
        <v>12</v>
      </c>
      <c r="H346" s="29" t="s">
        <v>12</v>
      </c>
      <c r="I346" s="29" t="s">
        <v>12</v>
      </c>
      <c r="J346" s="99"/>
      <c r="K346" s="29" t="s">
        <v>12</v>
      </c>
      <c r="L346" s="99"/>
      <c r="M346" s="29" t="s">
        <v>12</v>
      </c>
      <c r="N346" s="18" t="s">
        <v>124</v>
      </c>
      <c r="O346" s="18"/>
      <c r="P346" s="104"/>
      <c r="Q346" s="104"/>
      <c r="R346" s="105" t="str">
        <f t="shared" si="29"/>
        <v/>
      </c>
      <c r="S346" s="30"/>
    </row>
    <row r="347" spans="2:19" x14ac:dyDescent="0.2">
      <c r="B347" s="17">
        <f t="shared" si="27"/>
        <v>338</v>
      </c>
      <c r="C347" s="71">
        <f t="shared" si="26"/>
        <v>0</v>
      </c>
      <c r="D347" s="29">
        <f t="shared" si="28"/>
        <v>0</v>
      </c>
      <c r="E347" s="27" t="s">
        <v>12</v>
      </c>
      <c r="F347" s="27" t="s">
        <v>12</v>
      </c>
      <c r="G347" s="28" t="s">
        <v>12</v>
      </c>
      <c r="H347" s="29" t="s">
        <v>12</v>
      </c>
      <c r="I347" s="29" t="s">
        <v>12</v>
      </c>
      <c r="J347" s="99"/>
      <c r="K347" s="29" t="s">
        <v>12</v>
      </c>
      <c r="L347" s="99"/>
      <c r="M347" s="29" t="s">
        <v>12</v>
      </c>
      <c r="N347" s="18" t="s">
        <v>124</v>
      </c>
      <c r="O347" s="18"/>
      <c r="P347" s="104"/>
      <c r="Q347" s="104"/>
      <c r="R347" s="105" t="str">
        <f t="shared" si="29"/>
        <v/>
      </c>
      <c r="S347" s="30"/>
    </row>
    <row r="348" spans="2:19" x14ac:dyDescent="0.2">
      <c r="B348" s="17">
        <f t="shared" si="27"/>
        <v>339</v>
      </c>
      <c r="C348" s="71">
        <f t="shared" si="26"/>
        <v>0</v>
      </c>
      <c r="D348" s="29">
        <f t="shared" si="28"/>
        <v>0</v>
      </c>
      <c r="E348" s="27" t="s">
        <v>12</v>
      </c>
      <c r="F348" s="27" t="s">
        <v>12</v>
      </c>
      <c r="G348" s="28" t="s">
        <v>12</v>
      </c>
      <c r="H348" s="29" t="s">
        <v>12</v>
      </c>
      <c r="I348" s="29" t="s">
        <v>12</v>
      </c>
      <c r="J348" s="99"/>
      <c r="K348" s="29" t="s">
        <v>12</v>
      </c>
      <c r="L348" s="99"/>
      <c r="M348" s="29" t="s">
        <v>12</v>
      </c>
      <c r="N348" s="18" t="s">
        <v>124</v>
      </c>
      <c r="O348" s="18"/>
      <c r="P348" s="104"/>
      <c r="Q348" s="104"/>
      <c r="R348" s="105" t="str">
        <f t="shared" si="29"/>
        <v/>
      </c>
      <c r="S348" s="30"/>
    </row>
    <row r="349" spans="2:19" x14ac:dyDescent="0.2">
      <c r="B349" s="17">
        <f t="shared" si="27"/>
        <v>340</v>
      </c>
      <c r="C349" s="71">
        <f t="shared" si="26"/>
        <v>0</v>
      </c>
      <c r="D349" s="29">
        <f t="shared" si="28"/>
        <v>0</v>
      </c>
      <c r="E349" s="27" t="s">
        <v>12</v>
      </c>
      <c r="F349" s="27" t="s">
        <v>12</v>
      </c>
      <c r="G349" s="28" t="s">
        <v>12</v>
      </c>
      <c r="H349" s="29" t="s">
        <v>12</v>
      </c>
      <c r="I349" s="29" t="s">
        <v>12</v>
      </c>
      <c r="J349" s="99"/>
      <c r="K349" s="29" t="s">
        <v>12</v>
      </c>
      <c r="L349" s="99"/>
      <c r="M349" s="29" t="s">
        <v>12</v>
      </c>
      <c r="N349" s="18" t="s">
        <v>124</v>
      </c>
      <c r="O349" s="18"/>
      <c r="P349" s="104"/>
      <c r="Q349" s="104"/>
      <c r="R349" s="105" t="str">
        <f t="shared" si="29"/>
        <v/>
      </c>
      <c r="S349" s="30"/>
    </row>
    <row r="350" spans="2:19" x14ac:dyDescent="0.2">
      <c r="B350" s="17">
        <f t="shared" si="27"/>
        <v>341</v>
      </c>
      <c r="C350" s="71">
        <f t="shared" si="26"/>
        <v>0</v>
      </c>
      <c r="D350" s="29">
        <f t="shared" si="28"/>
        <v>0</v>
      </c>
      <c r="E350" s="27" t="s">
        <v>12</v>
      </c>
      <c r="F350" s="27" t="s">
        <v>12</v>
      </c>
      <c r="G350" s="28" t="s">
        <v>12</v>
      </c>
      <c r="H350" s="29" t="s">
        <v>12</v>
      </c>
      <c r="I350" s="29" t="s">
        <v>12</v>
      </c>
      <c r="J350" s="99"/>
      <c r="K350" s="29" t="s">
        <v>12</v>
      </c>
      <c r="L350" s="99"/>
      <c r="M350" s="29" t="s">
        <v>12</v>
      </c>
      <c r="N350" s="18" t="s">
        <v>124</v>
      </c>
      <c r="O350" s="18"/>
      <c r="P350" s="104"/>
      <c r="Q350" s="104"/>
      <c r="R350" s="105" t="str">
        <f t="shared" si="29"/>
        <v/>
      </c>
      <c r="S350" s="30"/>
    </row>
    <row r="351" spans="2:19" x14ac:dyDescent="0.2">
      <c r="B351" s="17">
        <f t="shared" si="27"/>
        <v>342</v>
      </c>
      <c r="C351" s="71">
        <f t="shared" si="26"/>
        <v>0</v>
      </c>
      <c r="D351" s="29">
        <f t="shared" si="28"/>
        <v>0</v>
      </c>
      <c r="E351" s="27" t="s">
        <v>12</v>
      </c>
      <c r="F351" s="27" t="s">
        <v>12</v>
      </c>
      <c r="G351" s="28" t="s">
        <v>12</v>
      </c>
      <c r="H351" s="29" t="s">
        <v>12</v>
      </c>
      <c r="I351" s="29" t="s">
        <v>12</v>
      </c>
      <c r="J351" s="99"/>
      <c r="K351" s="29" t="s">
        <v>12</v>
      </c>
      <c r="L351" s="99"/>
      <c r="M351" s="29" t="s">
        <v>12</v>
      </c>
      <c r="N351" s="18" t="s">
        <v>124</v>
      </c>
      <c r="O351" s="18"/>
      <c r="P351" s="104"/>
      <c r="Q351" s="104"/>
      <c r="R351" s="105" t="str">
        <f t="shared" si="29"/>
        <v/>
      </c>
      <c r="S351" s="30"/>
    </row>
    <row r="352" spans="2:19" x14ac:dyDescent="0.2">
      <c r="B352" s="17">
        <f t="shared" si="27"/>
        <v>343</v>
      </c>
      <c r="C352" s="71">
        <f t="shared" si="26"/>
        <v>0</v>
      </c>
      <c r="D352" s="29">
        <f t="shared" si="28"/>
        <v>0</v>
      </c>
      <c r="E352" s="27" t="s">
        <v>12</v>
      </c>
      <c r="F352" s="27" t="s">
        <v>12</v>
      </c>
      <c r="G352" s="28" t="s">
        <v>12</v>
      </c>
      <c r="H352" s="29" t="s">
        <v>12</v>
      </c>
      <c r="I352" s="29" t="s">
        <v>12</v>
      </c>
      <c r="J352" s="99"/>
      <c r="K352" s="29" t="s">
        <v>12</v>
      </c>
      <c r="L352" s="99"/>
      <c r="M352" s="29" t="s">
        <v>12</v>
      </c>
      <c r="N352" s="18" t="s">
        <v>124</v>
      </c>
      <c r="O352" s="18"/>
      <c r="P352" s="104"/>
      <c r="Q352" s="104"/>
      <c r="R352" s="105" t="str">
        <f t="shared" si="29"/>
        <v/>
      </c>
      <c r="S352" s="30"/>
    </row>
    <row r="353" spans="2:19" x14ac:dyDescent="0.2">
      <c r="B353" s="17">
        <f t="shared" si="27"/>
        <v>344</v>
      </c>
      <c r="C353" s="71">
        <f t="shared" si="26"/>
        <v>0</v>
      </c>
      <c r="D353" s="29">
        <f t="shared" si="28"/>
        <v>0</v>
      </c>
      <c r="E353" s="27" t="s">
        <v>12</v>
      </c>
      <c r="F353" s="27" t="s">
        <v>12</v>
      </c>
      <c r="G353" s="28" t="s">
        <v>12</v>
      </c>
      <c r="H353" s="29" t="s">
        <v>12</v>
      </c>
      <c r="I353" s="29" t="s">
        <v>12</v>
      </c>
      <c r="J353" s="99"/>
      <c r="K353" s="29" t="s">
        <v>12</v>
      </c>
      <c r="L353" s="99"/>
      <c r="M353" s="29" t="s">
        <v>12</v>
      </c>
      <c r="N353" s="18" t="s">
        <v>124</v>
      </c>
      <c r="O353" s="18"/>
      <c r="P353" s="104"/>
      <c r="Q353" s="104"/>
      <c r="R353" s="105" t="str">
        <f t="shared" si="29"/>
        <v/>
      </c>
      <c r="S353" s="30"/>
    </row>
    <row r="354" spans="2:19" x14ac:dyDescent="0.2">
      <c r="B354" s="17">
        <f t="shared" si="27"/>
        <v>345</v>
      </c>
      <c r="C354" s="71">
        <f t="shared" si="26"/>
        <v>0</v>
      </c>
      <c r="D354" s="29">
        <f t="shared" si="28"/>
        <v>0</v>
      </c>
      <c r="E354" s="27" t="s">
        <v>12</v>
      </c>
      <c r="F354" s="27" t="s">
        <v>12</v>
      </c>
      <c r="G354" s="28" t="s">
        <v>12</v>
      </c>
      <c r="H354" s="29" t="s">
        <v>12</v>
      </c>
      <c r="I354" s="29" t="s">
        <v>12</v>
      </c>
      <c r="J354" s="99"/>
      <c r="K354" s="29" t="s">
        <v>12</v>
      </c>
      <c r="L354" s="99"/>
      <c r="M354" s="29" t="s">
        <v>12</v>
      </c>
      <c r="N354" s="18" t="s">
        <v>124</v>
      </c>
      <c r="O354" s="18"/>
      <c r="P354" s="104"/>
      <c r="Q354" s="104"/>
      <c r="R354" s="105" t="str">
        <f t="shared" si="29"/>
        <v/>
      </c>
      <c r="S354" s="30"/>
    </row>
    <row r="355" spans="2:19" x14ac:dyDescent="0.2">
      <c r="B355" s="17">
        <f t="shared" si="27"/>
        <v>346</v>
      </c>
      <c r="C355" s="71">
        <f t="shared" si="26"/>
        <v>0</v>
      </c>
      <c r="D355" s="29">
        <f t="shared" si="28"/>
        <v>0</v>
      </c>
      <c r="E355" s="27" t="s">
        <v>12</v>
      </c>
      <c r="F355" s="27" t="s">
        <v>12</v>
      </c>
      <c r="G355" s="28" t="s">
        <v>12</v>
      </c>
      <c r="H355" s="29" t="s">
        <v>12</v>
      </c>
      <c r="I355" s="29" t="s">
        <v>12</v>
      </c>
      <c r="J355" s="99"/>
      <c r="K355" s="29" t="s">
        <v>12</v>
      </c>
      <c r="L355" s="99"/>
      <c r="M355" s="29" t="s">
        <v>12</v>
      </c>
      <c r="N355" s="18" t="s">
        <v>124</v>
      </c>
      <c r="O355" s="18"/>
      <c r="P355" s="104"/>
      <c r="Q355" s="104"/>
      <c r="R355" s="105" t="str">
        <f t="shared" si="29"/>
        <v/>
      </c>
      <c r="S355" s="30"/>
    </row>
    <row r="356" spans="2:19" x14ac:dyDescent="0.2">
      <c r="B356" s="17">
        <f t="shared" si="27"/>
        <v>347</v>
      </c>
      <c r="C356" s="71">
        <f t="shared" si="26"/>
        <v>0</v>
      </c>
      <c r="D356" s="29">
        <f t="shared" si="28"/>
        <v>0</v>
      </c>
      <c r="E356" s="27" t="s">
        <v>12</v>
      </c>
      <c r="F356" s="27" t="s">
        <v>12</v>
      </c>
      <c r="G356" s="28" t="s">
        <v>12</v>
      </c>
      <c r="H356" s="29" t="s">
        <v>12</v>
      </c>
      <c r="I356" s="29" t="s">
        <v>12</v>
      </c>
      <c r="J356" s="99"/>
      <c r="K356" s="29" t="s">
        <v>12</v>
      </c>
      <c r="L356" s="99"/>
      <c r="M356" s="29" t="s">
        <v>12</v>
      </c>
      <c r="N356" s="18" t="s">
        <v>124</v>
      </c>
      <c r="O356" s="18"/>
      <c r="P356" s="104"/>
      <c r="Q356" s="104"/>
      <c r="R356" s="105" t="str">
        <f t="shared" si="29"/>
        <v/>
      </c>
      <c r="S356" s="30"/>
    </row>
    <row r="357" spans="2:19" x14ac:dyDescent="0.2">
      <c r="B357" s="17">
        <f t="shared" si="27"/>
        <v>348</v>
      </c>
      <c r="C357" s="71">
        <f t="shared" si="26"/>
        <v>0</v>
      </c>
      <c r="D357" s="29">
        <f t="shared" si="28"/>
        <v>0</v>
      </c>
      <c r="E357" s="27" t="s">
        <v>12</v>
      </c>
      <c r="F357" s="27" t="s">
        <v>12</v>
      </c>
      <c r="G357" s="28" t="s">
        <v>12</v>
      </c>
      <c r="H357" s="29" t="s">
        <v>12</v>
      </c>
      <c r="I357" s="29" t="s">
        <v>12</v>
      </c>
      <c r="J357" s="99"/>
      <c r="K357" s="29" t="s">
        <v>12</v>
      </c>
      <c r="L357" s="99"/>
      <c r="M357" s="29" t="s">
        <v>12</v>
      </c>
      <c r="N357" s="18" t="s">
        <v>124</v>
      </c>
      <c r="O357" s="18"/>
      <c r="P357" s="104"/>
      <c r="Q357" s="104"/>
      <c r="R357" s="105" t="str">
        <f t="shared" si="29"/>
        <v/>
      </c>
      <c r="S357" s="30"/>
    </row>
    <row r="358" spans="2:19" x14ac:dyDescent="0.2">
      <c r="B358" s="17">
        <f t="shared" si="27"/>
        <v>349</v>
      </c>
      <c r="C358" s="71">
        <f t="shared" si="26"/>
        <v>0</v>
      </c>
      <c r="D358" s="29">
        <f t="shared" si="28"/>
        <v>0</v>
      </c>
      <c r="E358" s="27" t="s">
        <v>12</v>
      </c>
      <c r="F358" s="27" t="s">
        <v>12</v>
      </c>
      <c r="G358" s="28" t="s">
        <v>12</v>
      </c>
      <c r="H358" s="29" t="s">
        <v>12</v>
      </c>
      <c r="I358" s="29" t="s">
        <v>12</v>
      </c>
      <c r="J358" s="99"/>
      <c r="K358" s="29" t="s">
        <v>12</v>
      </c>
      <c r="L358" s="99"/>
      <c r="M358" s="29" t="s">
        <v>12</v>
      </c>
      <c r="N358" s="18" t="s">
        <v>124</v>
      </c>
      <c r="O358" s="18"/>
      <c r="P358" s="104"/>
      <c r="Q358" s="104"/>
      <c r="R358" s="105" t="str">
        <f t="shared" si="29"/>
        <v/>
      </c>
      <c r="S358" s="30"/>
    </row>
    <row r="359" spans="2:19" x14ac:dyDescent="0.2">
      <c r="B359" s="17">
        <f t="shared" si="27"/>
        <v>350</v>
      </c>
      <c r="C359" s="71">
        <f t="shared" si="26"/>
        <v>0</v>
      </c>
      <c r="D359" s="29">
        <f t="shared" si="28"/>
        <v>0</v>
      </c>
      <c r="E359" s="27" t="s">
        <v>12</v>
      </c>
      <c r="F359" s="27" t="s">
        <v>12</v>
      </c>
      <c r="G359" s="28" t="s">
        <v>12</v>
      </c>
      <c r="H359" s="29" t="s">
        <v>12</v>
      </c>
      <c r="I359" s="29" t="s">
        <v>12</v>
      </c>
      <c r="J359" s="99"/>
      <c r="K359" s="29" t="s">
        <v>12</v>
      </c>
      <c r="L359" s="99"/>
      <c r="M359" s="29" t="s">
        <v>12</v>
      </c>
      <c r="N359" s="18" t="s">
        <v>124</v>
      </c>
      <c r="O359" s="18"/>
      <c r="P359" s="104"/>
      <c r="Q359" s="104"/>
      <c r="R359" s="105" t="str">
        <f t="shared" si="29"/>
        <v/>
      </c>
      <c r="S359" s="30"/>
    </row>
    <row r="360" spans="2:19" x14ac:dyDescent="0.2">
      <c r="B360" s="17">
        <f t="shared" si="27"/>
        <v>351</v>
      </c>
      <c r="C360" s="71">
        <f t="shared" si="26"/>
        <v>0</v>
      </c>
      <c r="D360" s="29">
        <f t="shared" si="28"/>
        <v>0</v>
      </c>
      <c r="E360" s="27" t="s">
        <v>12</v>
      </c>
      <c r="F360" s="27" t="s">
        <v>12</v>
      </c>
      <c r="G360" s="28" t="s">
        <v>12</v>
      </c>
      <c r="H360" s="29" t="s">
        <v>12</v>
      </c>
      <c r="I360" s="29" t="s">
        <v>12</v>
      </c>
      <c r="J360" s="99"/>
      <c r="K360" s="29" t="s">
        <v>12</v>
      </c>
      <c r="L360" s="99"/>
      <c r="M360" s="29" t="s">
        <v>12</v>
      </c>
      <c r="N360" s="18" t="s">
        <v>124</v>
      </c>
      <c r="O360" s="18"/>
      <c r="P360" s="104"/>
      <c r="Q360" s="104"/>
      <c r="R360" s="105" t="str">
        <f t="shared" si="29"/>
        <v/>
      </c>
      <c r="S360" s="30"/>
    </row>
    <row r="361" spans="2:19" x14ac:dyDescent="0.2">
      <c r="B361" s="17">
        <f t="shared" si="27"/>
        <v>352</v>
      </c>
      <c r="C361" s="71">
        <f t="shared" si="26"/>
        <v>0</v>
      </c>
      <c r="D361" s="29">
        <f t="shared" si="28"/>
        <v>0</v>
      </c>
      <c r="E361" s="27" t="s">
        <v>12</v>
      </c>
      <c r="F361" s="27" t="s">
        <v>12</v>
      </c>
      <c r="G361" s="28" t="s">
        <v>12</v>
      </c>
      <c r="H361" s="29" t="s">
        <v>12</v>
      </c>
      <c r="I361" s="29" t="s">
        <v>12</v>
      </c>
      <c r="J361" s="99"/>
      <c r="K361" s="29" t="s">
        <v>12</v>
      </c>
      <c r="L361" s="99"/>
      <c r="M361" s="29" t="s">
        <v>12</v>
      </c>
      <c r="N361" s="18" t="s">
        <v>124</v>
      </c>
      <c r="O361" s="18"/>
      <c r="P361" s="104"/>
      <c r="Q361" s="104"/>
      <c r="R361" s="105" t="str">
        <f t="shared" si="29"/>
        <v/>
      </c>
      <c r="S361" s="30"/>
    </row>
    <row r="362" spans="2:19" x14ac:dyDescent="0.2">
      <c r="B362" s="17">
        <f t="shared" si="27"/>
        <v>353</v>
      </c>
      <c r="C362" s="71">
        <f t="shared" si="26"/>
        <v>0</v>
      </c>
      <c r="D362" s="29">
        <f t="shared" si="28"/>
        <v>0</v>
      </c>
      <c r="E362" s="27" t="s">
        <v>12</v>
      </c>
      <c r="F362" s="27" t="s">
        <v>12</v>
      </c>
      <c r="G362" s="28" t="s">
        <v>12</v>
      </c>
      <c r="H362" s="29" t="s">
        <v>12</v>
      </c>
      <c r="I362" s="29" t="s">
        <v>12</v>
      </c>
      <c r="J362" s="99"/>
      <c r="K362" s="29" t="s">
        <v>12</v>
      </c>
      <c r="L362" s="99"/>
      <c r="M362" s="29" t="s">
        <v>12</v>
      </c>
      <c r="N362" s="18" t="s">
        <v>124</v>
      </c>
      <c r="O362" s="18"/>
      <c r="P362" s="104"/>
      <c r="Q362" s="104"/>
      <c r="R362" s="105" t="str">
        <f t="shared" si="29"/>
        <v/>
      </c>
      <c r="S362" s="30"/>
    </row>
    <row r="363" spans="2:19" x14ac:dyDescent="0.2">
      <c r="B363" s="17">
        <f t="shared" si="27"/>
        <v>354</v>
      </c>
      <c r="C363" s="71">
        <f t="shared" si="26"/>
        <v>0</v>
      </c>
      <c r="D363" s="29">
        <f t="shared" si="28"/>
        <v>0</v>
      </c>
      <c r="E363" s="27" t="s">
        <v>12</v>
      </c>
      <c r="F363" s="27" t="s">
        <v>12</v>
      </c>
      <c r="G363" s="28" t="s">
        <v>12</v>
      </c>
      <c r="H363" s="29" t="s">
        <v>12</v>
      </c>
      <c r="I363" s="29" t="s">
        <v>12</v>
      </c>
      <c r="J363" s="99"/>
      <c r="K363" s="29" t="s">
        <v>12</v>
      </c>
      <c r="L363" s="99"/>
      <c r="M363" s="29" t="s">
        <v>12</v>
      </c>
      <c r="N363" s="18" t="s">
        <v>124</v>
      </c>
      <c r="O363" s="18"/>
      <c r="P363" s="104"/>
      <c r="Q363" s="104"/>
      <c r="R363" s="105" t="str">
        <f t="shared" si="29"/>
        <v/>
      </c>
      <c r="S363" s="30"/>
    </row>
    <row r="364" spans="2:19" x14ac:dyDescent="0.2">
      <c r="B364" s="17">
        <f t="shared" si="27"/>
        <v>355</v>
      </c>
      <c r="C364" s="71">
        <f t="shared" si="26"/>
        <v>0</v>
      </c>
      <c r="D364" s="29">
        <f t="shared" si="28"/>
        <v>0</v>
      </c>
      <c r="E364" s="27" t="s">
        <v>12</v>
      </c>
      <c r="F364" s="27" t="s">
        <v>12</v>
      </c>
      <c r="G364" s="28" t="s">
        <v>12</v>
      </c>
      <c r="H364" s="29" t="s">
        <v>12</v>
      </c>
      <c r="I364" s="29" t="s">
        <v>12</v>
      </c>
      <c r="J364" s="99"/>
      <c r="K364" s="29" t="s">
        <v>12</v>
      </c>
      <c r="L364" s="99"/>
      <c r="M364" s="29" t="s">
        <v>12</v>
      </c>
      <c r="N364" s="18" t="s">
        <v>124</v>
      </c>
      <c r="O364" s="18"/>
      <c r="P364" s="104"/>
      <c r="Q364" s="104"/>
      <c r="R364" s="105" t="str">
        <f t="shared" si="29"/>
        <v/>
      </c>
      <c r="S364" s="30"/>
    </row>
    <row r="365" spans="2:19" x14ac:dyDescent="0.2">
      <c r="B365" s="17">
        <f t="shared" si="27"/>
        <v>356</v>
      </c>
      <c r="C365" s="71">
        <f t="shared" si="26"/>
        <v>0</v>
      </c>
      <c r="D365" s="29">
        <f t="shared" si="28"/>
        <v>0</v>
      </c>
      <c r="E365" s="27" t="s">
        <v>12</v>
      </c>
      <c r="F365" s="27" t="s">
        <v>12</v>
      </c>
      <c r="G365" s="28" t="s">
        <v>12</v>
      </c>
      <c r="H365" s="29" t="s">
        <v>12</v>
      </c>
      <c r="I365" s="29" t="s">
        <v>12</v>
      </c>
      <c r="J365" s="99"/>
      <c r="K365" s="29" t="s">
        <v>12</v>
      </c>
      <c r="L365" s="99"/>
      <c r="M365" s="29" t="s">
        <v>12</v>
      </c>
      <c r="N365" s="18" t="s">
        <v>124</v>
      </c>
      <c r="O365" s="18"/>
      <c r="P365" s="104"/>
      <c r="Q365" s="104"/>
      <c r="R365" s="105" t="str">
        <f t="shared" si="29"/>
        <v/>
      </c>
      <c r="S365" s="30"/>
    </row>
    <row r="366" spans="2:19" x14ac:dyDescent="0.2">
      <c r="B366" s="17">
        <f t="shared" si="27"/>
        <v>357</v>
      </c>
      <c r="C366" s="71">
        <f t="shared" si="26"/>
        <v>0</v>
      </c>
      <c r="D366" s="29">
        <f t="shared" si="28"/>
        <v>0</v>
      </c>
      <c r="E366" s="27" t="s">
        <v>12</v>
      </c>
      <c r="F366" s="27" t="s">
        <v>12</v>
      </c>
      <c r="G366" s="28" t="s">
        <v>12</v>
      </c>
      <c r="H366" s="29" t="s">
        <v>12</v>
      </c>
      <c r="I366" s="29" t="s">
        <v>12</v>
      </c>
      <c r="J366" s="99"/>
      <c r="K366" s="29" t="s">
        <v>12</v>
      </c>
      <c r="L366" s="99"/>
      <c r="M366" s="29" t="s">
        <v>12</v>
      </c>
      <c r="N366" s="18" t="s">
        <v>124</v>
      </c>
      <c r="O366" s="18"/>
      <c r="P366" s="104"/>
      <c r="Q366" s="104"/>
      <c r="R366" s="105" t="str">
        <f t="shared" si="29"/>
        <v/>
      </c>
      <c r="S366" s="30"/>
    </row>
    <row r="367" spans="2:19" x14ac:dyDescent="0.2">
      <c r="B367" s="17">
        <f t="shared" si="27"/>
        <v>358</v>
      </c>
      <c r="C367" s="71">
        <f t="shared" si="26"/>
        <v>0</v>
      </c>
      <c r="D367" s="29">
        <f t="shared" si="28"/>
        <v>0</v>
      </c>
      <c r="E367" s="27" t="s">
        <v>12</v>
      </c>
      <c r="F367" s="27" t="s">
        <v>12</v>
      </c>
      <c r="G367" s="28" t="s">
        <v>12</v>
      </c>
      <c r="H367" s="29" t="s">
        <v>12</v>
      </c>
      <c r="I367" s="29" t="s">
        <v>12</v>
      </c>
      <c r="J367" s="99"/>
      <c r="K367" s="29" t="s">
        <v>12</v>
      </c>
      <c r="L367" s="99"/>
      <c r="M367" s="29" t="s">
        <v>12</v>
      </c>
      <c r="N367" s="18" t="s">
        <v>124</v>
      </c>
      <c r="O367" s="18"/>
      <c r="P367" s="104"/>
      <c r="Q367" s="104"/>
      <c r="R367" s="105" t="str">
        <f t="shared" si="29"/>
        <v/>
      </c>
      <c r="S367" s="30"/>
    </row>
    <row r="368" spans="2:19" x14ac:dyDescent="0.2">
      <c r="B368" s="17">
        <f t="shared" si="27"/>
        <v>359</v>
      </c>
      <c r="C368" s="71">
        <f t="shared" si="26"/>
        <v>0</v>
      </c>
      <c r="D368" s="29">
        <f t="shared" si="28"/>
        <v>0</v>
      </c>
      <c r="E368" s="27" t="s">
        <v>12</v>
      </c>
      <c r="F368" s="27" t="s">
        <v>12</v>
      </c>
      <c r="G368" s="28" t="s">
        <v>12</v>
      </c>
      <c r="H368" s="29" t="s">
        <v>12</v>
      </c>
      <c r="I368" s="29" t="s">
        <v>12</v>
      </c>
      <c r="J368" s="99"/>
      <c r="K368" s="29" t="s">
        <v>12</v>
      </c>
      <c r="L368" s="99"/>
      <c r="M368" s="29" t="s">
        <v>12</v>
      </c>
      <c r="N368" s="18" t="s">
        <v>124</v>
      </c>
      <c r="O368" s="18"/>
      <c r="P368" s="104"/>
      <c r="Q368" s="104"/>
      <c r="R368" s="105" t="str">
        <f t="shared" si="29"/>
        <v/>
      </c>
      <c r="S368" s="30"/>
    </row>
    <row r="369" spans="2:19" x14ac:dyDescent="0.2">
      <c r="B369" s="17">
        <f t="shared" si="27"/>
        <v>360</v>
      </c>
      <c r="C369" s="71">
        <f t="shared" si="26"/>
        <v>0</v>
      </c>
      <c r="D369" s="29">
        <f t="shared" si="28"/>
        <v>0</v>
      </c>
      <c r="E369" s="27" t="s">
        <v>12</v>
      </c>
      <c r="F369" s="27" t="s">
        <v>12</v>
      </c>
      <c r="G369" s="28" t="s">
        <v>12</v>
      </c>
      <c r="H369" s="29" t="s">
        <v>12</v>
      </c>
      <c r="I369" s="29" t="s">
        <v>12</v>
      </c>
      <c r="J369" s="99"/>
      <c r="K369" s="29" t="s">
        <v>12</v>
      </c>
      <c r="L369" s="99"/>
      <c r="M369" s="29" t="s">
        <v>12</v>
      </c>
      <c r="N369" s="18" t="s">
        <v>124</v>
      </c>
      <c r="O369" s="18"/>
      <c r="P369" s="104"/>
      <c r="Q369" s="104"/>
      <c r="R369" s="105" t="str">
        <f t="shared" si="29"/>
        <v/>
      </c>
      <c r="S369" s="30"/>
    </row>
    <row r="370" spans="2:19" x14ac:dyDescent="0.2">
      <c r="B370" s="17">
        <f t="shared" si="27"/>
        <v>361</v>
      </c>
      <c r="C370" s="71">
        <f t="shared" si="26"/>
        <v>0</v>
      </c>
      <c r="D370" s="29">
        <f t="shared" si="28"/>
        <v>0</v>
      </c>
      <c r="E370" s="27" t="s">
        <v>12</v>
      </c>
      <c r="F370" s="27" t="s">
        <v>12</v>
      </c>
      <c r="G370" s="28" t="s">
        <v>12</v>
      </c>
      <c r="H370" s="29" t="s">
        <v>12</v>
      </c>
      <c r="I370" s="29" t="s">
        <v>12</v>
      </c>
      <c r="J370" s="99"/>
      <c r="K370" s="29" t="s">
        <v>12</v>
      </c>
      <c r="L370" s="99"/>
      <c r="M370" s="29" t="s">
        <v>12</v>
      </c>
      <c r="N370" s="18" t="s">
        <v>124</v>
      </c>
      <c r="O370" s="18"/>
      <c r="P370" s="104"/>
      <c r="Q370" s="104"/>
      <c r="R370" s="105" t="str">
        <f t="shared" si="29"/>
        <v/>
      </c>
      <c r="S370" s="30"/>
    </row>
    <row r="371" spans="2:19" x14ac:dyDescent="0.2">
      <c r="B371" s="17">
        <f t="shared" si="27"/>
        <v>362</v>
      </c>
      <c r="C371" s="71">
        <f t="shared" si="26"/>
        <v>0</v>
      </c>
      <c r="D371" s="29">
        <f t="shared" si="28"/>
        <v>0</v>
      </c>
      <c r="E371" s="27" t="s">
        <v>12</v>
      </c>
      <c r="F371" s="27" t="s">
        <v>12</v>
      </c>
      <c r="G371" s="28" t="s">
        <v>12</v>
      </c>
      <c r="H371" s="29" t="s">
        <v>12</v>
      </c>
      <c r="I371" s="29" t="s">
        <v>12</v>
      </c>
      <c r="J371" s="99"/>
      <c r="K371" s="29" t="s">
        <v>12</v>
      </c>
      <c r="L371" s="99"/>
      <c r="M371" s="29" t="s">
        <v>12</v>
      </c>
      <c r="N371" s="18" t="s">
        <v>124</v>
      </c>
      <c r="O371" s="18"/>
      <c r="P371" s="104"/>
      <c r="Q371" s="104"/>
      <c r="R371" s="105" t="str">
        <f t="shared" si="29"/>
        <v/>
      </c>
      <c r="S371" s="30"/>
    </row>
    <row r="372" spans="2:19" x14ac:dyDescent="0.2">
      <c r="B372" s="17">
        <f t="shared" si="27"/>
        <v>363</v>
      </c>
      <c r="C372" s="71">
        <f t="shared" si="26"/>
        <v>0</v>
      </c>
      <c r="D372" s="29">
        <f t="shared" si="28"/>
        <v>0</v>
      </c>
      <c r="E372" s="27" t="s">
        <v>12</v>
      </c>
      <c r="F372" s="27" t="s">
        <v>12</v>
      </c>
      <c r="G372" s="28" t="s">
        <v>12</v>
      </c>
      <c r="H372" s="29" t="s">
        <v>12</v>
      </c>
      <c r="I372" s="29" t="s">
        <v>12</v>
      </c>
      <c r="J372" s="99"/>
      <c r="K372" s="29" t="s">
        <v>12</v>
      </c>
      <c r="L372" s="99"/>
      <c r="M372" s="29" t="s">
        <v>12</v>
      </c>
      <c r="N372" s="18" t="s">
        <v>124</v>
      </c>
      <c r="O372" s="18"/>
      <c r="P372" s="104"/>
      <c r="Q372" s="104"/>
      <c r="R372" s="105" t="str">
        <f t="shared" si="29"/>
        <v/>
      </c>
      <c r="S372" s="30"/>
    </row>
    <row r="373" spans="2:19" x14ac:dyDescent="0.2">
      <c r="B373" s="17">
        <f t="shared" si="27"/>
        <v>364</v>
      </c>
      <c r="C373" s="71">
        <f t="shared" si="26"/>
        <v>0</v>
      </c>
      <c r="D373" s="29">
        <f t="shared" si="28"/>
        <v>0</v>
      </c>
      <c r="E373" s="27" t="s">
        <v>12</v>
      </c>
      <c r="F373" s="27" t="s">
        <v>12</v>
      </c>
      <c r="G373" s="28" t="s">
        <v>12</v>
      </c>
      <c r="H373" s="29" t="s">
        <v>12</v>
      </c>
      <c r="I373" s="29" t="s">
        <v>12</v>
      </c>
      <c r="J373" s="99"/>
      <c r="K373" s="29" t="s">
        <v>12</v>
      </c>
      <c r="L373" s="99"/>
      <c r="M373" s="29" t="s">
        <v>12</v>
      </c>
      <c r="N373" s="18" t="s">
        <v>124</v>
      </c>
      <c r="O373" s="18"/>
      <c r="P373" s="104"/>
      <c r="Q373" s="104"/>
      <c r="R373" s="105" t="str">
        <f t="shared" si="29"/>
        <v/>
      </c>
      <c r="S373" s="30"/>
    </row>
    <row r="374" spans="2:19" x14ac:dyDescent="0.2">
      <c r="B374" s="17">
        <f t="shared" si="27"/>
        <v>365</v>
      </c>
      <c r="C374" s="71">
        <f t="shared" si="26"/>
        <v>0</v>
      </c>
      <c r="D374" s="29">
        <f t="shared" si="28"/>
        <v>0</v>
      </c>
      <c r="E374" s="27" t="s">
        <v>12</v>
      </c>
      <c r="F374" s="27" t="s">
        <v>12</v>
      </c>
      <c r="G374" s="28" t="s">
        <v>12</v>
      </c>
      <c r="H374" s="29" t="s">
        <v>12</v>
      </c>
      <c r="I374" s="29" t="s">
        <v>12</v>
      </c>
      <c r="J374" s="99"/>
      <c r="K374" s="29" t="s">
        <v>12</v>
      </c>
      <c r="L374" s="99"/>
      <c r="M374" s="29" t="s">
        <v>12</v>
      </c>
      <c r="N374" s="18" t="s">
        <v>124</v>
      </c>
      <c r="O374" s="18"/>
      <c r="P374" s="104"/>
      <c r="Q374" s="104"/>
      <c r="R374" s="105" t="str">
        <f t="shared" si="29"/>
        <v/>
      </c>
      <c r="S374" s="30"/>
    </row>
    <row r="375" spans="2:19" x14ac:dyDescent="0.2">
      <c r="B375" s="17">
        <f t="shared" si="27"/>
        <v>366</v>
      </c>
      <c r="C375" s="71">
        <f t="shared" si="26"/>
        <v>0</v>
      </c>
      <c r="D375" s="29">
        <f t="shared" si="28"/>
        <v>0</v>
      </c>
      <c r="E375" s="27" t="s">
        <v>12</v>
      </c>
      <c r="F375" s="27" t="s">
        <v>12</v>
      </c>
      <c r="G375" s="28" t="s">
        <v>12</v>
      </c>
      <c r="H375" s="29" t="s">
        <v>12</v>
      </c>
      <c r="I375" s="29" t="s">
        <v>12</v>
      </c>
      <c r="J375" s="99"/>
      <c r="K375" s="29" t="s">
        <v>12</v>
      </c>
      <c r="L375" s="99"/>
      <c r="M375" s="29" t="s">
        <v>12</v>
      </c>
      <c r="N375" s="18" t="s">
        <v>124</v>
      </c>
      <c r="O375" s="18"/>
      <c r="P375" s="104"/>
      <c r="Q375" s="104"/>
      <c r="R375" s="105" t="str">
        <f t="shared" si="29"/>
        <v/>
      </c>
      <c r="S375" s="30"/>
    </row>
    <row r="376" spans="2:19" x14ac:dyDescent="0.2">
      <c r="B376" s="17">
        <f t="shared" si="27"/>
        <v>367</v>
      </c>
      <c r="C376" s="71">
        <f t="shared" si="26"/>
        <v>0</v>
      </c>
      <c r="D376" s="29">
        <f t="shared" si="28"/>
        <v>0</v>
      </c>
      <c r="E376" s="27" t="s">
        <v>12</v>
      </c>
      <c r="F376" s="27" t="s">
        <v>12</v>
      </c>
      <c r="G376" s="28" t="s">
        <v>12</v>
      </c>
      <c r="H376" s="29" t="s">
        <v>12</v>
      </c>
      <c r="I376" s="29" t="s">
        <v>12</v>
      </c>
      <c r="J376" s="99"/>
      <c r="K376" s="29" t="s">
        <v>12</v>
      </c>
      <c r="L376" s="99"/>
      <c r="M376" s="29" t="s">
        <v>12</v>
      </c>
      <c r="N376" s="18" t="s">
        <v>124</v>
      </c>
      <c r="O376" s="18"/>
      <c r="P376" s="104"/>
      <c r="Q376" s="104"/>
      <c r="R376" s="105" t="str">
        <f t="shared" si="29"/>
        <v/>
      </c>
      <c r="S376" s="30"/>
    </row>
    <row r="377" spans="2:19" x14ac:dyDescent="0.2">
      <c r="B377" s="17">
        <f t="shared" si="27"/>
        <v>368</v>
      </c>
      <c r="C377" s="71">
        <f t="shared" si="26"/>
        <v>0</v>
      </c>
      <c r="D377" s="29">
        <f t="shared" si="28"/>
        <v>0</v>
      </c>
      <c r="E377" s="27" t="s">
        <v>12</v>
      </c>
      <c r="F377" s="27" t="s">
        <v>12</v>
      </c>
      <c r="G377" s="28" t="s">
        <v>12</v>
      </c>
      <c r="H377" s="29" t="s">
        <v>12</v>
      </c>
      <c r="I377" s="29" t="s">
        <v>12</v>
      </c>
      <c r="J377" s="99"/>
      <c r="K377" s="29" t="s">
        <v>12</v>
      </c>
      <c r="L377" s="99"/>
      <c r="M377" s="29" t="s">
        <v>12</v>
      </c>
      <c r="N377" s="18" t="s">
        <v>124</v>
      </c>
      <c r="O377" s="18"/>
      <c r="P377" s="104"/>
      <c r="Q377" s="104"/>
      <c r="R377" s="105" t="str">
        <f t="shared" si="29"/>
        <v/>
      </c>
      <c r="S377" s="30"/>
    </row>
    <row r="378" spans="2:19" x14ac:dyDescent="0.2">
      <c r="B378" s="17">
        <f t="shared" si="27"/>
        <v>369</v>
      </c>
      <c r="C378" s="71">
        <f t="shared" si="26"/>
        <v>0</v>
      </c>
      <c r="D378" s="29">
        <f t="shared" si="28"/>
        <v>0</v>
      </c>
      <c r="E378" s="27" t="s">
        <v>12</v>
      </c>
      <c r="F378" s="27" t="s">
        <v>12</v>
      </c>
      <c r="G378" s="28" t="s">
        <v>12</v>
      </c>
      <c r="H378" s="29" t="s">
        <v>12</v>
      </c>
      <c r="I378" s="29" t="s">
        <v>12</v>
      </c>
      <c r="J378" s="99"/>
      <c r="K378" s="29" t="s">
        <v>12</v>
      </c>
      <c r="L378" s="99"/>
      <c r="M378" s="29" t="s">
        <v>12</v>
      </c>
      <c r="N378" s="18" t="s">
        <v>124</v>
      </c>
      <c r="O378" s="18"/>
      <c r="P378" s="104"/>
      <c r="Q378" s="104"/>
      <c r="R378" s="105" t="str">
        <f t="shared" si="29"/>
        <v/>
      </c>
      <c r="S378" s="30"/>
    </row>
    <row r="379" spans="2:19" x14ac:dyDescent="0.2">
      <c r="B379" s="17">
        <f t="shared" si="27"/>
        <v>370</v>
      </c>
      <c r="C379" s="71">
        <f t="shared" si="26"/>
        <v>0</v>
      </c>
      <c r="D379" s="29">
        <f t="shared" si="28"/>
        <v>0</v>
      </c>
      <c r="E379" s="27" t="s">
        <v>12</v>
      </c>
      <c r="F379" s="27" t="s">
        <v>12</v>
      </c>
      <c r="G379" s="28" t="s">
        <v>12</v>
      </c>
      <c r="H379" s="29" t="s">
        <v>12</v>
      </c>
      <c r="I379" s="29" t="s">
        <v>12</v>
      </c>
      <c r="J379" s="99"/>
      <c r="K379" s="29" t="s">
        <v>12</v>
      </c>
      <c r="L379" s="99"/>
      <c r="M379" s="29" t="s">
        <v>12</v>
      </c>
      <c r="N379" s="18" t="s">
        <v>124</v>
      </c>
      <c r="O379" s="18"/>
      <c r="P379" s="104"/>
      <c r="Q379" s="104"/>
      <c r="R379" s="105" t="str">
        <f t="shared" si="29"/>
        <v/>
      </c>
      <c r="S379" s="30"/>
    </row>
    <row r="380" spans="2:19" x14ac:dyDescent="0.2">
      <c r="B380" s="17">
        <f t="shared" si="27"/>
        <v>371</v>
      </c>
      <c r="C380" s="71">
        <f t="shared" si="26"/>
        <v>0</v>
      </c>
      <c r="D380" s="29">
        <f t="shared" si="28"/>
        <v>0</v>
      </c>
      <c r="E380" s="27" t="s">
        <v>12</v>
      </c>
      <c r="F380" s="27" t="s">
        <v>12</v>
      </c>
      <c r="G380" s="28" t="s">
        <v>12</v>
      </c>
      <c r="H380" s="29" t="s">
        <v>12</v>
      </c>
      <c r="I380" s="29" t="s">
        <v>12</v>
      </c>
      <c r="J380" s="99"/>
      <c r="K380" s="29" t="s">
        <v>12</v>
      </c>
      <c r="L380" s="99"/>
      <c r="M380" s="29" t="s">
        <v>12</v>
      </c>
      <c r="N380" s="18" t="s">
        <v>124</v>
      </c>
      <c r="O380" s="18"/>
      <c r="P380" s="104"/>
      <c r="Q380" s="104"/>
      <c r="R380" s="105" t="str">
        <f t="shared" si="29"/>
        <v/>
      </c>
      <c r="S380" s="30"/>
    </row>
    <row r="381" spans="2:19" x14ac:dyDescent="0.2">
      <c r="B381" s="17">
        <f t="shared" si="27"/>
        <v>372</v>
      </c>
      <c r="C381" s="71">
        <f t="shared" ref="C381:C444" si="30">D381/$F$6</f>
        <v>0</v>
      </c>
      <c r="D381" s="29">
        <f t="shared" si="28"/>
        <v>0</v>
      </c>
      <c r="E381" s="27" t="s">
        <v>12</v>
      </c>
      <c r="F381" s="27" t="s">
        <v>12</v>
      </c>
      <c r="G381" s="28" t="s">
        <v>12</v>
      </c>
      <c r="H381" s="29" t="s">
        <v>12</v>
      </c>
      <c r="I381" s="29" t="s">
        <v>12</v>
      </c>
      <c r="J381" s="99"/>
      <c r="K381" s="29" t="s">
        <v>12</v>
      </c>
      <c r="L381" s="99"/>
      <c r="M381" s="29" t="s">
        <v>12</v>
      </c>
      <c r="N381" s="18" t="s">
        <v>124</v>
      </c>
      <c r="O381" s="18"/>
      <c r="P381" s="104"/>
      <c r="Q381" s="104"/>
      <c r="R381" s="105" t="str">
        <f t="shared" si="29"/>
        <v/>
      </c>
      <c r="S381" s="30"/>
    </row>
    <row r="382" spans="2:19" x14ac:dyDescent="0.2">
      <c r="B382" s="17">
        <f t="shared" si="27"/>
        <v>373</v>
      </c>
      <c r="C382" s="71">
        <f t="shared" si="30"/>
        <v>0</v>
      </c>
      <c r="D382" s="29">
        <f t="shared" si="28"/>
        <v>0</v>
      </c>
      <c r="E382" s="27" t="s">
        <v>12</v>
      </c>
      <c r="F382" s="27" t="s">
        <v>12</v>
      </c>
      <c r="G382" s="28" t="s">
        <v>12</v>
      </c>
      <c r="H382" s="29" t="s">
        <v>12</v>
      </c>
      <c r="I382" s="29" t="s">
        <v>12</v>
      </c>
      <c r="J382" s="99"/>
      <c r="K382" s="29" t="s">
        <v>12</v>
      </c>
      <c r="L382" s="99"/>
      <c r="M382" s="29" t="s">
        <v>12</v>
      </c>
      <c r="N382" s="18" t="s">
        <v>124</v>
      </c>
      <c r="O382" s="18"/>
      <c r="P382" s="104"/>
      <c r="Q382" s="104"/>
      <c r="R382" s="105" t="str">
        <f t="shared" si="29"/>
        <v/>
      </c>
      <c r="S382" s="30"/>
    </row>
    <row r="383" spans="2:19" x14ac:dyDescent="0.2">
      <c r="B383" s="17">
        <f t="shared" si="27"/>
        <v>374</v>
      </c>
      <c r="C383" s="71">
        <f t="shared" si="30"/>
        <v>0</v>
      </c>
      <c r="D383" s="29">
        <f t="shared" si="28"/>
        <v>0</v>
      </c>
      <c r="E383" s="27" t="s">
        <v>12</v>
      </c>
      <c r="F383" s="27" t="s">
        <v>12</v>
      </c>
      <c r="G383" s="28" t="s">
        <v>12</v>
      </c>
      <c r="H383" s="29" t="s">
        <v>12</v>
      </c>
      <c r="I383" s="29" t="s">
        <v>12</v>
      </c>
      <c r="J383" s="99"/>
      <c r="K383" s="29" t="s">
        <v>12</v>
      </c>
      <c r="L383" s="99"/>
      <c r="M383" s="29" t="s">
        <v>12</v>
      </c>
      <c r="N383" s="18" t="s">
        <v>124</v>
      </c>
      <c r="O383" s="18"/>
      <c r="P383" s="104"/>
      <c r="Q383" s="104"/>
      <c r="R383" s="105" t="str">
        <f t="shared" si="29"/>
        <v/>
      </c>
      <c r="S383" s="30"/>
    </row>
    <row r="384" spans="2:19" x14ac:dyDescent="0.2">
      <c r="B384" s="17">
        <f t="shared" si="27"/>
        <v>375</v>
      </c>
      <c r="C384" s="71">
        <f t="shared" si="30"/>
        <v>0</v>
      </c>
      <c r="D384" s="29">
        <f t="shared" si="28"/>
        <v>0</v>
      </c>
      <c r="E384" s="27" t="s">
        <v>12</v>
      </c>
      <c r="F384" s="27" t="s">
        <v>12</v>
      </c>
      <c r="G384" s="28" t="s">
        <v>12</v>
      </c>
      <c r="H384" s="29" t="s">
        <v>12</v>
      </c>
      <c r="I384" s="29" t="s">
        <v>12</v>
      </c>
      <c r="J384" s="99"/>
      <c r="K384" s="29" t="s">
        <v>12</v>
      </c>
      <c r="L384" s="99"/>
      <c r="M384" s="29" t="s">
        <v>12</v>
      </c>
      <c r="N384" s="18" t="s">
        <v>124</v>
      </c>
      <c r="O384" s="18"/>
      <c r="P384" s="104"/>
      <c r="Q384" s="104"/>
      <c r="R384" s="105" t="str">
        <f t="shared" si="29"/>
        <v/>
      </c>
      <c r="S384" s="30"/>
    </row>
    <row r="385" spans="2:19" x14ac:dyDescent="0.2">
      <c r="B385" s="17">
        <f t="shared" si="27"/>
        <v>376</v>
      </c>
      <c r="C385" s="71">
        <f t="shared" si="30"/>
        <v>0</v>
      </c>
      <c r="D385" s="29">
        <f t="shared" si="28"/>
        <v>0</v>
      </c>
      <c r="E385" s="27" t="s">
        <v>12</v>
      </c>
      <c r="F385" s="27" t="s">
        <v>12</v>
      </c>
      <c r="G385" s="28" t="s">
        <v>12</v>
      </c>
      <c r="H385" s="29" t="s">
        <v>12</v>
      </c>
      <c r="I385" s="29" t="s">
        <v>12</v>
      </c>
      <c r="J385" s="99"/>
      <c r="K385" s="29" t="s">
        <v>12</v>
      </c>
      <c r="L385" s="99"/>
      <c r="M385" s="29" t="s">
        <v>12</v>
      </c>
      <c r="N385" s="18" t="s">
        <v>124</v>
      </c>
      <c r="O385" s="18"/>
      <c r="P385" s="104"/>
      <c r="Q385" s="104"/>
      <c r="R385" s="105" t="str">
        <f t="shared" si="29"/>
        <v/>
      </c>
      <c r="S385" s="30"/>
    </row>
    <row r="386" spans="2:19" x14ac:dyDescent="0.2">
      <c r="B386" s="17">
        <f t="shared" si="27"/>
        <v>377</v>
      </c>
      <c r="C386" s="71">
        <f t="shared" si="30"/>
        <v>0</v>
      </c>
      <c r="D386" s="29">
        <f t="shared" si="28"/>
        <v>0</v>
      </c>
      <c r="E386" s="27" t="s">
        <v>12</v>
      </c>
      <c r="F386" s="27" t="s">
        <v>12</v>
      </c>
      <c r="G386" s="28" t="s">
        <v>12</v>
      </c>
      <c r="H386" s="29" t="s">
        <v>12</v>
      </c>
      <c r="I386" s="29" t="s">
        <v>12</v>
      </c>
      <c r="J386" s="99"/>
      <c r="K386" s="29" t="s">
        <v>12</v>
      </c>
      <c r="L386" s="99"/>
      <c r="M386" s="29" t="s">
        <v>12</v>
      </c>
      <c r="N386" s="18" t="s">
        <v>124</v>
      </c>
      <c r="O386" s="18"/>
      <c r="P386" s="104"/>
      <c r="Q386" s="104"/>
      <c r="R386" s="105" t="str">
        <f t="shared" si="29"/>
        <v/>
      </c>
      <c r="S386" s="30"/>
    </row>
    <row r="387" spans="2:19" x14ac:dyDescent="0.2">
      <c r="B387" s="17">
        <f t="shared" si="27"/>
        <v>378</v>
      </c>
      <c r="C387" s="71">
        <f t="shared" si="30"/>
        <v>0</v>
      </c>
      <c r="D387" s="29">
        <f t="shared" si="28"/>
        <v>0</v>
      </c>
      <c r="E387" s="27" t="s">
        <v>12</v>
      </c>
      <c r="F387" s="27" t="s">
        <v>12</v>
      </c>
      <c r="G387" s="28" t="s">
        <v>12</v>
      </c>
      <c r="H387" s="29" t="s">
        <v>12</v>
      </c>
      <c r="I387" s="29" t="s">
        <v>12</v>
      </c>
      <c r="J387" s="99"/>
      <c r="K387" s="29" t="s">
        <v>12</v>
      </c>
      <c r="L387" s="99"/>
      <c r="M387" s="29" t="s">
        <v>12</v>
      </c>
      <c r="N387" s="18" t="s">
        <v>124</v>
      </c>
      <c r="O387" s="18"/>
      <c r="P387" s="104"/>
      <c r="Q387" s="104"/>
      <c r="R387" s="105" t="str">
        <f t="shared" si="29"/>
        <v/>
      </c>
      <c r="S387" s="30"/>
    </row>
    <row r="388" spans="2:19" x14ac:dyDescent="0.2">
      <c r="B388" s="17">
        <f t="shared" si="27"/>
        <v>379</v>
      </c>
      <c r="C388" s="71">
        <f t="shared" si="30"/>
        <v>0</v>
      </c>
      <c r="D388" s="29">
        <f t="shared" si="28"/>
        <v>0</v>
      </c>
      <c r="E388" s="27" t="s">
        <v>12</v>
      </c>
      <c r="F388" s="27" t="s">
        <v>12</v>
      </c>
      <c r="G388" s="28" t="s">
        <v>12</v>
      </c>
      <c r="H388" s="29" t="s">
        <v>12</v>
      </c>
      <c r="I388" s="29" t="s">
        <v>12</v>
      </c>
      <c r="J388" s="99"/>
      <c r="K388" s="29" t="s">
        <v>12</v>
      </c>
      <c r="L388" s="99"/>
      <c r="M388" s="29" t="s">
        <v>12</v>
      </c>
      <c r="N388" s="18" t="s">
        <v>124</v>
      </c>
      <c r="O388" s="18"/>
      <c r="P388" s="104"/>
      <c r="Q388" s="104"/>
      <c r="R388" s="105" t="str">
        <f t="shared" si="29"/>
        <v/>
      </c>
      <c r="S388" s="30"/>
    </row>
    <row r="389" spans="2:19" x14ac:dyDescent="0.2">
      <c r="B389" s="17">
        <f t="shared" si="27"/>
        <v>380</v>
      </c>
      <c r="C389" s="71">
        <f t="shared" si="30"/>
        <v>0</v>
      </c>
      <c r="D389" s="29">
        <f t="shared" si="28"/>
        <v>0</v>
      </c>
      <c r="E389" s="27" t="s">
        <v>12</v>
      </c>
      <c r="F389" s="27" t="s">
        <v>12</v>
      </c>
      <c r="G389" s="28" t="s">
        <v>12</v>
      </c>
      <c r="H389" s="29" t="s">
        <v>12</v>
      </c>
      <c r="I389" s="29" t="s">
        <v>12</v>
      </c>
      <c r="J389" s="99"/>
      <c r="K389" s="29" t="s">
        <v>12</v>
      </c>
      <c r="L389" s="99"/>
      <c r="M389" s="29" t="s">
        <v>12</v>
      </c>
      <c r="N389" s="18" t="s">
        <v>124</v>
      </c>
      <c r="O389" s="18"/>
      <c r="P389" s="104"/>
      <c r="Q389" s="104"/>
      <c r="R389" s="105" t="str">
        <f t="shared" si="29"/>
        <v/>
      </c>
      <c r="S389" s="30"/>
    </row>
    <row r="390" spans="2:19" x14ac:dyDescent="0.2">
      <c r="B390" s="17">
        <f t="shared" si="27"/>
        <v>381</v>
      </c>
      <c r="C390" s="71">
        <f t="shared" si="30"/>
        <v>0</v>
      </c>
      <c r="D390" s="29">
        <f t="shared" si="28"/>
        <v>0</v>
      </c>
      <c r="E390" s="27" t="s">
        <v>12</v>
      </c>
      <c r="F390" s="27" t="s">
        <v>12</v>
      </c>
      <c r="G390" s="28" t="s">
        <v>12</v>
      </c>
      <c r="H390" s="29" t="s">
        <v>12</v>
      </c>
      <c r="I390" s="29" t="s">
        <v>12</v>
      </c>
      <c r="J390" s="99"/>
      <c r="K390" s="29" t="s">
        <v>12</v>
      </c>
      <c r="L390" s="99"/>
      <c r="M390" s="29" t="s">
        <v>12</v>
      </c>
      <c r="N390" s="18" t="s">
        <v>124</v>
      </c>
      <c r="O390" s="18"/>
      <c r="P390" s="104"/>
      <c r="Q390" s="104"/>
      <c r="R390" s="105" t="str">
        <f t="shared" si="29"/>
        <v/>
      </c>
      <c r="S390" s="30"/>
    </row>
    <row r="391" spans="2:19" x14ac:dyDescent="0.2">
      <c r="B391" s="17">
        <f t="shared" si="27"/>
        <v>382</v>
      </c>
      <c r="C391" s="71">
        <f t="shared" si="30"/>
        <v>0</v>
      </c>
      <c r="D391" s="29">
        <f t="shared" si="28"/>
        <v>0</v>
      </c>
      <c r="E391" s="27" t="s">
        <v>12</v>
      </c>
      <c r="F391" s="27" t="s">
        <v>12</v>
      </c>
      <c r="G391" s="28" t="s">
        <v>12</v>
      </c>
      <c r="H391" s="29" t="s">
        <v>12</v>
      </c>
      <c r="I391" s="29" t="s">
        <v>12</v>
      </c>
      <c r="J391" s="99"/>
      <c r="K391" s="29" t="s">
        <v>12</v>
      </c>
      <c r="L391" s="99"/>
      <c r="M391" s="29" t="s">
        <v>12</v>
      </c>
      <c r="N391" s="18" t="s">
        <v>124</v>
      </c>
      <c r="O391" s="18"/>
      <c r="P391" s="104"/>
      <c r="Q391" s="104"/>
      <c r="R391" s="105" t="str">
        <f t="shared" si="29"/>
        <v/>
      </c>
      <c r="S391" s="30"/>
    </row>
    <row r="392" spans="2:19" x14ac:dyDescent="0.2">
      <c r="B392" s="17">
        <f t="shared" si="27"/>
        <v>383</v>
      </c>
      <c r="C392" s="71">
        <f t="shared" si="30"/>
        <v>0</v>
      </c>
      <c r="D392" s="29">
        <f t="shared" si="28"/>
        <v>0</v>
      </c>
      <c r="E392" s="27" t="s">
        <v>12</v>
      </c>
      <c r="F392" s="27" t="s">
        <v>12</v>
      </c>
      <c r="G392" s="28" t="s">
        <v>12</v>
      </c>
      <c r="H392" s="29" t="s">
        <v>12</v>
      </c>
      <c r="I392" s="29" t="s">
        <v>12</v>
      </c>
      <c r="J392" s="99"/>
      <c r="K392" s="29" t="s">
        <v>12</v>
      </c>
      <c r="L392" s="99"/>
      <c r="M392" s="29" t="s">
        <v>12</v>
      </c>
      <c r="N392" s="18" t="s">
        <v>124</v>
      </c>
      <c r="O392" s="18"/>
      <c r="P392" s="104"/>
      <c r="Q392" s="104"/>
      <c r="R392" s="105" t="str">
        <f t="shared" si="29"/>
        <v/>
      </c>
      <c r="S392" s="30"/>
    </row>
    <row r="393" spans="2:19" x14ac:dyDescent="0.2">
      <c r="B393" s="17">
        <f t="shared" si="27"/>
        <v>384</v>
      </c>
      <c r="C393" s="71">
        <f t="shared" si="30"/>
        <v>0</v>
      </c>
      <c r="D393" s="29">
        <f t="shared" si="28"/>
        <v>0</v>
      </c>
      <c r="E393" s="27" t="s">
        <v>12</v>
      </c>
      <c r="F393" s="27" t="s">
        <v>12</v>
      </c>
      <c r="G393" s="28" t="s">
        <v>12</v>
      </c>
      <c r="H393" s="29" t="s">
        <v>12</v>
      </c>
      <c r="I393" s="29" t="s">
        <v>12</v>
      </c>
      <c r="J393" s="99"/>
      <c r="K393" s="29" t="s">
        <v>12</v>
      </c>
      <c r="L393" s="99"/>
      <c r="M393" s="29" t="s">
        <v>12</v>
      </c>
      <c r="N393" s="18" t="s">
        <v>124</v>
      </c>
      <c r="O393" s="18"/>
      <c r="P393" s="104"/>
      <c r="Q393" s="104"/>
      <c r="R393" s="105" t="str">
        <f t="shared" si="29"/>
        <v/>
      </c>
      <c r="S393" s="30"/>
    </row>
    <row r="394" spans="2:19" x14ac:dyDescent="0.2">
      <c r="B394" s="17">
        <f t="shared" si="27"/>
        <v>385</v>
      </c>
      <c r="C394" s="71">
        <f t="shared" si="30"/>
        <v>0</v>
      </c>
      <c r="D394" s="29">
        <f t="shared" si="28"/>
        <v>0</v>
      </c>
      <c r="E394" s="27" t="s">
        <v>12</v>
      </c>
      <c r="F394" s="27" t="s">
        <v>12</v>
      </c>
      <c r="G394" s="28" t="s">
        <v>12</v>
      </c>
      <c r="H394" s="29" t="s">
        <v>12</v>
      </c>
      <c r="I394" s="29" t="s">
        <v>12</v>
      </c>
      <c r="J394" s="99"/>
      <c r="K394" s="29" t="s">
        <v>12</v>
      </c>
      <c r="L394" s="99"/>
      <c r="M394" s="29" t="s">
        <v>12</v>
      </c>
      <c r="N394" s="18" t="s">
        <v>124</v>
      </c>
      <c r="O394" s="18"/>
      <c r="P394" s="104"/>
      <c r="Q394" s="104"/>
      <c r="R394" s="105" t="str">
        <f t="shared" si="29"/>
        <v/>
      </c>
      <c r="S394" s="30"/>
    </row>
    <row r="395" spans="2:19" x14ac:dyDescent="0.2">
      <c r="B395" s="17">
        <f t="shared" si="27"/>
        <v>386</v>
      </c>
      <c r="C395" s="71">
        <f t="shared" si="30"/>
        <v>0</v>
      </c>
      <c r="D395" s="29">
        <f t="shared" si="28"/>
        <v>0</v>
      </c>
      <c r="E395" s="27" t="s">
        <v>12</v>
      </c>
      <c r="F395" s="27" t="s">
        <v>12</v>
      </c>
      <c r="G395" s="28" t="s">
        <v>12</v>
      </c>
      <c r="H395" s="29" t="s">
        <v>12</v>
      </c>
      <c r="I395" s="29" t="s">
        <v>12</v>
      </c>
      <c r="J395" s="99"/>
      <c r="K395" s="29" t="s">
        <v>12</v>
      </c>
      <c r="L395" s="99"/>
      <c r="M395" s="29" t="s">
        <v>12</v>
      </c>
      <c r="N395" s="18" t="s">
        <v>124</v>
      </c>
      <c r="O395" s="18"/>
      <c r="P395" s="104"/>
      <c r="Q395" s="104"/>
      <c r="R395" s="105" t="str">
        <f t="shared" si="29"/>
        <v/>
      </c>
      <c r="S395" s="30"/>
    </row>
    <row r="396" spans="2:19" x14ac:dyDescent="0.2">
      <c r="B396" s="17">
        <f t="shared" ref="B396:B459" si="31">B395+1</f>
        <v>387</v>
      </c>
      <c r="C396" s="71">
        <f t="shared" si="30"/>
        <v>0</v>
      </c>
      <c r="D396" s="29">
        <f t="shared" ref="D396:D459" si="32">AT396*0.001</f>
        <v>0</v>
      </c>
      <c r="E396" s="27" t="s">
        <v>12</v>
      </c>
      <c r="F396" s="27" t="s">
        <v>12</v>
      </c>
      <c r="G396" s="28" t="s">
        <v>12</v>
      </c>
      <c r="H396" s="29" t="s">
        <v>12</v>
      </c>
      <c r="I396" s="29" t="s">
        <v>12</v>
      </c>
      <c r="J396" s="99"/>
      <c r="K396" s="29" t="s">
        <v>12</v>
      </c>
      <c r="L396" s="99"/>
      <c r="M396" s="29" t="s">
        <v>12</v>
      </c>
      <c r="N396" s="18" t="s">
        <v>124</v>
      </c>
      <c r="O396" s="18"/>
      <c r="P396" s="104"/>
      <c r="Q396" s="104"/>
      <c r="R396" s="105" t="str">
        <f t="shared" ref="R396:R459" si="33">IF(AU396&lt;&gt;"", AU396*0.01, "")</f>
        <v/>
      </c>
      <c r="S396" s="30"/>
    </row>
    <row r="397" spans="2:19" x14ac:dyDescent="0.2">
      <c r="B397" s="17">
        <f t="shared" si="31"/>
        <v>388</v>
      </c>
      <c r="C397" s="71">
        <f t="shared" si="30"/>
        <v>0</v>
      </c>
      <c r="D397" s="29">
        <f t="shared" si="32"/>
        <v>0</v>
      </c>
      <c r="E397" s="27" t="s">
        <v>12</v>
      </c>
      <c r="F397" s="27" t="s">
        <v>12</v>
      </c>
      <c r="G397" s="28" t="s">
        <v>12</v>
      </c>
      <c r="H397" s="29" t="s">
        <v>12</v>
      </c>
      <c r="I397" s="29" t="s">
        <v>12</v>
      </c>
      <c r="J397" s="99"/>
      <c r="K397" s="29" t="s">
        <v>12</v>
      </c>
      <c r="L397" s="99"/>
      <c r="M397" s="29" t="s">
        <v>12</v>
      </c>
      <c r="N397" s="18" t="s">
        <v>124</v>
      </c>
      <c r="O397" s="18"/>
      <c r="P397" s="104"/>
      <c r="Q397" s="104"/>
      <c r="R397" s="105" t="str">
        <f t="shared" si="33"/>
        <v/>
      </c>
      <c r="S397" s="30"/>
    </row>
    <row r="398" spans="2:19" x14ac:dyDescent="0.2">
      <c r="B398" s="17">
        <f t="shared" si="31"/>
        <v>389</v>
      </c>
      <c r="C398" s="71">
        <f t="shared" si="30"/>
        <v>0</v>
      </c>
      <c r="D398" s="29">
        <f t="shared" si="32"/>
        <v>0</v>
      </c>
      <c r="E398" s="27" t="s">
        <v>12</v>
      </c>
      <c r="F398" s="27" t="s">
        <v>12</v>
      </c>
      <c r="G398" s="28" t="s">
        <v>12</v>
      </c>
      <c r="H398" s="29" t="s">
        <v>12</v>
      </c>
      <c r="I398" s="29" t="s">
        <v>12</v>
      </c>
      <c r="J398" s="99"/>
      <c r="K398" s="29" t="s">
        <v>12</v>
      </c>
      <c r="L398" s="99"/>
      <c r="M398" s="29" t="s">
        <v>12</v>
      </c>
      <c r="N398" s="18" t="s">
        <v>124</v>
      </c>
      <c r="O398" s="18"/>
      <c r="P398" s="104"/>
      <c r="Q398" s="104"/>
      <c r="R398" s="105" t="str">
        <f t="shared" si="33"/>
        <v/>
      </c>
      <c r="S398" s="30"/>
    </row>
    <row r="399" spans="2:19" x14ac:dyDescent="0.2">
      <c r="B399" s="17">
        <f t="shared" si="31"/>
        <v>390</v>
      </c>
      <c r="C399" s="71">
        <f t="shared" si="30"/>
        <v>0</v>
      </c>
      <c r="D399" s="29">
        <f t="shared" si="32"/>
        <v>0</v>
      </c>
      <c r="E399" s="27" t="s">
        <v>12</v>
      </c>
      <c r="F399" s="27" t="s">
        <v>12</v>
      </c>
      <c r="G399" s="28" t="s">
        <v>12</v>
      </c>
      <c r="H399" s="29" t="s">
        <v>12</v>
      </c>
      <c r="I399" s="29" t="s">
        <v>12</v>
      </c>
      <c r="J399" s="99"/>
      <c r="K399" s="29" t="s">
        <v>12</v>
      </c>
      <c r="L399" s="99"/>
      <c r="M399" s="29" t="s">
        <v>12</v>
      </c>
      <c r="N399" s="18" t="s">
        <v>124</v>
      </c>
      <c r="O399" s="18"/>
      <c r="P399" s="104"/>
      <c r="Q399" s="104"/>
      <c r="R399" s="105" t="str">
        <f t="shared" si="33"/>
        <v/>
      </c>
      <c r="S399" s="30"/>
    </row>
    <row r="400" spans="2:19" x14ac:dyDescent="0.2">
      <c r="B400" s="17">
        <f t="shared" si="31"/>
        <v>391</v>
      </c>
      <c r="C400" s="71">
        <f t="shared" si="30"/>
        <v>0</v>
      </c>
      <c r="D400" s="29">
        <f t="shared" si="32"/>
        <v>0</v>
      </c>
      <c r="E400" s="27" t="s">
        <v>12</v>
      </c>
      <c r="F400" s="27" t="s">
        <v>12</v>
      </c>
      <c r="G400" s="28" t="s">
        <v>12</v>
      </c>
      <c r="H400" s="29" t="s">
        <v>12</v>
      </c>
      <c r="I400" s="29" t="s">
        <v>12</v>
      </c>
      <c r="J400" s="99"/>
      <c r="K400" s="29" t="s">
        <v>12</v>
      </c>
      <c r="L400" s="99"/>
      <c r="M400" s="29" t="s">
        <v>12</v>
      </c>
      <c r="N400" s="18" t="s">
        <v>124</v>
      </c>
      <c r="O400" s="18"/>
      <c r="P400" s="104"/>
      <c r="Q400" s="104"/>
      <c r="R400" s="105" t="str">
        <f t="shared" si="33"/>
        <v/>
      </c>
      <c r="S400" s="30"/>
    </row>
    <row r="401" spans="2:19" x14ac:dyDescent="0.2">
      <c r="B401" s="17">
        <f t="shared" si="31"/>
        <v>392</v>
      </c>
      <c r="C401" s="71">
        <f t="shared" si="30"/>
        <v>0</v>
      </c>
      <c r="D401" s="29">
        <f t="shared" si="32"/>
        <v>0</v>
      </c>
      <c r="E401" s="27" t="s">
        <v>12</v>
      </c>
      <c r="F401" s="27" t="s">
        <v>12</v>
      </c>
      <c r="G401" s="28" t="s">
        <v>12</v>
      </c>
      <c r="H401" s="29" t="s">
        <v>12</v>
      </c>
      <c r="I401" s="29" t="s">
        <v>12</v>
      </c>
      <c r="J401" s="99"/>
      <c r="K401" s="29" t="s">
        <v>12</v>
      </c>
      <c r="L401" s="99"/>
      <c r="M401" s="29" t="s">
        <v>12</v>
      </c>
      <c r="N401" s="18" t="s">
        <v>124</v>
      </c>
      <c r="O401" s="18"/>
      <c r="P401" s="104"/>
      <c r="Q401" s="104"/>
      <c r="R401" s="105" t="str">
        <f t="shared" si="33"/>
        <v/>
      </c>
      <c r="S401" s="30"/>
    </row>
    <row r="402" spans="2:19" x14ac:dyDescent="0.2">
      <c r="B402" s="17">
        <f t="shared" si="31"/>
        <v>393</v>
      </c>
      <c r="C402" s="71">
        <f t="shared" si="30"/>
        <v>0</v>
      </c>
      <c r="D402" s="29">
        <f t="shared" si="32"/>
        <v>0</v>
      </c>
      <c r="E402" s="27" t="s">
        <v>12</v>
      </c>
      <c r="F402" s="27" t="s">
        <v>12</v>
      </c>
      <c r="G402" s="28" t="s">
        <v>12</v>
      </c>
      <c r="H402" s="29" t="s">
        <v>12</v>
      </c>
      <c r="I402" s="29" t="s">
        <v>12</v>
      </c>
      <c r="J402" s="99"/>
      <c r="K402" s="29" t="s">
        <v>12</v>
      </c>
      <c r="L402" s="99"/>
      <c r="M402" s="29" t="s">
        <v>12</v>
      </c>
      <c r="N402" s="18" t="s">
        <v>124</v>
      </c>
      <c r="O402" s="18"/>
      <c r="P402" s="104"/>
      <c r="Q402" s="104"/>
      <c r="R402" s="105" t="str">
        <f t="shared" si="33"/>
        <v/>
      </c>
      <c r="S402" s="30"/>
    </row>
    <row r="403" spans="2:19" x14ac:dyDescent="0.2">
      <c r="B403" s="17">
        <f t="shared" si="31"/>
        <v>394</v>
      </c>
      <c r="C403" s="71">
        <f t="shared" si="30"/>
        <v>0</v>
      </c>
      <c r="D403" s="29">
        <f t="shared" si="32"/>
        <v>0</v>
      </c>
      <c r="E403" s="27" t="s">
        <v>12</v>
      </c>
      <c r="F403" s="27" t="s">
        <v>12</v>
      </c>
      <c r="G403" s="28" t="s">
        <v>12</v>
      </c>
      <c r="H403" s="29" t="s">
        <v>12</v>
      </c>
      <c r="I403" s="29" t="s">
        <v>12</v>
      </c>
      <c r="J403" s="99"/>
      <c r="K403" s="29" t="s">
        <v>12</v>
      </c>
      <c r="L403" s="99"/>
      <c r="M403" s="29" t="s">
        <v>12</v>
      </c>
      <c r="N403" s="18" t="s">
        <v>124</v>
      </c>
      <c r="O403" s="18"/>
      <c r="P403" s="104"/>
      <c r="Q403" s="104"/>
      <c r="R403" s="105" t="str">
        <f t="shared" si="33"/>
        <v/>
      </c>
      <c r="S403" s="30"/>
    </row>
    <row r="404" spans="2:19" x14ac:dyDescent="0.2">
      <c r="B404" s="17">
        <f t="shared" si="31"/>
        <v>395</v>
      </c>
      <c r="C404" s="71">
        <f t="shared" si="30"/>
        <v>0</v>
      </c>
      <c r="D404" s="29">
        <f t="shared" si="32"/>
        <v>0</v>
      </c>
      <c r="E404" s="27" t="s">
        <v>12</v>
      </c>
      <c r="F404" s="27" t="s">
        <v>12</v>
      </c>
      <c r="G404" s="28" t="s">
        <v>12</v>
      </c>
      <c r="H404" s="29" t="s">
        <v>12</v>
      </c>
      <c r="I404" s="29" t="s">
        <v>12</v>
      </c>
      <c r="J404" s="99"/>
      <c r="K404" s="29" t="s">
        <v>12</v>
      </c>
      <c r="L404" s="99"/>
      <c r="M404" s="29" t="s">
        <v>12</v>
      </c>
      <c r="N404" s="18" t="s">
        <v>124</v>
      </c>
      <c r="O404" s="18"/>
      <c r="P404" s="104"/>
      <c r="Q404" s="104"/>
      <c r="R404" s="105" t="str">
        <f t="shared" si="33"/>
        <v/>
      </c>
      <c r="S404" s="30"/>
    </row>
    <row r="405" spans="2:19" x14ac:dyDescent="0.2">
      <c r="B405" s="17">
        <f t="shared" si="31"/>
        <v>396</v>
      </c>
      <c r="C405" s="71">
        <f t="shared" si="30"/>
        <v>0</v>
      </c>
      <c r="D405" s="29">
        <f t="shared" si="32"/>
        <v>0</v>
      </c>
      <c r="E405" s="27" t="s">
        <v>12</v>
      </c>
      <c r="F405" s="27" t="s">
        <v>12</v>
      </c>
      <c r="G405" s="28" t="s">
        <v>12</v>
      </c>
      <c r="H405" s="29" t="s">
        <v>12</v>
      </c>
      <c r="I405" s="29" t="s">
        <v>12</v>
      </c>
      <c r="J405" s="99"/>
      <c r="K405" s="29" t="s">
        <v>12</v>
      </c>
      <c r="L405" s="99"/>
      <c r="M405" s="29" t="s">
        <v>12</v>
      </c>
      <c r="N405" s="18" t="s">
        <v>124</v>
      </c>
      <c r="O405" s="18"/>
      <c r="P405" s="104"/>
      <c r="Q405" s="104"/>
      <c r="R405" s="105" t="str">
        <f t="shared" si="33"/>
        <v/>
      </c>
      <c r="S405" s="30"/>
    </row>
    <row r="406" spans="2:19" x14ac:dyDescent="0.2">
      <c r="B406" s="17">
        <f t="shared" si="31"/>
        <v>397</v>
      </c>
      <c r="C406" s="71">
        <f t="shared" si="30"/>
        <v>0</v>
      </c>
      <c r="D406" s="29">
        <f t="shared" si="32"/>
        <v>0</v>
      </c>
      <c r="E406" s="27" t="s">
        <v>12</v>
      </c>
      <c r="F406" s="27" t="s">
        <v>12</v>
      </c>
      <c r="G406" s="28" t="s">
        <v>12</v>
      </c>
      <c r="H406" s="29" t="s">
        <v>12</v>
      </c>
      <c r="I406" s="29" t="s">
        <v>12</v>
      </c>
      <c r="J406" s="99"/>
      <c r="K406" s="29" t="s">
        <v>12</v>
      </c>
      <c r="L406" s="99"/>
      <c r="M406" s="29" t="s">
        <v>12</v>
      </c>
      <c r="N406" s="18" t="s">
        <v>124</v>
      </c>
      <c r="O406" s="18"/>
      <c r="P406" s="104"/>
      <c r="Q406" s="104"/>
      <c r="R406" s="105" t="str">
        <f t="shared" si="33"/>
        <v/>
      </c>
      <c r="S406" s="30"/>
    </row>
    <row r="407" spans="2:19" x14ac:dyDescent="0.2">
      <c r="B407" s="17">
        <f t="shared" si="31"/>
        <v>398</v>
      </c>
      <c r="C407" s="71">
        <f t="shared" si="30"/>
        <v>0</v>
      </c>
      <c r="D407" s="29">
        <f t="shared" si="32"/>
        <v>0</v>
      </c>
      <c r="E407" s="27" t="s">
        <v>12</v>
      </c>
      <c r="F407" s="27" t="s">
        <v>12</v>
      </c>
      <c r="G407" s="28" t="s">
        <v>12</v>
      </c>
      <c r="H407" s="29" t="s">
        <v>12</v>
      </c>
      <c r="I407" s="29" t="s">
        <v>12</v>
      </c>
      <c r="J407" s="99"/>
      <c r="K407" s="29" t="s">
        <v>12</v>
      </c>
      <c r="L407" s="99"/>
      <c r="M407" s="29" t="s">
        <v>12</v>
      </c>
      <c r="N407" s="18" t="s">
        <v>124</v>
      </c>
      <c r="O407" s="18"/>
      <c r="P407" s="104"/>
      <c r="Q407" s="104"/>
      <c r="R407" s="105" t="str">
        <f t="shared" si="33"/>
        <v/>
      </c>
      <c r="S407" s="30"/>
    </row>
    <row r="408" spans="2:19" x14ac:dyDescent="0.2">
      <c r="B408" s="17">
        <f t="shared" si="31"/>
        <v>399</v>
      </c>
      <c r="C408" s="71">
        <f t="shared" si="30"/>
        <v>0</v>
      </c>
      <c r="D408" s="29">
        <f t="shared" si="32"/>
        <v>0</v>
      </c>
      <c r="E408" s="27" t="s">
        <v>12</v>
      </c>
      <c r="F408" s="27" t="s">
        <v>12</v>
      </c>
      <c r="G408" s="28" t="s">
        <v>12</v>
      </c>
      <c r="H408" s="29" t="s">
        <v>12</v>
      </c>
      <c r="I408" s="29" t="s">
        <v>12</v>
      </c>
      <c r="J408" s="99"/>
      <c r="K408" s="29" t="s">
        <v>12</v>
      </c>
      <c r="L408" s="99"/>
      <c r="M408" s="29" t="s">
        <v>12</v>
      </c>
      <c r="N408" s="18" t="s">
        <v>124</v>
      </c>
      <c r="O408" s="18"/>
      <c r="P408" s="104"/>
      <c r="Q408" s="104"/>
      <c r="R408" s="105" t="str">
        <f t="shared" si="33"/>
        <v/>
      </c>
      <c r="S408" s="30"/>
    </row>
    <row r="409" spans="2:19" x14ac:dyDescent="0.2">
      <c r="B409" s="17">
        <f t="shared" si="31"/>
        <v>400</v>
      </c>
      <c r="C409" s="71">
        <f t="shared" si="30"/>
        <v>0</v>
      </c>
      <c r="D409" s="29">
        <f t="shared" si="32"/>
        <v>0</v>
      </c>
      <c r="E409" s="27" t="s">
        <v>12</v>
      </c>
      <c r="F409" s="27" t="s">
        <v>12</v>
      </c>
      <c r="G409" s="28" t="s">
        <v>12</v>
      </c>
      <c r="H409" s="29" t="s">
        <v>12</v>
      </c>
      <c r="I409" s="29" t="s">
        <v>12</v>
      </c>
      <c r="J409" s="99"/>
      <c r="K409" s="29" t="s">
        <v>12</v>
      </c>
      <c r="L409" s="99"/>
      <c r="M409" s="29" t="s">
        <v>12</v>
      </c>
      <c r="N409" s="18" t="s">
        <v>124</v>
      </c>
      <c r="O409" s="18"/>
      <c r="P409" s="104"/>
      <c r="Q409" s="104"/>
      <c r="R409" s="105" t="str">
        <f t="shared" si="33"/>
        <v/>
      </c>
      <c r="S409" s="30"/>
    </row>
    <row r="410" spans="2:19" x14ac:dyDescent="0.2">
      <c r="B410" s="17">
        <f t="shared" si="31"/>
        <v>401</v>
      </c>
      <c r="C410" s="71">
        <f t="shared" si="30"/>
        <v>0</v>
      </c>
      <c r="D410" s="29">
        <f t="shared" si="32"/>
        <v>0</v>
      </c>
      <c r="E410" s="27" t="s">
        <v>12</v>
      </c>
      <c r="F410" s="27" t="s">
        <v>12</v>
      </c>
      <c r="G410" s="28" t="s">
        <v>12</v>
      </c>
      <c r="H410" s="29" t="s">
        <v>12</v>
      </c>
      <c r="I410" s="29" t="s">
        <v>12</v>
      </c>
      <c r="J410" s="99"/>
      <c r="K410" s="29" t="s">
        <v>12</v>
      </c>
      <c r="L410" s="99"/>
      <c r="M410" s="29" t="s">
        <v>12</v>
      </c>
      <c r="N410" s="18" t="s">
        <v>124</v>
      </c>
      <c r="O410" s="18"/>
      <c r="P410" s="104"/>
      <c r="Q410" s="104"/>
      <c r="R410" s="105" t="str">
        <f t="shared" si="33"/>
        <v/>
      </c>
      <c r="S410" s="30"/>
    </row>
    <row r="411" spans="2:19" x14ac:dyDescent="0.2">
      <c r="B411" s="17">
        <f t="shared" si="31"/>
        <v>402</v>
      </c>
      <c r="C411" s="71">
        <f t="shared" si="30"/>
        <v>0</v>
      </c>
      <c r="D411" s="29">
        <f t="shared" si="32"/>
        <v>0</v>
      </c>
      <c r="E411" s="27" t="s">
        <v>12</v>
      </c>
      <c r="F411" s="27" t="s">
        <v>12</v>
      </c>
      <c r="G411" s="28" t="s">
        <v>12</v>
      </c>
      <c r="H411" s="29" t="s">
        <v>12</v>
      </c>
      <c r="I411" s="29" t="s">
        <v>12</v>
      </c>
      <c r="J411" s="99"/>
      <c r="K411" s="29" t="s">
        <v>12</v>
      </c>
      <c r="L411" s="99"/>
      <c r="M411" s="29" t="s">
        <v>12</v>
      </c>
      <c r="N411" s="18" t="s">
        <v>124</v>
      </c>
      <c r="O411" s="18"/>
      <c r="P411" s="104"/>
      <c r="Q411" s="104"/>
      <c r="R411" s="105" t="str">
        <f t="shared" si="33"/>
        <v/>
      </c>
      <c r="S411" s="30"/>
    </row>
    <row r="412" spans="2:19" x14ac:dyDescent="0.2">
      <c r="B412" s="17">
        <f t="shared" si="31"/>
        <v>403</v>
      </c>
      <c r="C412" s="71">
        <f t="shared" si="30"/>
        <v>0</v>
      </c>
      <c r="D412" s="29">
        <f t="shared" si="32"/>
        <v>0</v>
      </c>
      <c r="E412" s="27" t="s">
        <v>12</v>
      </c>
      <c r="F412" s="27" t="s">
        <v>12</v>
      </c>
      <c r="G412" s="28" t="s">
        <v>12</v>
      </c>
      <c r="H412" s="29" t="s">
        <v>12</v>
      </c>
      <c r="I412" s="29" t="s">
        <v>12</v>
      </c>
      <c r="J412" s="99"/>
      <c r="K412" s="29" t="s">
        <v>12</v>
      </c>
      <c r="L412" s="99"/>
      <c r="M412" s="29" t="s">
        <v>12</v>
      </c>
      <c r="N412" s="18" t="s">
        <v>124</v>
      </c>
      <c r="O412" s="18"/>
      <c r="P412" s="104"/>
      <c r="Q412" s="104"/>
      <c r="R412" s="105" t="str">
        <f t="shared" si="33"/>
        <v/>
      </c>
      <c r="S412" s="30"/>
    </row>
    <row r="413" spans="2:19" x14ac:dyDescent="0.2">
      <c r="B413" s="17">
        <f t="shared" si="31"/>
        <v>404</v>
      </c>
      <c r="C413" s="71">
        <f t="shared" si="30"/>
        <v>0</v>
      </c>
      <c r="D413" s="29">
        <f t="shared" si="32"/>
        <v>0</v>
      </c>
      <c r="E413" s="27" t="s">
        <v>12</v>
      </c>
      <c r="F413" s="27" t="s">
        <v>12</v>
      </c>
      <c r="G413" s="28" t="s">
        <v>12</v>
      </c>
      <c r="H413" s="29" t="s">
        <v>12</v>
      </c>
      <c r="I413" s="29" t="s">
        <v>12</v>
      </c>
      <c r="J413" s="99"/>
      <c r="K413" s="29" t="s">
        <v>12</v>
      </c>
      <c r="L413" s="99"/>
      <c r="M413" s="29" t="s">
        <v>12</v>
      </c>
      <c r="N413" s="18" t="s">
        <v>124</v>
      </c>
      <c r="O413" s="18"/>
      <c r="P413" s="104"/>
      <c r="Q413" s="104"/>
      <c r="R413" s="105" t="str">
        <f t="shared" si="33"/>
        <v/>
      </c>
      <c r="S413" s="30"/>
    </row>
    <row r="414" spans="2:19" x14ac:dyDescent="0.2">
      <c r="B414" s="17">
        <f t="shared" si="31"/>
        <v>405</v>
      </c>
      <c r="C414" s="71">
        <f t="shared" si="30"/>
        <v>0</v>
      </c>
      <c r="D414" s="29">
        <f t="shared" si="32"/>
        <v>0</v>
      </c>
      <c r="E414" s="27" t="s">
        <v>12</v>
      </c>
      <c r="F414" s="27" t="s">
        <v>12</v>
      </c>
      <c r="G414" s="28" t="s">
        <v>12</v>
      </c>
      <c r="H414" s="29" t="s">
        <v>12</v>
      </c>
      <c r="I414" s="29" t="s">
        <v>12</v>
      </c>
      <c r="J414" s="99"/>
      <c r="K414" s="29" t="s">
        <v>12</v>
      </c>
      <c r="L414" s="99"/>
      <c r="M414" s="29" t="s">
        <v>12</v>
      </c>
      <c r="N414" s="18" t="s">
        <v>124</v>
      </c>
      <c r="O414" s="18"/>
      <c r="P414" s="104"/>
      <c r="Q414" s="104"/>
      <c r="R414" s="105" t="str">
        <f t="shared" si="33"/>
        <v/>
      </c>
      <c r="S414" s="30"/>
    </row>
    <row r="415" spans="2:19" x14ac:dyDescent="0.2">
      <c r="B415" s="17">
        <f t="shared" si="31"/>
        <v>406</v>
      </c>
      <c r="C415" s="71">
        <f t="shared" si="30"/>
        <v>0</v>
      </c>
      <c r="D415" s="29">
        <f t="shared" si="32"/>
        <v>0</v>
      </c>
      <c r="E415" s="27" t="s">
        <v>12</v>
      </c>
      <c r="F415" s="27" t="s">
        <v>12</v>
      </c>
      <c r="G415" s="28" t="s">
        <v>12</v>
      </c>
      <c r="H415" s="29" t="s">
        <v>12</v>
      </c>
      <c r="I415" s="29" t="s">
        <v>12</v>
      </c>
      <c r="J415" s="99"/>
      <c r="K415" s="29" t="s">
        <v>12</v>
      </c>
      <c r="L415" s="99"/>
      <c r="M415" s="29" t="s">
        <v>12</v>
      </c>
      <c r="N415" s="18" t="s">
        <v>124</v>
      </c>
      <c r="O415" s="18"/>
      <c r="P415" s="104"/>
      <c r="Q415" s="104"/>
      <c r="R415" s="105" t="str">
        <f t="shared" si="33"/>
        <v/>
      </c>
      <c r="S415" s="30"/>
    </row>
    <row r="416" spans="2:19" x14ac:dyDescent="0.2">
      <c r="B416" s="17">
        <f t="shared" si="31"/>
        <v>407</v>
      </c>
      <c r="C416" s="71">
        <f t="shared" si="30"/>
        <v>0</v>
      </c>
      <c r="D416" s="29">
        <f t="shared" si="32"/>
        <v>0</v>
      </c>
      <c r="E416" s="27" t="s">
        <v>12</v>
      </c>
      <c r="F416" s="27" t="s">
        <v>12</v>
      </c>
      <c r="G416" s="28" t="s">
        <v>12</v>
      </c>
      <c r="H416" s="29" t="s">
        <v>12</v>
      </c>
      <c r="I416" s="29" t="s">
        <v>12</v>
      </c>
      <c r="J416" s="99"/>
      <c r="K416" s="29" t="s">
        <v>12</v>
      </c>
      <c r="L416" s="99"/>
      <c r="M416" s="29" t="s">
        <v>12</v>
      </c>
      <c r="N416" s="18" t="s">
        <v>124</v>
      </c>
      <c r="O416" s="18"/>
      <c r="P416" s="104"/>
      <c r="Q416" s="104"/>
      <c r="R416" s="105" t="str">
        <f t="shared" si="33"/>
        <v/>
      </c>
      <c r="S416" s="30"/>
    </row>
    <row r="417" spans="2:19" x14ac:dyDescent="0.2">
      <c r="B417" s="17">
        <f t="shared" si="31"/>
        <v>408</v>
      </c>
      <c r="C417" s="71">
        <f t="shared" si="30"/>
        <v>0</v>
      </c>
      <c r="D417" s="29">
        <f t="shared" si="32"/>
        <v>0</v>
      </c>
      <c r="E417" s="27" t="s">
        <v>12</v>
      </c>
      <c r="F417" s="27" t="s">
        <v>12</v>
      </c>
      <c r="G417" s="28" t="s">
        <v>12</v>
      </c>
      <c r="H417" s="29" t="s">
        <v>12</v>
      </c>
      <c r="I417" s="29" t="s">
        <v>12</v>
      </c>
      <c r="J417" s="99"/>
      <c r="K417" s="29" t="s">
        <v>12</v>
      </c>
      <c r="L417" s="99"/>
      <c r="M417" s="29" t="s">
        <v>12</v>
      </c>
      <c r="N417" s="18" t="s">
        <v>124</v>
      </c>
      <c r="O417" s="18"/>
      <c r="P417" s="104"/>
      <c r="Q417" s="104"/>
      <c r="R417" s="105" t="str">
        <f t="shared" si="33"/>
        <v/>
      </c>
      <c r="S417" s="30"/>
    </row>
    <row r="418" spans="2:19" x14ac:dyDescent="0.2">
      <c r="B418" s="17">
        <f t="shared" si="31"/>
        <v>409</v>
      </c>
      <c r="C418" s="71">
        <f t="shared" si="30"/>
        <v>0</v>
      </c>
      <c r="D418" s="29">
        <f t="shared" si="32"/>
        <v>0</v>
      </c>
      <c r="E418" s="27" t="s">
        <v>12</v>
      </c>
      <c r="F418" s="27" t="s">
        <v>12</v>
      </c>
      <c r="G418" s="28" t="s">
        <v>12</v>
      </c>
      <c r="H418" s="29" t="s">
        <v>12</v>
      </c>
      <c r="I418" s="29" t="s">
        <v>12</v>
      </c>
      <c r="J418" s="99"/>
      <c r="K418" s="29" t="s">
        <v>12</v>
      </c>
      <c r="L418" s="99"/>
      <c r="M418" s="29" t="s">
        <v>12</v>
      </c>
      <c r="N418" s="18" t="s">
        <v>124</v>
      </c>
      <c r="O418" s="18"/>
      <c r="P418" s="104"/>
      <c r="Q418" s="104"/>
      <c r="R418" s="105" t="str">
        <f t="shared" si="33"/>
        <v/>
      </c>
      <c r="S418" s="30"/>
    </row>
    <row r="419" spans="2:19" x14ac:dyDescent="0.2">
      <c r="B419" s="17">
        <f t="shared" si="31"/>
        <v>410</v>
      </c>
      <c r="C419" s="71">
        <f t="shared" si="30"/>
        <v>0</v>
      </c>
      <c r="D419" s="29">
        <f t="shared" si="32"/>
        <v>0</v>
      </c>
      <c r="E419" s="27" t="s">
        <v>12</v>
      </c>
      <c r="F419" s="27" t="s">
        <v>12</v>
      </c>
      <c r="G419" s="28" t="s">
        <v>12</v>
      </c>
      <c r="H419" s="29" t="s">
        <v>12</v>
      </c>
      <c r="I419" s="29" t="s">
        <v>12</v>
      </c>
      <c r="J419" s="99"/>
      <c r="K419" s="29" t="s">
        <v>12</v>
      </c>
      <c r="L419" s="99"/>
      <c r="M419" s="29" t="s">
        <v>12</v>
      </c>
      <c r="N419" s="18" t="s">
        <v>124</v>
      </c>
      <c r="O419" s="18"/>
      <c r="P419" s="104"/>
      <c r="Q419" s="104"/>
      <c r="R419" s="105" t="str">
        <f t="shared" si="33"/>
        <v/>
      </c>
      <c r="S419" s="30"/>
    </row>
    <row r="420" spans="2:19" x14ac:dyDescent="0.2">
      <c r="B420" s="17">
        <f t="shared" si="31"/>
        <v>411</v>
      </c>
      <c r="C420" s="71">
        <f t="shared" si="30"/>
        <v>0</v>
      </c>
      <c r="D420" s="29">
        <f t="shared" si="32"/>
        <v>0</v>
      </c>
      <c r="E420" s="27" t="s">
        <v>12</v>
      </c>
      <c r="F420" s="27" t="s">
        <v>12</v>
      </c>
      <c r="G420" s="28" t="s">
        <v>12</v>
      </c>
      <c r="H420" s="29" t="s">
        <v>12</v>
      </c>
      <c r="I420" s="29" t="s">
        <v>12</v>
      </c>
      <c r="J420" s="99"/>
      <c r="K420" s="29" t="s">
        <v>12</v>
      </c>
      <c r="L420" s="99"/>
      <c r="M420" s="29" t="s">
        <v>12</v>
      </c>
      <c r="N420" s="18" t="s">
        <v>124</v>
      </c>
      <c r="O420" s="18"/>
      <c r="P420" s="104"/>
      <c r="Q420" s="104"/>
      <c r="R420" s="105" t="str">
        <f t="shared" si="33"/>
        <v/>
      </c>
      <c r="S420" s="30"/>
    </row>
    <row r="421" spans="2:19" x14ac:dyDescent="0.2">
      <c r="B421" s="17">
        <f t="shared" si="31"/>
        <v>412</v>
      </c>
      <c r="C421" s="71">
        <f t="shared" si="30"/>
        <v>0</v>
      </c>
      <c r="D421" s="29">
        <f t="shared" si="32"/>
        <v>0</v>
      </c>
      <c r="E421" s="27" t="s">
        <v>12</v>
      </c>
      <c r="F421" s="27" t="s">
        <v>12</v>
      </c>
      <c r="G421" s="28" t="s">
        <v>12</v>
      </c>
      <c r="H421" s="29" t="s">
        <v>12</v>
      </c>
      <c r="I421" s="29" t="s">
        <v>12</v>
      </c>
      <c r="J421" s="99"/>
      <c r="K421" s="29" t="s">
        <v>12</v>
      </c>
      <c r="L421" s="99"/>
      <c r="M421" s="29" t="s">
        <v>12</v>
      </c>
      <c r="N421" s="18" t="s">
        <v>124</v>
      </c>
      <c r="O421" s="18"/>
      <c r="P421" s="104"/>
      <c r="Q421" s="104"/>
      <c r="R421" s="105" t="str">
        <f t="shared" si="33"/>
        <v/>
      </c>
      <c r="S421" s="30"/>
    </row>
    <row r="422" spans="2:19" x14ac:dyDescent="0.2">
      <c r="B422" s="17">
        <f t="shared" si="31"/>
        <v>413</v>
      </c>
      <c r="C422" s="71">
        <f t="shared" si="30"/>
        <v>0</v>
      </c>
      <c r="D422" s="29">
        <f t="shared" si="32"/>
        <v>0</v>
      </c>
      <c r="E422" s="27" t="s">
        <v>12</v>
      </c>
      <c r="F422" s="27" t="s">
        <v>12</v>
      </c>
      <c r="G422" s="28" t="s">
        <v>12</v>
      </c>
      <c r="H422" s="29" t="s">
        <v>12</v>
      </c>
      <c r="I422" s="29" t="s">
        <v>12</v>
      </c>
      <c r="J422" s="99"/>
      <c r="K422" s="29" t="s">
        <v>12</v>
      </c>
      <c r="L422" s="99"/>
      <c r="M422" s="29" t="s">
        <v>12</v>
      </c>
      <c r="N422" s="18" t="s">
        <v>124</v>
      </c>
      <c r="O422" s="18"/>
      <c r="P422" s="104"/>
      <c r="Q422" s="104"/>
      <c r="R422" s="105" t="str">
        <f t="shared" si="33"/>
        <v/>
      </c>
      <c r="S422" s="30"/>
    </row>
    <row r="423" spans="2:19" x14ac:dyDescent="0.2">
      <c r="B423" s="17">
        <f t="shared" si="31"/>
        <v>414</v>
      </c>
      <c r="C423" s="71">
        <f t="shared" si="30"/>
        <v>0</v>
      </c>
      <c r="D423" s="29">
        <f t="shared" si="32"/>
        <v>0</v>
      </c>
      <c r="E423" s="27" t="s">
        <v>12</v>
      </c>
      <c r="F423" s="27" t="s">
        <v>12</v>
      </c>
      <c r="G423" s="28" t="s">
        <v>12</v>
      </c>
      <c r="H423" s="29" t="s">
        <v>12</v>
      </c>
      <c r="I423" s="29" t="s">
        <v>12</v>
      </c>
      <c r="J423" s="99"/>
      <c r="K423" s="29" t="s">
        <v>12</v>
      </c>
      <c r="L423" s="99"/>
      <c r="M423" s="29" t="s">
        <v>12</v>
      </c>
      <c r="N423" s="18" t="s">
        <v>124</v>
      </c>
      <c r="O423" s="18"/>
      <c r="P423" s="104"/>
      <c r="Q423" s="104"/>
      <c r="R423" s="105" t="str">
        <f t="shared" si="33"/>
        <v/>
      </c>
      <c r="S423" s="30"/>
    </row>
    <row r="424" spans="2:19" x14ac:dyDescent="0.2">
      <c r="B424" s="17">
        <f t="shared" si="31"/>
        <v>415</v>
      </c>
      <c r="C424" s="71">
        <f t="shared" si="30"/>
        <v>0</v>
      </c>
      <c r="D424" s="29">
        <f t="shared" si="32"/>
        <v>0</v>
      </c>
      <c r="E424" s="27" t="s">
        <v>12</v>
      </c>
      <c r="F424" s="27" t="s">
        <v>12</v>
      </c>
      <c r="G424" s="28" t="s">
        <v>12</v>
      </c>
      <c r="H424" s="29" t="s">
        <v>12</v>
      </c>
      <c r="I424" s="29" t="s">
        <v>12</v>
      </c>
      <c r="J424" s="99"/>
      <c r="K424" s="29" t="s">
        <v>12</v>
      </c>
      <c r="L424" s="99"/>
      <c r="M424" s="29" t="s">
        <v>12</v>
      </c>
      <c r="N424" s="18" t="s">
        <v>124</v>
      </c>
      <c r="O424" s="18"/>
      <c r="P424" s="104"/>
      <c r="Q424" s="104"/>
      <c r="R424" s="105" t="str">
        <f t="shared" si="33"/>
        <v/>
      </c>
      <c r="S424" s="30"/>
    </row>
    <row r="425" spans="2:19" x14ac:dyDescent="0.2">
      <c r="B425" s="17">
        <f t="shared" si="31"/>
        <v>416</v>
      </c>
      <c r="C425" s="71">
        <f t="shared" si="30"/>
        <v>0</v>
      </c>
      <c r="D425" s="29">
        <f t="shared" si="32"/>
        <v>0</v>
      </c>
      <c r="E425" s="27" t="s">
        <v>12</v>
      </c>
      <c r="F425" s="27" t="s">
        <v>12</v>
      </c>
      <c r="G425" s="28" t="s">
        <v>12</v>
      </c>
      <c r="H425" s="29" t="s">
        <v>12</v>
      </c>
      <c r="I425" s="29" t="s">
        <v>12</v>
      </c>
      <c r="J425" s="99"/>
      <c r="K425" s="29" t="s">
        <v>12</v>
      </c>
      <c r="L425" s="99"/>
      <c r="M425" s="29" t="s">
        <v>12</v>
      </c>
      <c r="N425" s="18" t="s">
        <v>124</v>
      </c>
      <c r="O425" s="18"/>
      <c r="P425" s="104"/>
      <c r="Q425" s="104"/>
      <c r="R425" s="105" t="str">
        <f t="shared" si="33"/>
        <v/>
      </c>
      <c r="S425" s="30"/>
    </row>
    <row r="426" spans="2:19" x14ac:dyDescent="0.2">
      <c r="B426" s="17">
        <f t="shared" si="31"/>
        <v>417</v>
      </c>
      <c r="C426" s="71">
        <f t="shared" si="30"/>
        <v>0</v>
      </c>
      <c r="D426" s="29">
        <f t="shared" si="32"/>
        <v>0</v>
      </c>
      <c r="E426" s="27" t="s">
        <v>12</v>
      </c>
      <c r="F426" s="27" t="s">
        <v>12</v>
      </c>
      <c r="G426" s="28" t="s">
        <v>12</v>
      </c>
      <c r="H426" s="29" t="s">
        <v>12</v>
      </c>
      <c r="I426" s="29" t="s">
        <v>12</v>
      </c>
      <c r="J426" s="99"/>
      <c r="K426" s="29" t="s">
        <v>12</v>
      </c>
      <c r="L426" s="99"/>
      <c r="M426" s="29" t="s">
        <v>12</v>
      </c>
      <c r="N426" s="18" t="s">
        <v>124</v>
      </c>
      <c r="O426" s="18"/>
      <c r="P426" s="104"/>
      <c r="Q426" s="104"/>
      <c r="R426" s="105" t="str">
        <f t="shared" si="33"/>
        <v/>
      </c>
      <c r="S426" s="30"/>
    </row>
    <row r="427" spans="2:19" x14ac:dyDescent="0.2">
      <c r="B427" s="17">
        <f t="shared" si="31"/>
        <v>418</v>
      </c>
      <c r="C427" s="71">
        <f t="shared" si="30"/>
        <v>0</v>
      </c>
      <c r="D427" s="29">
        <f t="shared" si="32"/>
        <v>0</v>
      </c>
      <c r="E427" s="27" t="s">
        <v>12</v>
      </c>
      <c r="F427" s="27" t="s">
        <v>12</v>
      </c>
      <c r="G427" s="28" t="s">
        <v>12</v>
      </c>
      <c r="H427" s="29" t="s">
        <v>12</v>
      </c>
      <c r="I427" s="29" t="s">
        <v>12</v>
      </c>
      <c r="J427" s="99"/>
      <c r="K427" s="29" t="s">
        <v>12</v>
      </c>
      <c r="L427" s="99"/>
      <c r="M427" s="29" t="s">
        <v>12</v>
      </c>
      <c r="N427" s="18" t="s">
        <v>124</v>
      </c>
      <c r="O427" s="18"/>
      <c r="P427" s="104"/>
      <c r="Q427" s="104"/>
      <c r="R427" s="105" t="str">
        <f t="shared" si="33"/>
        <v/>
      </c>
      <c r="S427" s="30"/>
    </row>
    <row r="428" spans="2:19" x14ac:dyDescent="0.2">
      <c r="B428" s="17">
        <f t="shared" si="31"/>
        <v>419</v>
      </c>
      <c r="C428" s="71">
        <f t="shared" si="30"/>
        <v>0</v>
      </c>
      <c r="D428" s="29">
        <f t="shared" si="32"/>
        <v>0</v>
      </c>
      <c r="E428" s="27" t="s">
        <v>12</v>
      </c>
      <c r="F428" s="27" t="s">
        <v>12</v>
      </c>
      <c r="G428" s="28" t="s">
        <v>12</v>
      </c>
      <c r="H428" s="29" t="s">
        <v>12</v>
      </c>
      <c r="I428" s="29" t="s">
        <v>12</v>
      </c>
      <c r="J428" s="99"/>
      <c r="K428" s="29" t="s">
        <v>12</v>
      </c>
      <c r="L428" s="99"/>
      <c r="M428" s="29" t="s">
        <v>12</v>
      </c>
      <c r="N428" s="18" t="s">
        <v>124</v>
      </c>
      <c r="O428" s="18"/>
      <c r="P428" s="104"/>
      <c r="Q428" s="104"/>
      <c r="R428" s="105" t="str">
        <f t="shared" si="33"/>
        <v/>
      </c>
      <c r="S428" s="30"/>
    </row>
    <row r="429" spans="2:19" x14ac:dyDescent="0.2">
      <c r="B429" s="17">
        <f t="shared" si="31"/>
        <v>420</v>
      </c>
      <c r="C429" s="71">
        <f t="shared" si="30"/>
        <v>0</v>
      </c>
      <c r="D429" s="29">
        <f t="shared" si="32"/>
        <v>0</v>
      </c>
      <c r="E429" s="27" t="s">
        <v>12</v>
      </c>
      <c r="F429" s="27" t="s">
        <v>12</v>
      </c>
      <c r="G429" s="28" t="s">
        <v>12</v>
      </c>
      <c r="H429" s="29" t="s">
        <v>12</v>
      </c>
      <c r="I429" s="29" t="s">
        <v>12</v>
      </c>
      <c r="J429" s="99"/>
      <c r="K429" s="29" t="s">
        <v>12</v>
      </c>
      <c r="L429" s="99"/>
      <c r="M429" s="29" t="s">
        <v>12</v>
      </c>
      <c r="N429" s="18" t="s">
        <v>124</v>
      </c>
      <c r="O429" s="18"/>
      <c r="P429" s="104"/>
      <c r="Q429" s="104"/>
      <c r="R429" s="105" t="str">
        <f t="shared" si="33"/>
        <v/>
      </c>
      <c r="S429" s="30"/>
    </row>
    <row r="430" spans="2:19" x14ac:dyDescent="0.2">
      <c r="B430" s="17">
        <f t="shared" si="31"/>
        <v>421</v>
      </c>
      <c r="C430" s="71">
        <f t="shared" si="30"/>
        <v>0</v>
      </c>
      <c r="D430" s="29">
        <f t="shared" si="32"/>
        <v>0</v>
      </c>
      <c r="E430" s="27" t="s">
        <v>12</v>
      </c>
      <c r="F430" s="27" t="s">
        <v>12</v>
      </c>
      <c r="G430" s="28" t="s">
        <v>12</v>
      </c>
      <c r="H430" s="29" t="s">
        <v>12</v>
      </c>
      <c r="I430" s="29" t="s">
        <v>12</v>
      </c>
      <c r="J430" s="99"/>
      <c r="K430" s="29" t="s">
        <v>12</v>
      </c>
      <c r="L430" s="99"/>
      <c r="M430" s="29" t="s">
        <v>12</v>
      </c>
      <c r="N430" s="18" t="s">
        <v>124</v>
      </c>
      <c r="O430" s="18"/>
      <c r="P430" s="104"/>
      <c r="Q430" s="104"/>
      <c r="R430" s="105" t="str">
        <f t="shared" si="33"/>
        <v/>
      </c>
      <c r="S430" s="30"/>
    </row>
    <row r="431" spans="2:19" x14ac:dyDescent="0.2">
      <c r="B431" s="17">
        <f t="shared" si="31"/>
        <v>422</v>
      </c>
      <c r="C431" s="71">
        <f t="shared" si="30"/>
        <v>0</v>
      </c>
      <c r="D431" s="29">
        <f t="shared" si="32"/>
        <v>0</v>
      </c>
      <c r="E431" s="27" t="s">
        <v>12</v>
      </c>
      <c r="F431" s="27" t="s">
        <v>12</v>
      </c>
      <c r="G431" s="28" t="s">
        <v>12</v>
      </c>
      <c r="H431" s="29" t="s">
        <v>12</v>
      </c>
      <c r="I431" s="29" t="s">
        <v>12</v>
      </c>
      <c r="J431" s="99"/>
      <c r="K431" s="29" t="s">
        <v>12</v>
      </c>
      <c r="L431" s="99"/>
      <c r="M431" s="29" t="s">
        <v>12</v>
      </c>
      <c r="N431" s="18" t="s">
        <v>124</v>
      </c>
      <c r="O431" s="18"/>
      <c r="P431" s="104"/>
      <c r="Q431" s="104"/>
      <c r="R431" s="105" t="str">
        <f t="shared" si="33"/>
        <v/>
      </c>
      <c r="S431" s="30"/>
    </row>
    <row r="432" spans="2:19" x14ac:dyDescent="0.2">
      <c r="B432" s="17">
        <f t="shared" si="31"/>
        <v>423</v>
      </c>
      <c r="C432" s="71">
        <f t="shared" si="30"/>
        <v>0</v>
      </c>
      <c r="D432" s="29">
        <f t="shared" si="32"/>
        <v>0</v>
      </c>
      <c r="E432" s="27" t="s">
        <v>12</v>
      </c>
      <c r="F432" s="27" t="s">
        <v>12</v>
      </c>
      <c r="G432" s="28" t="s">
        <v>12</v>
      </c>
      <c r="H432" s="29" t="s">
        <v>12</v>
      </c>
      <c r="I432" s="29" t="s">
        <v>12</v>
      </c>
      <c r="J432" s="99"/>
      <c r="K432" s="29" t="s">
        <v>12</v>
      </c>
      <c r="L432" s="99"/>
      <c r="M432" s="29" t="s">
        <v>12</v>
      </c>
      <c r="N432" s="18" t="s">
        <v>124</v>
      </c>
      <c r="O432" s="18"/>
      <c r="P432" s="104"/>
      <c r="Q432" s="104"/>
      <c r="R432" s="105" t="str">
        <f t="shared" si="33"/>
        <v/>
      </c>
      <c r="S432" s="30"/>
    </row>
    <row r="433" spans="2:19" x14ac:dyDescent="0.2">
      <c r="B433" s="17">
        <f t="shared" si="31"/>
        <v>424</v>
      </c>
      <c r="C433" s="71">
        <f t="shared" si="30"/>
        <v>0</v>
      </c>
      <c r="D433" s="29">
        <f t="shared" si="32"/>
        <v>0</v>
      </c>
      <c r="E433" s="27" t="s">
        <v>12</v>
      </c>
      <c r="F433" s="27" t="s">
        <v>12</v>
      </c>
      <c r="G433" s="28" t="s">
        <v>12</v>
      </c>
      <c r="H433" s="29" t="s">
        <v>12</v>
      </c>
      <c r="I433" s="29" t="s">
        <v>12</v>
      </c>
      <c r="J433" s="99"/>
      <c r="K433" s="29" t="s">
        <v>12</v>
      </c>
      <c r="L433" s="99"/>
      <c r="M433" s="29" t="s">
        <v>12</v>
      </c>
      <c r="N433" s="18" t="s">
        <v>124</v>
      </c>
      <c r="O433" s="18"/>
      <c r="P433" s="104"/>
      <c r="Q433" s="104"/>
      <c r="R433" s="105" t="str">
        <f t="shared" si="33"/>
        <v/>
      </c>
      <c r="S433" s="30"/>
    </row>
    <row r="434" spans="2:19" x14ac:dyDescent="0.2">
      <c r="B434" s="17">
        <f t="shared" si="31"/>
        <v>425</v>
      </c>
      <c r="C434" s="71">
        <f t="shared" si="30"/>
        <v>0</v>
      </c>
      <c r="D434" s="29">
        <f t="shared" si="32"/>
        <v>0</v>
      </c>
      <c r="E434" s="27" t="s">
        <v>12</v>
      </c>
      <c r="F434" s="27" t="s">
        <v>12</v>
      </c>
      <c r="G434" s="28" t="s">
        <v>12</v>
      </c>
      <c r="H434" s="29" t="s">
        <v>12</v>
      </c>
      <c r="I434" s="29" t="s">
        <v>12</v>
      </c>
      <c r="J434" s="99"/>
      <c r="K434" s="29" t="s">
        <v>12</v>
      </c>
      <c r="L434" s="99"/>
      <c r="M434" s="29" t="s">
        <v>12</v>
      </c>
      <c r="N434" s="18" t="s">
        <v>124</v>
      </c>
      <c r="O434" s="18"/>
      <c r="P434" s="104"/>
      <c r="Q434" s="104"/>
      <c r="R434" s="105" t="str">
        <f t="shared" si="33"/>
        <v/>
      </c>
      <c r="S434" s="30"/>
    </row>
    <row r="435" spans="2:19" x14ac:dyDescent="0.2">
      <c r="B435" s="17">
        <f t="shared" si="31"/>
        <v>426</v>
      </c>
      <c r="C435" s="71">
        <f t="shared" si="30"/>
        <v>0</v>
      </c>
      <c r="D435" s="29">
        <f t="shared" si="32"/>
        <v>0</v>
      </c>
      <c r="E435" s="27" t="s">
        <v>12</v>
      </c>
      <c r="F435" s="27" t="s">
        <v>12</v>
      </c>
      <c r="G435" s="28" t="s">
        <v>12</v>
      </c>
      <c r="H435" s="29" t="s">
        <v>12</v>
      </c>
      <c r="I435" s="29" t="s">
        <v>12</v>
      </c>
      <c r="J435" s="99"/>
      <c r="K435" s="29" t="s">
        <v>12</v>
      </c>
      <c r="L435" s="99"/>
      <c r="M435" s="29" t="s">
        <v>12</v>
      </c>
      <c r="N435" s="18" t="s">
        <v>124</v>
      </c>
      <c r="O435" s="18"/>
      <c r="P435" s="104"/>
      <c r="Q435" s="104"/>
      <c r="R435" s="105" t="str">
        <f t="shared" si="33"/>
        <v/>
      </c>
      <c r="S435" s="30"/>
    </row>
    <row r="436" spans="2:19" x14ac:dyDescent="0.2">
      <c r="B436" s="17">
        <f t="shared" si="31"/>
        <v>427</v>
      </c>
      <c r="C436" s="71">
        <f t="shared" si="30"/>
        <v>0</v>
      </c>
      <c r="D436" s="29">
        <f t="shared" si="32"/>
        <v>0</v>
      </c>
      <c r="E436" s="27" t="s">
        <v>12</v>
      </c>
      <c r="F436" s="27" t="s">
        <v>12</v>
      </c>
      <c r="G436" s="28" t="s">
        <v>12</v>
      </c>
      <c r="H436" s="29" t="s">
        <v>12</v>
      </c>
      <c r="I436" s="29" t="s">
        <v>12</v>
      </c>
      <c r="J436" s="99"/>
      <c r="K436" s="29" t="s">
        <v>12</v>
      </c>
      <c r="L436" s="99"/>
      <c r="M436" s="29" t="s">
        <v>12</v>
      </c>
      <c r="N436" s="18" t="s">
        <v>124</v>
      </c>
      <c r="O436" s="18"/>
      <c r="P436" s="104"/>
      <c r="Q436" s="104"/>
      <c r="R436" s="105" t="str">
        <f t="shared" si="33"/>
        <v/>
      </c>
      <c r="S436" s="30"/>
    </row>
    <row r="437" spans="2:19" x14ac:dyDescent="0.2">
      <c r="B437" s="17">
        <f t="shared" si="31"/>
        <v>428</v>
      </c>
      <c r="C437" s="71">
        <f t="shared" si="30"/>
        <v>0</v>
      </c>
      <c r="D437" s="29">
        <f t="shared" si="32"/>
        <v>0</v>
      </c>
      <c r="E437" s="27" t="s">
        <v>12</v>
      </c>
      <c r="F437" s="27" t="s">
        <v>12</v>
      </c>
      <c r="G437" s="28" t="s">
        <v>12</v>
      </c>
      <c r="H437" s="29" t="s">
        <v>12</v>
      </c>
      <c r="I437" s="29" t="s">
        <v>12</v>
      </c>
      <c r="J437" s="99"/>
      <c r="K437" s="29" t="s">
        <v>12</v>
      </c>
      <c r="L437" s="99"/>
      <c r="M437" s="29" t="s">
        <v>12</v>
      </c>
      <c r="N437" s="18" t="s">
        <v>124</v>
      </c>
      <c r="O437" s="18"/>
      <c r="P437" s="104"/>
      <c r="Q437" s="104"/>
      <c r="R437" s="105" t="str">
        <f t="shared" si="33"/>
        <v/>
      </c>
      <c r="S437" s="30"/>
    </row>
    <row r="438" spans="2:19" x14ac:dyDescent="0.2">
      <c r="B438" s="17">
        <f t="shared" si="31"/>
        <v>429</v>
      </c>
      <c r="C438" s="71">
        <f t="shared" si="30"/>
        <v>0</v>
      </c>
      <c r="D438" s="29">
        <f t="shared" si="32"/>
        <v>0</v>
      </c>
      <c r="E438" s="27" t="s">
        <v>12</v>
      </c>
      <c r="F438" s="27" t="s">
        <v>12</v>
      </c>
      <c r="G438" s="28" t="s">
        <v>12</v>
      </c>
      <c r="H438" s="29" t="s">
        <v>12</v>
      </c>
      <c r="I438" s="29" t="s">
        <v>12</v>
      </c>
      <c r="J438" s="99"/>
      <c r="K438" s="29" t="s">
        <v>12</v>
      </c>
      <c r="L438" s="99"/>
      <c r="M438" s="29" t="s">
        <v>12</v>
      </c>
      <c r="N438" s="18" t="s">
        <v>124</v>
      </c>
      <c r="O438" s="18"/>
      <c r="P438" s="104"/>
      <c r="Q438" s="104"/>
      <c r="R438" s="105" t="str">
        <f t="shared" si="33"/>
        <v/>
      </c>
      <c r="S438" s="30"/>
    </row>
    <row r="439" spans="2:19" x14ac:dyDescent="0.2">
      <c r="B439" s="17">
        <f t="shared" si="31"/>
        <v>430</v>
      </c>
      <c r="C439" s="71">
        <f t="shared" si="30"/>
        <v>0</v>
      </c>
      <c r="D439" s="29">
        <f t="shared" si="32"/>
        <v>0</v>
      </c>
      <c r="E439" s="27" t="s">
        <v>12</v>
      </c>
      <c r="F439" s="27" t="s">
        <v>12</v>
      </c>
      <c r="G439" s="28" t="s">
        <v>12</v>
      </c>
      <c r="H439" s="29" t="s">
        <v>12</v>
      </c>
      <c r="I439" s="29" t="s">
        <v>12</v>
      </c>
      <c r="J439" s="99"/>
      <c r="K439" s="29" t="s">
        <v>12</v>
      </c>
      <c r="L439" s="99"/>
      <c r="M439" s="29" t="s">
        <v>12</v>
      </c>
      <c r="N439" s="18" t="s">
        <v>124</v>
      </c>
      <c r="O439" s="18"/>
      <c r="P439" s="104"/>
      <c r="Q439" s="104"/>
      <c r="R439" s="105" t="str">
        <f t="shared" si="33"/>
        <v/>
      </c>
      <c r="S439" s="30"/>
    </row>
    <row r="440" spans="2:19" x14ac:dyDescent="0.2">
      <c r="B440" s="17">
        <f t="shared" si="31"/>
        <v>431</v>
      </c>
      <c r="C440" s="71">
        <f t="shared" si="30"/>
        <v>0</v>
      </c>
      <c r="D440" s="29">
        <f t="shared" si="32"/>
        <v>0</v>
      </c>
      <c r="E440" s="27" t="s">
        <v>12</v>
      </c>
      <c r="F440" s="27" t="s">
        <v>12</v>
      </c>
      <c r="G440" s="28" t="s">
        <v>12</v>
      </c>
      <c r="H440" s="29" t="s">
        <v>12</v>
      </c>
      <c r="I440" s="29" t="s">
        <v>12</v>
      </c>
      <c r="J440" s="99"/>
      <c r="K440" s="29" t="s">
        <v>12</v>
      </c>
      <c r="L440" s="99"/>
      <c r="M440" s="29" t="s">
        <v>12</v>
      </c>
      <c r="N440" s="18" t="s">
        <v>124</v>
      </c>
      <c r="O440" s="18"/>
      <c r="P440" s="104"/>
      <c r="Q440" s="104"/>
      <c r="R440" s="105" t="str">
        <f t="shared" si="33"/>
        <v/>
      </c>
      <c r="S440" s="30"/>
    </row>
    <row r="441" spans="2:19" x14ac:dyDescent="0.2">
      <c r="B441" s="17">
        <f t="shared" si="31"/>
        <v>432</v>
      </c>
      <c r="C441" s="71">
        <f t="shared" si="30"/>
        <v>0</v>
      </c>
      <c r="D441" s="29">
        <f t="shared" si="32"/>
        <v>0</v>
      </c>
      <c r="E441" s="27" t="s">
        <v>12</v>
      </c>
      <c r="F441" s="27" t="s">
        <v>12</v>
      </c>
      <c r="G441" s="28" t="s">
        <v>12</v>
      </c>
      <c r="H441" s="29" t="s">
        <v>12</v>
      </c>
      <c r="I441" s="29" t="s">
        <v>12</v>
      </c>
      <c r="J441" s="99"/>
      <c r="K441" s="29" t="s">
        <v>12</v>
      </c>
      <c r="L441" s="99"/>
      <c r="M441" s="29" t="s">
        <v>12</v>
      </c>
      <c r="N441" s="18" t="s">
        <v>124</v>
      </c>
      <c r="O441" s="18"/>
      <c r="P441" s="104"/>
      <c r="Q441" s="104"/>
      <c r="R441" s="105" t="str">
        <f t="shared" si="33"/>
        <v/>
      </c>
      <c r="S441" s="30"/>
    </row>
    <row r="442" spans="2:19" x14ac:dyDescent="0.2">
      <c r="B442" s="17">
        <f t="shared" si="31"/>
        <v>433</v>
      </c>
      <c r="C442" s="71">
        <f t="shared" si="30"/>
        <v>0</v>
      </c>
      <c r="D442" s="29">
        <f t="shared" si="32"/>
        <v>0</v>
      </c>
      <c r="E442" s="27" t="s">
        <v>12</v>
      </c>
      <c r="F442" s="27" t="s">
        <v>12</v>
      </c>
      <c r="G442" s="28" t="s">
        <v>12</v>
      </c>
      <c r="H442" s="29" t="s">
        <v>12</v>
      </c>
      <c r="I442" s="29" t="s">
        <v>12</v>
      </c>
      <c r="J442" s="99"/>
      <c r="K442" s="29" t="s">
        <v>12</v>
      </c>
      <c r="L442" s="99"/>
      <c r="M442" s="29" t="s">
        <v>12</v>
      </c>
      <c r="N442" s="18" t="s">
        <v>124</v>
      </c>
      <c r="O442" s="18"/>
      <c r="P442" s="104"/>
      <c r="Q442" s="104"/>
      <c r="R442" s="105" t="str">
        <f t="shared" si="33"/>
        <v/>
      </c>
      <c r="S442" s="30"/>
    </row>
    <row r="443" spans="2:19" x14ac:dyDescent="0.2">
      <c r="B443" s="17">
        <f t="shared" si="31"/>
        <v>434</v>
      </c>
      <c r="C443" s="71">
        <f t="shared" si="30"/>
        <v>0</v>
      </c>
      <c r="D443" s="29">
        <f t="shared" si="32"/>
        <v>0</v>
      </c>
      <c r="E443" s="27" t="s">
        <v>12</v>
      </c>
      <c r="F443" s="27" t="s">
        <v>12</v>
      </c>
      <c r="G443" s="28" t="s">
        <v>12</v>
      </c>
      <c r="H443" s="29" t="s">
        <v>12</v>
      </c>
      <c r="I443" s="29" t="s">
        <v>12</v>
      </c>
      <c r="J443" s="99"/>
      <c r="K443" s="29" t="s">
        <v>12</v>
      </c>
      <c r="L443" s="99"/>
      <c r="M443" s="29" t="s">
        <v>12</v>
      </c>
      <c r="N443" s="18" t="s">
        <v>124</v>
      </c>
      <c r="O443" s="18"/>
      <c r="P443" s="104"/>
      <c r="Q443" s="104"/>
      <c r="R443" s="105" t="str">
        <f t="shared" si="33"/>
        <v/>
      </c>
      <c r="S443" s="30"/>
    </row>
    <row r="444" spans="2:19" x14ac:dyDescent="0.2">
      <c r="B444" s="17">
        <f t="shared" si="31"/>
        <v>435</v>
      </c>
      <c r="C444" s="71">
        <f t="shared" si="30"/>
        <v>0</v>
      </c>
      <c r="D444" s="29">
        <f t="shared" si="32"/>
        <v>0</v>
      </c>
      <c r="E444" s="27" t="s">
        <v>12</v>
      </c>
      <c r="F444" s="27" t="s">
        <v>12</v>
      </c>
      <c r="G444" s="28" t="s">
        <v>12</v>
      </c>
      <c r="H444" s="29" t="s">
        <v>12</v>
      </c>
      <c r="I444" s="29" t="s">
        <v>12</v>
      </c>
      <c r="J444" s="99"/>
      <c r="K444" s="29" t="s">
        <v>12</v>
      </c>
      <c r="L444" s="99"/>
      <c r="M444" s="29" t="s">
        <v>12</v>
      </c>
      <c r="N444" s="18" t="s">
        <v>124</v>
      </c>
      <c r="O444" s="18"/>
      <c r="P444" s="104"/>
      <c r="Q444" s="104"/>
      <c r="R444" s="105" t="str">
        <f t="shared" si="33"/>
        <v/>
      </c>
      <c r="S444" s="30"/>
    </row>
    <row r="445" spans="2:19" x14ac:dyDescent="0.2">
      <c r="B445" s="17">
        <f t="shared" si="31"/>
        <v>436</v>
      </c>
      <c r="C445" s="71">
        <f t="shared" ref="C445:C508" si="34">D445/$F$6</f>
        <v>0</v>
      </c>
      <c r="D445" s="29">
        <f t="shared" si="32"/>
        <v>0</v>
      </c>
      <c r="E445" s="27" t="s">
        <v>12</v>
      </c>
      <c r="F445" s="27" t="s">
        <v>12</v>
      </c>
      <c r="G445" s="28" t="s">
        <v>12</v>
      </c>
      <c r="H445" s="29" t="s">
        <v>12</v>
      </c>
      <c r="I445" s="29" t="s">
        <v>12</v>
      </c>
      <c r="J445" s="99"/>
      <c r="K445" s="29" t="s">
        <v>12</v>
      </c>
      <c r="L445" s="99"/>
      <c r="M445" s="29" t="s">
        <v>12</v>
      </c>
      <c r="N445" s="18" t="s">
        <v>124</v>
      </c>
      <c r="O445" s="18"/>
      <c r="P445" s="104"/>
      <c r="Q445" s="104"/>
      <c r="R445" s="105" t="str">
        <f t="shared" si="33"/>
        <v/>
      </c>
      <c r="S445" s="30"/>
    </row>
    <row r="446" spans="2:19" x14ac:dyDescent="0.2">
      <c r="B446" s="17">
        <f t="shared" si="31"/>
        <v>437</v>
      </c>
      <c r="C446" s="71">
        <f t="shared" si="34"/>
        <v>0</v>
      </c>
      <c r="D446" s="29">
        <f t="shared" si="32"/>
        <v>0</v>
      </c>
      <c r="E446" s="27" t="s">
        <v>12</v>
      </c>
      <c r="F446" s="27" t="s">
        <v>12</v>
      </c>
      <c r="G446" s="28" t="s">
        <v>12</v>
      </c>
      <c r="H446" s="29" t="s">
        <v>12</v>
      </c>
      <c r="I446" s="29" t="s">
        <v>12</v>
      </c>
      <c r="J446" s="99"/>
      <c r="K446" s="29" t="s">
        <v>12</v>
      </c>
      <c r="L446" s="99"/>
      <c r="M446" s="29" t="s">
        <v>12</v>
      </c>
      <c r="N446" s="18" t="s">
        <v>124</v>
      </c>
      <c r="O446" s="18"/>
      <c r="P446" s="104"/>
      <c r="Q446" s="104"/>
      <c r="R446" s="105" t="str">
        <f t="shared" si="33"/>
        <v/>
      </c>
      <c r="S446" s="30"/>
    </row>
    <row r="447" spans="2:19" x14ac:dyDescent="0.2">
      <c r="B447" s="17">
        <f t="shared" si="31"/>
        <v>438</v>
      </c>
      <c r="C447" s="71">
        <f t="shared" si="34"/>
        <v>0</v>
      </c>
      <c r="D447" s="29">
        <f t="shared" si="32"/>
        <v>0</v>
      </c>
      <c r="E447" s="27" t="s">
        <v>12</v>
      </c>
      <c r="F447" s="27" t="s">
        <v>12</v>
      </c>
      <c r="G447" s="28" t="s">
        <v>12</v>
      </c>
      <c r="H447" s="29" t="s">
        <v>12</v>
      </c>
      <c r="I447" s="29" t="s">
        <v>12</v>
      </c>
      <c r="J447" s="99"/>
      <c r="K447" s="29" t="s">
        <v>12</v>
      </c>
      <c r="L447" s="99"/>
      <c r="M447" s="29" t="s">
        <v>12</v>
      </c>
      <c r="N447" s="18" t="s">
        <v>124</v>
      </c>
      <c r="O447" s="18"/>
      <c r="P447" s="104"/>
      <c r="Q447" s="104"/>
      <c r="R447" s="105" t="str">
        <f t="shared" si="33"/>
        <v/>
      </c>
      <c r="S447" s="30"/>
    </row>
    <row r="448" spans="2:19" x14ac:dyDescent="0.2">
      <c r="B448" s="17">
        <f t="shared" si="31"/>
        <v>439</v>
      </c>
      <c r="C448" s="71">
        <f t="shared" si="34"/>
        <v>0</v>
      </c>
      <c r="D448" s="29">
        <f t="shared" si="32"/>
        <v>0</v>
      </c>
      <c r="E448" s="27" t="s">
        <v>12</v>
      </c>
      <c r="F448" s="27" t="s">
        <v>12</v>
      </c>
      <c r="G448" s="28" t="s">
        <v>12</v>
      </c>
      <c r="H448" s="29" t="s">
        <v>12</v>
      </c>
      <c r="I448" s="29" t="s">
        <v>12</v>
      </c>
      <c r="J448" s="99"/>
      <c r="K448" s="29" t="s">
        <v>12</v>
      </c>
      <c r="L448" s="99"/>
      <c r="M448" s="29" t="s">
        <v>12</v>
      </c>
      <c r="N448" s="18" t="s">
        <v>124</v>
      </c>
      <c r="O448" s="18"/>
      <c r="P448" s="104"/>
      <c r="Q448" s="104"/>
      <c r="R448" s="105" t="str">
        <f t="shared" si="33"/>
        <v/>
      </c>
      <c r="S448" s="30"/>
    </row>
    <row r="449" spans="2:19" x14ac:dyDescent="0.2">
      <c r="B449" s="17">
        <f t="shared" si="31"/>
        <v>440</v>
      </c>
      <c r="C449" s="71">
        <f t="shared" si="34"/>
        <v>0</v>
      </c>
      <c r="D449" s="29">
        <f t="shared" si="32"/>
        <v>0</v>
      </c>
      <c r="E449" s="27" t="s">
        <v>12</v>
      </c>
      <c r="F449" s="27" t="s">
        <v>12</v>
      </c>
      <c r="G449" s="28" t="s">
        <v>12</v>
      </c>
      <c r="H449" s="29" t="s">
        <v>12</v>
      </c>
      <c r="I449" s="29" t="s">
        <v>12</v>
      </c>
      <c r="J449" s="99"/>
      <c r="K449" s="29" t="s">
        <v>12</v>
      </c>
      <c r="L449" s="99"/>
      <c r="M449" s="29" t="s">
        <v>12</v>
      </c>
      <c r="N449" s="18" t="s">
        <v>124</v>
      </c>
      <c r="O449" s="18"/>
      <c r="P449" s="104"/>
      <c r="Q449" s="104"/>
      <c r="R449" s="105" t="str">
        <f t="shared" si="33"/>
        <v/>
      </c>
      <c r="S449" s="30"/>
    </row>
    <row r="450" spans="2:19" x14ac:dyDescent="0.2">
      <c r="B450" s="17">
        <f t="shared" si="31"/>
        <v>441</v>
      </c>
      <c r="C450" s="71">
        <f t="shared" si="34"/>
        <v>0</v>
      </c>
      <c r="D450" s="29">
        <f t="shared" si="32"/>
        <v>0</v>
      </c>
      <c r="E450" s="27" t="s">
        <v>12</v>
      </c>
      <c r="F450" s="27" t="s">
        <v>12</v>
      </c>
      <c r="G450" s="28" t="s">
        <v>12</v>
      </c>
      <c r="H450" s="29" t="s">
        <v>12</v>
      </c>
      <c r="I450" s="29" t="s">
        <v>12</v>
      </c>
      <c r="J450" s="99"/>
      <c r="K450" s="29" t="s">
        <v>12</v>
      </c>
      <c r="L450" s="99"/>
      <c r="M450" s="29" t="s">
        <v>12</v>
      </c>
      <c r="N450" s="18" t="s">
        <v>124</v>
      </c>
      <c r="O450" s="18"/>
      <c r="P450" s="104"/>
      <c r="Q450" s="104"/>
      <c r="R450" s="105" t="str">
        <f t="shared" si="33"/>
        <v/>
      </c>
      <c r="S450" s="30"/>
    </row>
    <row r="451" spans="2:19" x14ac:dyDescent="0.2">
      <c r="B451" s="17">
        <f t="shared" si="31"/>
        <v>442</v>
      </c>
      <c r="C451" s="71">
        <f t="shared" si="34"/>
        <v>0</v>
      </c>
      <c r="D451" s="29">
        <f t="shared" si="32"/>
        <v>0</v>
      </c>
      <c r="E451" s="27" t="s">
        <v>12</v>
      </c>
      <c r="F451" s="27" t="s">
        <v>12</v>
      </c>
      <c r="G451" s="28" t="s">
        <v>12</v>
      </c>
      <c r="H451" s="29" t="s">
        <v>12</v>
      </c>
      <c r="I451" s="29" t="s">
        <v>12</v>
      </c>
      <c r="J451" s="99"/>
      <c r="K451" s="29" t="s">
        <v>12</v>
      </c>
      <c r="L451" s="99"/>
      <c r="M451" s="29" t="s">
        <v>12</v>
      </c>
      <c r="N451" s="18" t="s">
        <v>124</v>
      </c>
      <c r="O451" s="18"/>
      <c r="P451" s="104"/>
      <c r="Q451" s="104"/>
      <c r="R451" s="105" t="str">
        <f t="shared" si="33"/>
        <v/>
      </c>
      <c r="S451" s="30"/>
    </row>
    <row r="452" spans="2:19" x14ac:dyDescent="0.2">
      <c r="B452" s="17">
        <f t="shared" si="31"/>
        <v>443</v>
      </c>
      <c r="C452" s="71">
        <f t="shared" si="34"/>
        <v>0</v>
      </c>
      <c r="D452" s="29">
        <f t="shared" si="32"/>
        <v>0</v>
      </c>
      <c r="E452" s="27" t="s">
        <v>12</v>
      </c>
      <c r="F452" s="27" t="s">
        <v>12</v>
      </c>
      <c r="G452" s="28" t="s">
        <v>12</v>
      </c>
      <c r="H452" s="29" t="s">
        <v>12</v>
      </c>
      <c r="I452" s="29" t="s">
        <v>12</v>
      </c>
      <c r="J452" s="99"/>
      <c r="K452" s="29" t="s">
        <v>12</v>
      </c>
      <c r="L452" s="99"/>
      <c r="M452" s="29" t="s">
        <v>12</v>
      </c>
      <c r="N452" s="18" t="s">
        <v>124</v>
      </c>
      <c r="O452" s="18"/>
      <c r="P452" s="104"/>
      <c r="Q452" s="104"/>
      <c r="R452" s="105" t="str">
        <f t="shared" si="33"/>
        <v/>
      </c>
      <c r="S452" s="30"/>
    </row>
    <row r="453" spans="2:19" x14ac:dyDescent="0.2">
      <c r="B453" s="17">
        <f t="shared" si="31"/>
        <v>444</v>
      </c>
      <c r="C453" s="71">
        <f t="shared" si="34"/>
        <v>0</v>
      </c>
      <c r="D453" s="29">
        <f t="shared" si="32"/>
        <v>0</v>
      </c>
      <c r="E453" s="27" t="s">
        <v>12</v>
      </c>
      <c r="F453" s="27" t="s">
        <v>12</v>
      </c>
      <c r="G453" s="28" t="s">
        <v>12</v>
      </c>
      <c r="H453" s="29" t="s">
        <v>12</v>
      </c>
      <c r="I453" s="29" t="s">
        <v>12</v>
      </c>
      <c r="J453" s="99"/>
      <c r="K453" s="29" t="s">
        <v>12</v>
      </c>
      <c r="L453" s="99"/>
      <c r="M453" s="29" t="s">
        <v>12</v>
      </c>
      <c r="N453" s="18" t="s">
        <v>124</v>
      </c>
      <c r="O453" s="18"/>
      <c r="P453" s="104"/>
      <c r="Q453" s="104"/>
      <c r="R453" s="105" t="str">
        <f t="shared" si="33"/>
        <v/>
      </c>
      <c r="S453" s="30"/>
    </row>
    <row r="454" spans="2:19" x14ac:dyDescent="0.2">
      <c r="B454" s="17">
        <f t="shared" si="31"/>
        <v>445</v>
      </c>
      <c r="C454" s="71">
        <f t="shared" si="34"/>
        <v>0</v>
      </c>
      <c r="D454" s="29">
        <f t="shared" si="32"/>
        <v>0</v>
      </c>
      <c r="E454" s="27" t="s">
        <v>12</v>
      </c>
      <c r="F454" s="27" t="s">
        <v>12</v>
      </c>
      <c r="G454" s="28" t="s">
        <v>12</v>
      </c>
      <c r="H454" s="29" t="s">
        <v>12</v>
      </c>
      <c r="I454" s="29" t="s">
        <v>12</v>
      </c>
      <c r="J454" s="99"/>
      <c r="K454" s="29" t="s">
        <v>12</v>
      </c>
      <c r="L454" s="99"/>
      <c r="M454" s="29" t="s">
        <v>12</v>
      </c>
      <c r="N454" s="18" t="s">
        <v>124</v>
      </c>
      <c r="O454" s="18"/>
      <c r="P454" s="104"/>
      <c r="Q454" s="104"/>
      <c r="R454" s="105" t="str">
        <f t="shared" si="33"/>
        <v/>
      </c>
      <c r="S454" s="30"/>
    </row>
    <row r="455" spans="2:19" x14ac:dyDescent="0.2">
      <c r="B455" s="17">
        <f t="shared" si="31"/>
        <v>446</v>
      </c>
      <c r="C455" s="71">
        <f t="shared" si="34"/>
        <v>0</v>
      </c>
      <c r="D455" s="29">
        <f t="shared" si="32"/>
        <v>0</v>
      </c>
      <c r="E455" s="27" t="s">
        <v>12</v>
      </c>
      <c r="F455" s="27" t="s">
        <v>12</v>
      </c>
      <c r="G455" s="28" t="s">
        <v>12</v>
      </c>
      <c r="H455" s="29" t="s">
        <v>12</v>
      </c>
      <c r="I455" s="29" t="s">
        <v>12</v>
      </c>
      <c r="J455" s="99"/>
      <c r="K455" s="29" t="s">
        <v>12</v>
      </c>
      <c r="L455" s="99"/>
      <c r="M455" s="29" t="s">
        <v>12</v>
      </c>
      <c r="N455" s="18" t="s">
        <v>124</v>
      </c>
      <c r="O455" s="18"/>
      <c r="P455" s="104"/>
      <c r="Q455" s="104"/>
      <c r="R455" s="105" t="str">
        <f t="shared" si="33"/>
        <v/>
      </c>
      <c r="S455" s="30"/>
    </row>
    <row r="456" spans="2:19" x14ac:dyDescent="0.2">
      <c r="B456" s="17">
        <f t="shared" si="31"/>
        <v>447</v>
      </c>
      <c r="C456" s="71">
        <f t="shared" si="34"/>
        <v>0</v>
      </c>
      <c r="D456" s="29">
        <f t="shared" si="32"/>
        <v>0</v>
      </c>
      <c r="E456" s="27" t="s">
        <v>12</v>
      </c>
      <c r="F456" s="27" t="s">
        <v>12</v>
      </c>
      <c r="G456" s="28" t="s">
        <v>12</v>
      </c>
      <c r="H456" s="29" t="s">
        <v>12</v>
      </c>
      <c r="I456" s="29" t="s">
        <v>12</v>
      </c>
      <c r="J456" s="99"/>
      <c r="K456" s="29" t="s">
        <v>12</v>
      </c>
      <c r="L456" s="99"/>
      <c r="M456" s="29" t="s">
        <v>12</v>
      </c>
      <c r="N456" s="18" t="s">
        <v>124</v>
      </c>
      <c r="O456" s="18"/>
      <c r="P456" s="104"/>
      <c r="Q456" s="104"/>
      <c r="R456" s="105" t="str">
        <f t="shared" si="33"/>
        <v/>
      </c>
      <c r="S456" s="30"/>
    </row>
    <row r="457" spans="2:19" x14ac:dyDescent="0.2">
      <c r="B457" s="17">
        <f t="shared" si="31"/>
        <v>448</v>
      </c>
      <c r="C457" s="71">
        <f t="shared" si="34"/>
        <v>0</v>
      </c>
      <c r="D457" s="29">
        <f t="shared" si="32"/>
        <v>0</v>
      </c>
      <c r="E457" s="27" t="s">
        <v>12</v>
      </c>
      <c r="F457" s="27" t="s">
        <v>12</v>
      </c>
      <c r="G457" s="28" t="s">
        <v>12</v>
      </c>
      <c r="H457" s="29" t="s">
        <v>12</v>
      </c>
      <c r="I457" s="29" t="s">
        <v>12</v>
      </c>
      <c r="J457" s="99"/>
      <c r="K457" s="29" t="s">
        <v>12</v>
      </c>
      <c r="L457" s="99"/>
      <c r="M457" s="29" t="s">
        <v>12</v>
      </c>
      <c r="N457" s="18" t="s">
        <v>124</v>
      </c>
      <c r="O457" s="18"/>
      <c r="P457" s="104"/>
      <c r="Q457" s="104"/>
      <c r="R457" s="105" t="str">
        <f t="shared" si="33"/>
        <v/>
      </c>
      <c r="S457" s="30"/>
    </row>
    <row r="458" spans="2:19" x14ac:dyDescent="0.2">
      <c r="B458" s="17">
        <f t="shared" si="31"/>
        <v>449</v>
      </c>
      <c r="C458" s="71">
        <f t="shared" si="34"/>
        <v>0</v>
      </c>
      <c r="D458" s="29">
        <f t="shared" si="32"/>
        <v>0</v>
      </c>
      <c r="E458" s="27" t="s">
        <v>12</v>
      </c>
      <c r="F458" s="27" t="s">
        <v>12</v>
      </c>
      <c r="G458" s="28" t="s">
        <v>12</v>
      </c>
      <c r="H458" s="29" t="s">
        <v>12</v>
      </c>
      <c r="I458" s="29" t="s">
        <v>12</v>
      </c>
      <c r="J458" s="99"/>
      <c r="K458" s="29" t="s">
        <v>12</v>
      </c>
      <c r="L458" s="99"/>
      <c r="M458" s="29" t="s">
        <v>12</v>
      </c>
      <c r="N458" s="18" t="s">
        <v>124</v>
      </c>
      <c r="O458" s="18"/>
      <c r="P458" s="104"/>
      <c r="Q458" s="104"/>
      <c r="R458" s="105" t="str">
        <f t="shared" si="33"/>
        <v/>
      </c>
      <c r="S458" s="30"/>
    </row>
    <row r="459" spans="2:19" x14ac:dyDescent="0.2">
      <c r="B459" s="17">
        <f t="shared" si="31"/>
        <v>450</v>
      </c>
      <c r="C459" s="71">
        <f t="shared" si="34"/>
        <v>0</v>
      </c>
      <c r="D459" s="29">
        <f t="shared" si="32"/>
        <v>0</v>
      </c>
      <c r="E459" s="27" t="s">
        <v>12</v>
      </c>
      <c r="F459" s="27" t="s">
        <v>12</v>
      </c>
      <c r="G459" s="28" t="s">
        <v>12</v>
      </c>
      <c r="H459" s="29" t="s">
        <v>12</v>
      </c>
      <c r="I459" s="29" t="s">
        <v>12</v>
      </c>
      <c r="J459" s="99"/>
      <c r="K459" s="29" t="s">
        <v>12</v>
      </c>
      <c r="L459" s="99"/>
      <c r="M459" s="29" t="s">
        <v>12</v>
      </c>
      <c r="N459" s="18" t="s">
        <v>124</v>
      </c>
      <c r="O459" s="18"/>
      <c r="P459" s="104"/>
      <c r="Q459" s="104"/>
      <c r="R459" s="105" t="str">
        <f t="shared" si="33"/>
        <v/>
      </c>
      <c r="S459" s="30"/>
    </row>
    <row r="460" spans="2:19" x14ac:dyDescent="0.2">
      <c r="B460" s="17">
        <f t="shared" ref="B460:B523" si="35">B459+1</f>
        <v>451</v>
      </c>
      <c r="C460" s="71">
        <f t="shared" si="34"/>
        <v>0</v>
      </c>
      <c r="D460" s="29">
        <f t="shared" ref="D460:D523" si="36">AT460*0.001</f>
        <v>0</v>
      </c>
      <c r="E460" s="27" t="s">
        <v>12</v>
      </c>
      <c r="F460" s="27" t="s">
        <v>12</v>
      </c>
      <c r="G460" s="28" t="s">
        <v>12</v>
      </c>
      <c r="H460" s="29" t="s">
        <v>12</v>
      </c>
      <c r="I460" s="29" t="s">
        <v>12</v>
      </c>
      <c r="J460" s="99"/>
      <c r="K460" s="29" t="s">
        <v>12</v>
      </c>
      <c r="L460" s="99"/>
      <c r="M460" s="29" t="s">
        <v>12</v>
      </c>
      <c r="N460" s="18" t="s">
        <v>124</v>
      </c>
      <c r="O460" s="18"/>
      <c r="P460" s="104"/>
      <c r="Q460" s="104"/>
      <c r="R460" s="105" t="str">
        <f t="shared" ref="R460:R523" si="37">IF(AU460&lt;&gt;"", AU460*0.01, "")</f>
        <v/>
      </c>
      <c r="S460" s="30"/>
    </row>
    <row r="461" spans="2:19" x14ac:dyDescent="0.2">
      <c r="B461" s="17">
        <f t="shared" si="35"/>
        <v>452</v>
      </c>
      <c r="C461" s="71">
        <f t="shared" si="34"/>
        <v>0</v>
      </c>
      <c r="D461" s="29">
        <f t="shared" si="36"/>
        <v>0</v>
      </c>
      <c r="E461" s="27" t="s">
        <v>12</v>
      </c>
      <c r="F461" s="27" t="s">
        <v>12</v>
      </c>
      <c r="G461" s="28" t="s">
        <v>12</v>
      </c>
      <c r="H461" s="29" t="s">
        <v>12</v>
      </c>
      <c r="I461" s="29" t="s">
        <v>12</v>
      </c>
      <c r="J461" s="99"/>
      <c r="K461" s="29" t="s">
        <v>12</v>
      </c>
      <c r="L461" s="99"/>
      <c r="M461" s="29" t="s">
        <v>12</v>
      </c>
      <c r="N461" s="18" t="s">
        <v>124</v>
      </c>
      <c r="O461" s="18"/>
      <c r="P461" s="104"/>
      <c r="Q461" s="104"/>
      <c r="R461" s="105" t="str">
        <f t="shared" si="37"/>
        <v/>
      </c>
      <c r="S461" s="30"/>
    </row>
    <row r="462" spans="2:19" x14ac:dyDescent="0.2">
      <c r="B462" s="17">
        <f t="shared" si="35"/>
        <v>453</v>
      </c>
      <c r="C462" s="71">
        <f t="shared" si="34"/>
        <v>0</v>
      </c>
      <c r="D462" s="29">
        <f t="shared" si="36"/>
        <v>0</v>
      </c>
      <c r="E462" s="27" t="s">
        <v>12</v>
      </c>
      <c r="F462" s="27" t="s">
        <v>12</v>
      </c>
      <c r="G462" s="28" t="s">
        <v>12</v>
      </c>
      <c r="H462" s="29" t="s">
        <v>12</v>
      </c>
      <c r="I462" s="29" t="s">
        <v>12</v>
      </c>
      <c r="J462" s="99"/>
      <c r="K462" s="29" t="s">
        <v>12</v>
      </c>
      <c r="L462" s="99"/>
      <c r="M462" s="29" t="s">
        <v>12</v>
      </c>
      <c r="N462" s="18" t="s">
        <v>124</v>
      </c>
      <c r="O462" s="18"/>
      <c r="P462" s="104"/>
      <c r="Q462" s="104"/>
      <c r="R462" s="105" t="str">
        <f t="shared" si="37"/>
        <v/>
      </c>
      <c r="S462" s="30"/>
    </row>
    <row r="463" spans="2:19" x14ac:dyDescent="0.2">
      <c r="B463" s="17">
        <f t="shared" si="35"/>
        <v>454</v>
      </c>
      <c r="C463" s="71">
        <f t="shared" si="34"/>
        <v>0</v>
      </c>
      <c r="D463" s="29">
        <f t="shared" si="36"/>
        <v>0</v>
      </c>
      <c r="E463" s="27" t="s">
        <v>12</v>
      </c>
      <c r="F463" s="27" t="s">
        <v>12</v>
      </c>
      <c r="G463" s="28" t="s">
        <v>12</v>
      </c>
      <c r="H463" s="29" t="s">
        <v>12</v>
      </c>
      <c r="I463" s="29" t="s">
        <v>12</v>
      </c>
      <c r="J463" s="99"/>
      <c r="K463" s="29" t="s">
        <v>12</v>
      </c>
      <c r="L463" s="99"/>
      <c r="M463" s="29" t="s">
        <v>12</v>
      </c>
      <c r="N463" s="18" t="s">
        <v>124</v>
      </c>
      <c r="O463" s="18"/>
      <c r="P463" s="104"/>
      <c r="Q463" s="104"/>
      <c r="R463" s="105" t="str">
        <f t="shared" si="37"/>
        <v/>
      </c>
      <c r="S463" s="30"/>
    </row>
    <row r="464" spans="2:19" x14ac:dyDescent="0.2">
      <c r="B464" s="17">
        <f t="shared" si="35"/>
        <v>455</v>
      </c>
      <c r="C464" s="71">
        <f t="shared" si="34"/>
        <v>0</v>
      </c>
      <c r="D464" s="29">
        <f t="shared" si="36"/>
        <v>0</v>
      </c>
      <c r="E464" s="27" t="s">
        <v>12</v>
      </c>
      <c r="F464" s="27" t="s">
        <v>12</v>
      </c>
      <c r="G464" s="28" t="s">
        <v>12</v>
      </c>
      <c r="H464" s="29" t="s">
        <v>12</v>
      </c>
      <c r="I464" s="29" t="s">
        <v>12</v>
      </c>
      <c r="J464" s="99"/>
      <c r="K464" s="29" t="s">
        <v>12</v>
      </c>
      <c r="L464" s="99"/>
      <c r="M464" s="29" t="s">
        <v>12</v>
      </c>
      <c r="N464" s="18" t="s">
        <v>124</v>
      </c>
      <c r="O464" s="18"/>
      <c r="P464" s="104"/>
      <c r="Q464" s="104"/>
      <c r="R464" s="105" t="str">
        <f t="shared" si="37"/>
        <v/>
      </c>
      <c r="S464" s="30"/>
    </row>
    <row r="465" spans="2:19" x14ac:dyDescent="0.2">
      <c r="B465" s="17">
        <f t="shared" si="35"/>
        <v>456</v>
      </c>
      <c r="C465" s="71">
        <f t="shared" si="34"/>
        <v>0</v>
      </c>
      <c r="D465" s="29">
        <f t="shared" si="36"/>
        <v>0</v>
      </c>
      <c r="E465" s="27" t="s">
        <v>12</v>
      </c>
      <c r="F465" s="27" t="s">
        <v>12</v>
      </c>
      <c r="G465" s="28" t="s">
        <v>12</v>
      </c>
      <c r="H465" s="29" t="s">
        <v>12</v>
      </c>
      <c r="I465" s="29" t="s">
        <v>12</v>
      </c>
      <c r="J465" s="99"/>
      <c r="K465" s="29" t="s">
        <v>12</v>
      </c>
      <c r="L465" s="99"/>
      <c r="M465" s="29" t="s">
        <v>12</v>
      </c>
      <c r="N465" s="18" t="s">
        <v>124</v>
      </c>
      <c r="O465" s="18"/>
      <c r="P465" s="104"/>
      <c r="Q465" s="104"/>
      <c r="R465" s="105" t="str">
        <f t="shared" si="37"/>
        <v/>
      </c>
      <c r="S465" s="30"/>
    </row>
    <row r="466" spans="2:19" x14ac:dyDescent="0.2">
      <c r="B466" s="17">
        <f t="shared" si="35"/>
        <v>457</v>
      </c>
      <c r="C466" s="71">
        <f t="shared" si="34"/>
        <v>0</v>
      </c>
      <c r="D466" s="29">
        <f t="shared" si="36"/>
        <v>0</v>
      </c>
      <c r="E466" s="27" t="s">
        <v>12</v>
      </c>
      <c r="F466" s="27" t="s">
        <v>12</v>
      </c>
      <c r="G466" s="28" t="s">
        <v>12</v>
      </c>
      <c r="H466" s="29" t="s">
        <v>12</v>
      </c>
      <c r="I466" s="29" t="s">
        <v>12</v>
      </c>
      <c r="J466" s="99"/>
      <c r="K466" s="29" t="s">
        <v>12</v>
      </c>
      <c r="L466" s="99"/>
      <c r="M466" s="29" t="s">
        <v>12</v>
      </c>
      <c r="N466" s="18" t="s">
        <v>124</v>
      </c>
      <c r="O466" s="18"/>
      <c r="P466" s="104"/>
      <c r="Q466" s="104"/>
      <c r="R466" s="105" t="str">
        <f t="shared" si="37"/>
        <v/>
      </c>
      <c r="S466" s="30"/>
    </row>
    <row r="467" spans="2:19" x14ac:dyDescent="0.2">
      <c r="B467" s="17">
        <f t="shared" si="35"/>
        <v>458</v>
      </c>
      <c r="C467" s="71">
        <f t="shared" si="34"/>
        <v>0</v>
      </c>
      <c r="D467" s="29">
        <f t="shared" si="36"/>
        <v>0</v>
      </c>
      <c r="E467" s="27" t="s">
        <v>12</v>
      </c>
      <c r="F467" s="27" t="s">
        <v>12</v>
      </c>
      <c r="G467" s="28" t="s">
        <v>12</v>
      </c>
      <c r="H467" s="29" t="s">
        <v>12</v>
      </c>
      <c r="I467" s="29" t="s">
        <v>12</v>
      </c>
      <c r="J467" s="99"/>
      <c r="K467" s="29" t="s">
        <v>12</v>
      </c>
      <c r="L467" s="99"/>
      <c r="M467" s="29" t="s">
        <v>12</v>
      </c>
      <c r="N467" s="18" t="s">
        <v>124</v>
      </c>
      <c r="O467" s="18"/>
      <c r="P467" s="104"/>
      <c r="Q467" s="104"/>
      <c r="R467" s="105" t="str">
        <f t="shared" si="37"/>
        <v/>
      </c>
      <c r="S467" s="30"/>
    </row>
    <row r="468" spans="2:19" x14ac:dyDescent="0.2">
      <c r="B468" s="17">
        <f t="shared" si="35"/>
        <v>459</v>
      </c>
      <c r="C468" s="71">
        <f t="shared" si="34"/>
        <v>0</v>
      </c>
      <c r="D468" s="29">
        <f t="shared" si="36"/>
        <v>0</v>
      </c>
      <c r="E468" s="27" t="s">
        <v>12</v>
      </c>
      <c r="F468" s="27" t="s">
        <v>12</v>
      </c>
      <c r="G468" s="28" t="s">
        <v>12</v>
      </c>
      <c r="H468" s="29" t="s">
        <v>12</v>
      </c>
      <c r="I468" s="29" t="s">
        <v>12</v>
      </c>
      <c r="J468" s="99"/>
      <c r="K468" s="29" t="s">
        <v>12</v>
      </c>
      <c r="L468" s="99"/>
      <c r="M468" s="29" t="s">
        <v>12</v>
      </c>
      <c r="N468" s="18" t="s">
        <v>124</v>
      </c>
      <c r="O468" s="18"/>
      <c r="P468" s="104"/>
      <c r="Q468" s="104"/>
      <c r="R468" s="105" t="str">
        <f t="shared" si="37"/>
        <v/>
      </c>
      <c r="S468" s="30"/>
    </row>
    <row r="469" spans="2:19" x14ac:dyDescent="0.2">
      <c r="B469" s="17">
        <f t="shared" si="35"/>
        <v>460</v>
      </c>
      <c r="C469" s="71">
        <f t="shared" si="34"/>
        <v>0</v>
      </c>
      <c r="D469" s="29">
        <f t="shared" si="36"/>
        <v>0</v>
      </c>
      <c r="E469" s="27" t="s">
        <v>12</v>
      </c>
      <c r="F469" s="27" t="s">
        <v>12</v>
      </c>
      <c r="G469" s="28" t="s">
        <v>12</v>
      </c>
      <c r="H469" s="29" t="s">
        <v>12</v>
      </c>
      <c r="I469" s="29" t="s">
        <v>12</v>
      </c>
      <c r="J469" s="99"/>
      <c r="K469" s="29" t="s">
        <v>12</v>
      </c>
      <c r="L469" s="99"/>
      <c r="M469" s="29" t="s">
        <v>12</v>
      </c>
      <c r="N469" s="18" t="s">
        <v>124</v>
      </c>
      <c r="O469" s="18"/>
      <c r="P469" s="104"/>
      <c r="Q469" s="104"/>
      <c r="R469" s="105" t="str">
        <f t="shared" si="37"/>
        <v/>
      </c>
      <c r="S469" s="30"/>
    </row>
    <row r="470" spans="2:19" x14ac:dyDescent="0.2">
      <c r="B470" s="17">
        <f t="shared" si="35"/>
        <v>461</v>
      </c>
      <c r="C470" s="71">
        <f t="shared" si="34"/>
        <v>0</v>
      </c>
      <c r="D470" s="29">
        <f t="shared" si="36"/>
        <v>0</v>
      </c>
      <c r="E470" s="27" t="s">
        <v>12</v>
      </c>
      <c r="F470" s="27" t="s">
        <v>12</v>
      </c>
      <c r="G470" s="28" t="s">
        <v>12</v>
      </c>
      <c r="H470" s="29" t="s">
        <v>12</v>
      </c>
      <c r="I470" s="29" t="s">
        <v>12</v>
      </c>
      <c r="J470" s="99"/>
      <c r="K470" s="29" t="s">
        <v>12</v>
      </c>
      <c r="L470" s="99"/>
      <c r="M470" s="29" t="s">
        <v>12</v>
      </c>
      <c r="N470" s="18" t="s">
        <v>124</v>
      </c>
      <c r="O470" s="18"/>
      <c r="P470" s="104"/>
      <c r="Q470" s="104"/>
      <c r="R470" s="105" t="str">
        <f t="shared" si="37"/>
        <v/>
      </c>
      <c r="S470" s="30"/>
    </row>
    <row r="471" spans="2:19" x14ac:dyDescent="0.2">
      <c r="B471" s="17">
        <f t="shared" si="35"/>
        <v>462</v>
      </c>
      <c r="C471" s="71">
        <f t="shared" si="34"/>
        <v>0</v>
      </c>
      <c r="D471" s="29">
        <f t="shared" si="36"/>
        <v>0</v>
      </c>
      <c r="E471" s="27" t="s">
        <v>12</v>
      </c>
      <c r="F471" s="27" t="s">
        <v>12</v>
      </c>
      <c r="G471" s="28" t="s">
        <v>12</v>
      </c>
      <c r="H471" s="29" t="s">
        <v>12</v>
      </c>
      <c r="I471" s="29" t="s">
        <v>12</v>
      </c>
      <c r="J471" s="99"/>
      <c r="K471" s="29" t="s">
        <v>12</v>
      </c>
      <c r="L471" s="99"/>
      <c r="M471" s="29" t="s">
        <v>12</v>
      </c>
      <c r="N471" s="18" t="s">
        <v>124</v>
      </c>
      <c r="O471" s="18"/>
      <c r="P471" s="104"/>
      <c r="Q471" s="104"/>
      <c r="R471" s="105" t="str">
        <f t="shared" si="37"/>
        <v/>
      </c>
      <c r="S471" s="30"/>
    </row>
    <row r="472" spans="2:19" x14ac:dyDescent="0.2">
      <c r="B472" s="17">
        <f t="shared" si="35"/>
        <v>463</v>
      </c>
      <c r="C472" s="71">
        <f t="shared" si="34"/>
        <v>0</v>
      </c>
      <c r="D472" s="29">
        <f t="shared" si="36"/>
        <v>0</v>
      </c>
      <c r="E472" s="27" t="s">
        <v>12</v>
      </c>
      <c r="F472" s="27" t="s">
        <v>12</v>
      </c>
      <c r="G472" s="28" t="s">
        <v>12</v>
      </c>
      <c r="H472" s="29" t="s">
        <v>12</v>
      </c>
      <c r="I472" s="29" t="s">
        <v>12</v>
      </c>
      <c r="J472" s="99"/>
      <c r="K472" s="29" t="s">
        <v>12</v>
      </c>
      <c r="L472" s="99"/>
      <c r="M472" s="29" t="s">
        <v>12</v>
      </c>
      <c r="N472" s="18" t="s">
        <v>124</v>
      </c>
      <c r="O472" s="18"/>
      <c r="P472" s="104"/>
      <c r="Q472" s="104"/>
      <c r="R472" s="105" t="str">
        <f t="shared" si="37"/>
        <v/>
      </c>
      <c r="S472" s="30"/>
    </row>
    <row r="473" spans="2:19" x14ac:dyDescent="0.2">
      <c r="B473" s="17">
        <f t="shared" si="35"/>
        <v>464</v>
      </c>
      <c r="C473" s="71">
        <f t="shared" si="34"/>
        <v>0</v>
      </c>
      <c r="D473" s="29">
        <f t="shared" si="36"/>
        <v>0</v>
      </c>
      <c r="E473" s="27" t="s">
        <v>12</v>
      </c>
      <c r="F473" s="27" t="s">
        <v>12</v>
      </c>
      <c r="G473" s="28" t="s">
        <v>12</v>
      </c>
      <c r="H473" s="29" t="s">
        <v>12</v>
      </c>
      <c r="I473" s="29" t="s">
        <v>12</v>
      </c>
      <c r="J473" s="99"/>
      <c r="K473" s="29" t="s">
        <v>12</v>
      </c>
      <c r="L473" s="99"/>
      <c r="M473" s="29" t="s">
        <v>12</v>
      </c>
      <c r="N473" s="18" t="s">
        <v>124</v>
      </c>
      <c r="O473" s="18"/>
      <c r="P473" s="104"/>
      <c r="Q473" s="104"/>
      <c r="R473" s="105" t="str">
        <f t="shared" si="37"/>
        <v/>
      </c>
      <c r="S473" s="30"/>
    </row>
    <row r="474" spans="2:19" x14ac:dyDescent="0.2">
      <c r="B474" s="17">
        <f t="shared" si="35"/>
        <v>465</v>
      </c>
      <c r="C474" s="71">
        <f t="shared" si="34"/>
        <v>0</v>
      </c>
      <c r="D474" s="29">
        <f t="shared" si="36"/>
        <v>0</v>
      </c>
      <c r="E474" s="27" t="s">
        <v>12</v>
      </c>
      <c r="F474" s="27" t="s">
        <v>12</v>
      </c>
      <c r="G474" s="28" t="s">
        <v>12</v>
      </c>
      <c r="H474" s="29" t="s">
        <v>12</v>
      </c>
      <c r="I474" s="29" t="s">
        <v>12</v>
      </c>
      <c r="J474" s="99"/>
      <c r="K474" s="29" t="s">
        <v>12</v>
      </c>
      <c r="L474" s="99"/>
      <c r="M474" s="29" t="s">
        <v>12</v>
      </c>
      <c r="N474" s="18" t="s">
        <v>124</v>
      </c>
      <c r="O474" s="18"/>
      <c r="P474" s="104"/>
      <c r="Q474" s="104"/>
      <c r="R474" s="105" t="str">
        <f t="shared" si="37"/>
        <v/>
      </c>
      <c r="S474" s="30"/>
    </row>
    <row r="475" spans="2:19" x14ac:dyDescent="0.2">
      <c r="B475" s="17">
        <f t="shared" si="35"/>
        <v>466</v>
      </c>
      <c r="C475" s="71">
        <f t="shared" si="34"/>
        <v>0</v>
      </c>
      <c r="D475" s="29">
        <f t="shared" si="36"/>
        <v>0</v>
      </c>
      <c r="E475" s="27" t="s">
        <v>12</v>
      </c>
      <c r="F475" s="27" t="s">
        <v>12</v>
      </c>
      <c r="G475" s="28" t="s">
        <v>12</v>
      </c>
      <c r="H475" s="29" t="s">
        <v>12</v>
      </c>
      <c r="I475" s="29" t="s">
        <v>12</v>
      </c>
      <c r="J475" s="99"/>
      <c r="K475" s="29" t="s">
        <v>12</v>
      </c>
      <c r="L475" s="99"/>
      <c r="M475" s="29" t="s">
        <v>12</v>
      </c>
      <c r="N475" s="18" t="s">
        <v>124</v>
      </c>
      <c r="O475" s="18"/>
      <c r="P475" s="104"/>
      <c r="Q475" s="104"/>
      <c r="R475" s="105" t="str">
        <f t="shared" si="37"/>
        <v/>
      </c>
      <c r="S475" s="30"/>
    </row>
    <row r="476" spans="2:19" x14ac:dyDescent="0.2">
      <c r="B476" s="17">
        <f t="shared" si="35"/>
        <v>467</v>
      </c>
      <c r="C476" s="71">
        <f t="shared" si="34"/>
        <v>0</v>
      </c>
      <c r="D476" s="29">
        <f t="shared" si="36"/>
        <v>0</v>
      </c>
      <c r="E476" s="27" t="s">
        <v>12</v>
      </c>
      <c r="F476" s="27" t="s">
        <v>12</v>
      </c>
      <c r="G476" s="28" t="s">
        <v>12</v>
      </c>
      <c r="H476" s="29" t="s">
        <v>12</v>
      </c>
      <c r="I476" s="29" t="s">
        <v>12</v>
      </c>
      <c r="J476" s="99"/>
      <c r="K476" s="29" t="s">
        <v>12</v>
      </c>
      <c r="L476" s="99"/>
      <c r="M476" s="29" t="s">
        <v>12</v>
      </c>
      <c r="N476" s="18" t="s">
        <v>124</v>
      </c>
      <c r="O476" s="18"/>
      <c r="P476" s="104"/>
      <c r="Q476" s="104"/>
      <c r="R476" s="105" t="str">
        <f t="shared" si="37"/>
        <v/>
      </c>
      <c r="S476" s="30"/>
    </row>
    <row r="477" spans="2:19" x14ac:dyDescent="0.2">
      <c r="B477" s="17">
        <f t="shared" si="35"/>
        <v>468</v>
      </c>
      <c r="C477" s="71">
        <f t="shared" si="34"/>
        <v>0</v>
      </c>
      <c r="D477" s="29">
        <f t="shared" si="36"/>
        <v>0</v>
      </c>
      <c r="E477" s="27" t="s">
        <v>12</v>
      </c>
      <c r="F477" s="27" t="s">
        <v>12</v>
      </c>
      <c r="G477" s="28" t="s">
        <v>12</v>
      </c>
      <c r="H477" s="29" t="s">
        <v>12</v>
      </c>
      <c r="I477" s="29" t="s">
        <v>12</v>
      </c>
      <c r="J477" s="99"/>
      <c r="K477" s="29" t="s">
        <v>12</v>
      </c>
      <c r="L477" s="99"/>
      <c r="M477" s="29" t="s">
        <v>12</v>
      </c>
      <c r="N477" s="18" t="s">
        <v>124</v>
      </c>
      <c r="O477" s="18"/>
      <c r="P477" s="104"/>
      <c r="Q477" s="104"/>
      <c r="R477" s="105" t="str">
        <f t="shared" si="37"/>
        <v/>
      </c>
      <c r="S477" s="30"/>
    </row>
    <row r="478" spans="2:19" x14ac:dyDescent="0.2">
      <c r="B478" s="17">
        <f t="shared" si="35"/>
        <v>469</v>
      </c>
      <c r="C478" s="71">
        <f t="shared" si="34"/>
        <v>0</v>
      </c>
      <c r="D478" s="29">
        <f t="shared" si="36"/>
        <v>0</v>
      </c>
      <c r="E478" s="27" t="s">
        <v>12</v>
      </c>
      <c r="F478" s="27" t="s">
        <v>12</v>
      </c>
      <c r="G478" s="28" t="s">
        <v>12</v>
      </c>
      <c r="H478" s="29" t="s">
        <v>12</v>
      </c>
      <c r="I478" s="29" t="s">
        <v>12</v>
      </c>
      <c r="J478" s="99"/>
      <c r="K478" s="29" t="s">
        <v>12</v>
      </c>
      <c r="L478" s="99"/>
      <c r="M478" s="29" t="s">
        <v>12</v>
      </c>
      <c r="N478" s="18" t="s">
        <v>124</v>
      </c>
      <c r="O478" s="18"/>
      <c r="P478" s="104"/>
      <c r="Q478" s="104"/>
      <c r="R478" s="105" t="str">
        <f t="shared" si="37"/>
        <v/>
      </c>
      <c r="S478" s="30"/>
    </row>
    <row r="479" spans="2:19" x14ac:dyDescent="0.2">
      <c r="B479" s="17">
        <f t="shared" si="35"/>
        <v>470</v>
      </c>
      <c r="C479" s="71">
        <f t="shared" si="34"/>
        <v>0</v>
      </c>
      <c r="D479" s="29">
        <f t="shared" si="36"/>
        <v>0</v>
      </c>
      <c r="E479" s="27" t="s">
        <v>12</v>
      </c>
      <c r="F479" s="27" t="s">
        <v>12</v>
      </c>
      <c r="G479" s="28" t="s">
        <v>12</v>
      </c>
      <c r="H479" s="29" t="s">
        <v>12</v>
      </c>
      <c r="I479" s="29" t="s">
        <v>12</v>
      </c>
      <c r="J479" s="99"/>
      <c r="K479" s="29" t="s">
        <v>12</v>
      </c>
      <c r="L479" s="99"/>
      <c r="M479" s="29" t="s">
        <v>12</v>
      </c>
      <c r="N479" s="18" t="s">
        <v>124</v>
      </c>
      <c r="O479" s="18"/>
      <c r="P479" s="104"/>
      <c r="Q479" s="104"/>
      <c r="R479" s="105" t="str">
        <f t="shared" si="37"/>
        <v/>
      </c>
      <c r="S479" s="30"/>
    </row>
    <row r="480" spans="2:19" x14ac:dyDescent="0.2">
      <c r="B480" s="17">
        <f t="shared" si="35"/>
        <v>471</v>
      </c>
      <c r="C480" s="71">
        <f t="shared" si="34"/>
        <v>0</v>
      </c>
      <c r="D480" s="29">
        <f t="shared" si="36"/>
        <v>0</v>
      </c>
      <c r="E480" s="27" t="s">
        <v>12</v>
      </c>
      <c r="F480" s="27" t="s">
        <v>12</v>
      </c>
      <c r="G480" s="28" t="s">
        <v>12</v>
      </c>
      <c r="H480" s="29" t="s">
        <v>12</v>
      </c>
      <c r="I480" s="29" t="s">
        <v>12</v>
      </c>
      <c r="J480" s="99"/>
      <c r="K480" s="29" t="s">
        <v>12</v>
      </c>
      <c r="L480" s="99"/>
      <c r="M480" s="29" t="s">
        <v>12</v>
      </c>
      <c r="N480" s="18" t="s">
        <v>124</v>
      </c>
      <c r="O480" s="18"/>
      <c r="P480" s="104"/>
      <c r="Q480" s="104"/>
      <c r="R480" s="105" t="str">
        <f t="shared" si="37"/>
        <v/>
      </c>
      <c r="S480" s="30"/>
    </row>
    <row r="481" spans="2:19" x14ac:dyDescent="0.2">
      <c r="B481" s="17">
        <f t="shared" si="35"/>
        <v>472</v>
      </c>
      <c r="C481" s="71">
        <f t="shared" si="34"/>
        <v>0</v>
      </c>
      <c r="D481" s="29">
        <f t="shared" si="36"/>
        <v>0</v>
      </c>
      <c r="E481" s="27" t="s">
        <v>12</v>
      </c>
      <c r="F481" s="27" t="s">
        <v>12</v>
      </c>
      <c r="G481" s="28" t="s">
        <v>12</v>
      </c>
      <c r="H481" s="29" t="s">
        <v>12</v>
      </c>
      <c r="I481" s="29" t="s">
        <v>12</v>
      </c>
      <c r="J481" s="99"/>
      <c r="K481" s="29" t="s">
        <v>12</v>
      </c>
      <c r="L481" s="99"/>
      <c r="M481" s="29" t="s">
        <v>12</v>
      </c>
      <c r="N481" s="18" t="s">
        <v>124</v>
      </c>
      <c r="O481" s="18"/>
      <c r="P481" s="104"/>
      <c r="Q481" s="104"/>
      <c r="R481" s="105" t="str">
        <f t="shared" si="37"/>
        <v/>
      </c>
      <c r="S481" s="30"/>
    </row>
    <row r="482" spans="2:19" x14ac:dyDescent="0.2">
      <c r="B482" s="17">
        <f t="shared" si="35"/>
        <v>473</v>
      </c>
      <c r="C482" s="71">
        <f t="shared" si="34"/>
        <v>0</v>
      </c>
      <c r="D482" s="29">
        <f t="shared" si="36"/>
        <v>0</v>
      </c>
      <c r="E482" s="27" t="s">
        <v>12</v>
      </c>
      <c r="F482" s="27" t="s">
        <v>12</v>
      </c>
      <c r="G482" s="28" t="s">
        <v>12</v>
      </c>
      <c r="H482" s="29" t="s">
        <v>12</v>
      </c>
      <c r="I482" s="29" t="s">
        <v>12</v>
      </c>
      <c r="J482" s="99"/>
      <c r="K482" s="29" t="s">
        <v>12</v>
      </c>
      <c r="L482" s="99"/>
      <c r="M482" s="29" t="s">
        <v>12</v>
      </c>
      <c r="N482" s="18" t="s">
        <v>124</v>
      </c>
      <c r="O482" s="18"/>
      <c r="P482" s="104"/>
      <c r="Q482" s="104"/>
      <c r="R482" s="105" t="str">
        <f t="shared" si="37"/>
        <v/>
      </c>
      <c r="S482" s="30"/>
    </row>
    <row r="483" spans="2:19" x14ac:dyDescent="0.2">
      <c r="B483" s="17">
        <f t="shared" si="35"/>
        <v>474</v>
      </c>
      <c r="C483" s="71">
        <f t="shared" si="34"/>
        <v>0</v>
      </c>
      <c r="D483" s="29">
        <f t="shared" si="36"/>
        <v>0</v>
      </c>
      <c r="E483" s="27" t="s">
        <v>12</v>
      </c>
      <c r="F483" s="27" t="s">
        <v>12</v>
      </c>
      <c r="G483" s="28" t="s">
        <v>12</v>
      </c>
      <c r="H483" s="29" t="s">
        <v>12</v>
      </c>
      <c r="I483" s="29" t="s">
        <v>12</v>
      </c>
      <c r="J483" s="99"/>
      <c r="K483" s="29" t="s">
        <v>12</v>
      </c>
      <c r="L483" s="99"/>
      <c r="M483" s="29" t="s">
        <v>12</v>
      </c>
      <c r="N483" s="18" t="s">
        <v>124</v>
      </c>
      <c r="O483" s="18"/>
      <c r="P483" s="104"/>
      <c r="Q483" s="104"/>
      <c r="R483" s="105" t="str">
        <f t="shared" si="37"/>
        <v/>
      </c>
      <c r="S483" s="30"/>
    </row>
    <row r="484" spans="2:19" x14ac:dyDescent="0.2">
      <c r="B484" s="17">
        <f t="shared" si="35"/>
        <v>475</v>
      </c>
      <c r="C484" s="71">
        <f t="shared" si="34"/>
        <v>0</v>
      </c>
      <c r="D484" s="29">
        <f t="shared" si="36"/>
        <v>0</v>
      </c>
      <c r="E484" s="27" t="s">
        <v>12</v>
      </c>
      <c r="F484" s="27" t="s">
        <v>12</v>
      </c>
      <c r="G484" s="28" t="s">
        <v>12</v>
      </c>
      <c r="H484" s="29" t="s">
        <v>12</v>
      </c>
      <c r="I484" s="29" t="s">
        <v>12</v>
      </c>
      <c r="J484" s="99"/>
      <c r="K484" s="29" t="s">
        <v>12</v>
      </c>
      <c r="L484" s="99"/>
      <c r="M484" s="29" t="s">
        <v>12</v>
      </c>
      <c r="N484" s="18" t="s">
        <v>124</v>
      </c>
      <c r="O484" s="18"/>
      <c r="P484" s="104"/>
      <c r="Q484" s="104"/>
      <c r="R484" s="105" t="str">
        <f t="shared" si="37"/>
        <v/>
      </c>
      <c r="S484" s="30"/>
    </row>
    <row r="485" spans="2:19" x14ac:dyDescent="0.2">
      <c r="B485" s="17">
        <f t="shared" si="35"/>
        <v>476</v>
      </c>
      <c r="C485" s="71">
        <f t="shared" si="34"/>
        <v>0</v>
      </c>
      <c r="D485" s="29">
        <f t="shared" si="36"/>
        <v>0</v>
      </c>
      <c r="E485" s="27" t="s">
        <v>12</v>
      </c>
      <c r="F485" s="27" t="s">
        <v>12</v>
      </c>
      <c r="G485" s="28" t="s">
        <v>12</v>
      </c>
      <c r="H485" s="29" t="s">
        <v>12</v>
      </c>
      <c r="I485" s="29" t="s">
        <v>12</v>
      </c>
      <c r="J485" s="99"/>
      <c r="K485" s="29" t="s">
        <v>12</v>
      </c>
      <c r="L485" s="99"/>
      <c r="M485" s="29" t="s">
        <v>12</v>
      </c>
      <c r="N485" s="18" t="s">
        <v>124</v>
      </c>
      <c r="O485" s="18"/>
      <c r="P485" s="104"/>
      <c r="Q485" s="104"/>
      <c r="R485" s="105" t="str">
        <f t="shared" si="37"/>
        <v/>
      </c>
      <c r="S485" s="30"/>
    </row>
    <row r="486" spans="2:19" x14ac:dyDescent="0.2">
      <c r="B486" s="17">
        <f t="shared" si="35"/>
        <v>477</v>
      </c>
      <c r="C486" s="71">
        <f t="shared" si="34"/>
        <v>0</v>
      </c>
      <c r="D486" s="29">
        <f t="shared" si="36"/>
        <v>0</v>
      </c>
      <c r="E486" s="27" t="s">
        <v>12</v>
      </c>
      <c r="F486" s="27" t="s">
        <v>12</v>
      </c>
      <c r="G486" s="28" t="s">
        <v>12</v>
      </c>
      <c r="H486" s="29" t="s">
        <v>12</v>
      </c>
      <c r="I486" s="29" t="s">
        <v>12</v>
      </c>
      <c r="J486" s="99"/>
      <c r="K486" s="29" t="s">
        <v>12</v>
      </c>
      <c r="L486" s="99"/>
      <c r="M486" s="29" t="s">
        <v>12</v>
      </c>
      <c r="N486" s="18" t="s">
        <v>124</v>
      </c>
      <c r="O486" s="18"/>
      <c r="P486" s="104"/>
      <c r="Q486" s="104"/>
      <c r="R486" s="105" t="str">
        <f t="shared" si="37"/>
        <v/>
      </c>
      <c r="S486" s="30"/>
    </row>
    <row r="487" spans="2:19" x14ac:dyDescent="0.2">
      <c r="B487" s="17">
        <f t="shared" si="35"/>
        <v>478</v>
      </c>
      <c r="C487" s="71">
        <f t="shared" si="34"/>
        <v>0</v>
      </c>
      <c r="D487" s="29">
        <f t="shared" si="36"/>
        <v>0</v>
      </c>
      <c r="E487" s="27" t="s">
        <v>12</v>
      </c>
      <c r="F487" s="27" t="s">
        <v>12</v>
      </c>
      <c r="G487" s="28" t="s">
        <v>12</v>
      </c>
      <c r="H487" s="29" t="s">
        <v>12</v>
      </c>
      <c r="I487" s="29" t="s">
        <v>12</v>
      </c>
      <c r="J487" s="99"/>
      <c r="K487" s="29" t="s">
        <v>12</v>
      </c>
      <c r="L487" s="99"/>
      <c r="M487" s="29" t="s">
        <v>12</v>
      </c>
      <c r="N487" s="18" t="s">
        <v>124</v>
      </c>
      <c r="O487" s="18"/>
      <c r="P487" s="104"/>
      <c r="Q487" s="104"/>
      <c r="R487" s="105" t="str">
        <f t="shared" si="37"/>
        <v/>
      </c>
      <c r="S487" s="30"/>
    </row>
    <row r="488" spans="2:19" x14ac:dyDescent="0.2">
      <c r="B488" s="17">
        <f t="shared" si="35"/>
        <v>479</v>
      </c>
      <c r="C488" s="71">
        <f t="shared" si="34"/>
        <v>0</v>
      </c>
      <c r="D488" s="29">
        <f t="shared" si="36"/>
        <v>0</v>
      </c>
      <c r="E488" s="27" t="s">
        <v>12</v>
      </c>
      <c r="F488" s="27" t="s">
        <v>12</v>
      </c>
      <c r="G488" s="28" t="s">
        <v>12</v>
      </c>
      <c r="H488" s="29" t="s">
        <v>12</v>
      </c>
      <c r="I488" s="29" t="s">
        <v>12</v>
      </c>
      <c r="J488" s="99"/>
      <c r="K488" s="29" t="s">
        <v>12</v>
      </c>
      <c r="L488" s="99"/>
      <c r="M488" s="29" t="s">
        <v>12</v>
      </c>
      <c r="N488" s="18" t="s">
        <v>124</v>
      </c>
      <c r="O488" s="18"/>
      <c r="P488" s="104"/>
      <c r="Q488" s="104"/>
      <c r="R488" s="105" t="str">
        <f t="shared" si="37"/>
        <v/>
      </c>
      <c r="S488" s="30"/>
    </row>
    <row r="489" spans="2:19" x14ac:dyDescent="0.2">
      <c r="B489" s="17">
        <f t="shared" si="35"/>
        <v>480</v>
      </c>
      <c r="C489" s="71">
        <f t="shared" si="34"/>
        <v>0</v>
      </c>
      <c r="D489" s="29">
        <f t="shared" si="36"/>
        <v>0</v>
      </c>
      <c r="E489" s="27" t="s">
        <v>12</v>
      </c>
      <c r="F489" s="27" t="s">
        <v>12</v>
      </c>
      <c r="G489" s="28" t="s">
        <v>12</v>
      </c>
      <c r="H489" s="29" t="s">
        <v>12</v>
      </c>
      <c r="I489" s="29" t="s">
        <v>12</v>
      </c>
      <c r="J489" s="99"/>
      <c r="K489" s="29" t="s">
        <v>12</v>
      </c>
      <c r="L489" s="99"/>
      <c r="M489" s="29" t="s">
        <v>12</v>
      </c>
      <c r="N489" s="18" t="s">
        <v>124</v>
      </c>
      <c r="O489" s="18"/>
      <c r="P489" s="104"/>
      <c r="Q489" s="104"/>
      <c r="R489" s="105" t="str">
        <f t="shared" si="37"/>
        <v/>
      </c>
      <c r="S489" s="30"/>
    </row>
    <row r="490" spans="2:19" x14ac:dyDescent="0.2">
      <c r="B490" s="17">
        <f t="shared" si="35"/>
        <v>481</v>
      </c>
      <c r="C490" s="71">
        <f t="shared" si="34"/>
        <v>0</v>
      </c>
      <c r="D490" s="29">
        <f t="shared" si="36"/>
        <v>0</v>
      </c>
      <c r="E490" s="27" t="s">
        <v>12</v>
      </c>
      <c r="F490" s="27" t="s">
        <v>12</v>
      </c>
      <c r="G490" s="28" t="s">
        <v>12</v>
      </c>
      <c r="H490" s="29" t="s">
        <v>12</v>
      </c>
      <c r="I490" s="29" t="s">
        <v>12</v>
      </c>
      <c r="J490" s="99"/>
      <c r="K490" s="29" t="s">
        <v>12</v>
      </c>
      <c r="L490" s="99"/>
      <c r="M490" s="29" t="s">
        <v>12</v>
      </c>
      <c r="N490" s="18" t="s">
        <v>124</v>
      </c>
      <c r="O490" s="18"/>
      <c r="P490" s="104"/>
      <c r="Q490" s="104"/>
      <c r="R490" s="105" t="str">
        <f t="shared" si="37"/>
        <v/>
      </c>
      <c r="S490" s="30"/>
    </row>
    <row r="491" spans="2:19" x14ac:dyDescent="0.2">
      <c r="B491" s="17">
        <f t="shared" si="35"/>
        <v>482</v>
      </c>
      <c r="C491" s="71">
        <f t="shared" si="34"/>
        <v>0</v>
      </c>
      <c r="D491" s="29">
        <f t="shared" si="36"/>
        <v>0</v>
      </c>
      <c r="E491" s="27" t="s">
        <v>12</v>
      </c>
      <c r="F491" s="27" t="s">
        <v>12</v>
      </c>
      <c r="G491" s="28" t="s">
        <v>12</v>
      </c>
      <c r="H491" s="29" t="s">
        <v>12</v>
      </c>
      <c r="I491" s="29" t="s">
        <v>12</v>
      </c>
      <c r="J491" s="99"/>
      <c r="K491" s="29" t="s">
        <v>12</v>
      </c>
      <c r="L491" s="99"/>
      <c r="M491" s="29" t="s">
        <v>12</v>
      </c>
      <c r="N491" s="18" t="s">
        <v>124</v>
      </c>
      <c r="O491" s="18"/>
      <c r="P491" s="104"/>
      <c r="Q491" s="104"/>
      <c r="R491" s="105" t="str">
        <f t="shared" si="37"/>
        <v/>
      </c>
      <c r="S491" s="30"/>
    </row>
    <row r="492" spans="2:19" x14ac:dyDescent="0.2">
      <c r="B492" s="17">
        <f t="shared" si="35"/>
        <v>483</v>
      </c>
      <c r="C492" s="71">
        <f t="shared" si="34"/>
        <v>0</v>
      </c>
      <c r="D492" s="29">
        <f t="shared" si="36"/>
        <v>0</v>
      </c>
      <c r="E492" s="27" t="s">
        <v>12</v>
      </c>
      <c r="F492" s="27" t="s">
        <v>12</v>
      </c>
      <c r="G492" s="28" t="s">
        <v>12</v>
      </c>
      <c r="H492" s="29" t="s">
        <v>12</v>
      </c>
      <c r="I492" s="29" t="s">
        <v>12</v>
      </c>
      <c r="J492" s="99"/>
      <c r="K492" s="29" t="s">
        <v>12</v>
      </c>
      <c r="L492" s="99"/>
      <c r="M492" s="29" t="s">
        <v>12</v>
      </c>
      <c r="N492" s="18" t="s">
        <v>124</v>
      </c>
      <c r="O492" s="18"/>
      <c r="P492" s="104"/>
      <c r="Q492" s="104"/>
      <c r="R492" s="105" t="str">
        <f t="shared" si="37"/>
        <v/>
      </c>
      <c r="S492" s="30"/>
    </row>
    <row r="493" spans="2:19" x14ac:dyDescent="0.2">
      <c r="B493" s="17">
        <f t="shared" si="35"/>
        <v>484</v>
      </c>
      <c r="C493" s="71">
        <f t="shared" si="34"/>
        <v>0</v>
      </c>
      <c r="D493" s="29">
        <f t="shared" si="36"/>
        <v>0</v>
      </c>
      <c r="E493" s="27" t="s">
        <v>12</v>
      </c>
      <c r="F493" s="27" t="s">
        <v>12</v>
      </c>
      <c r="G493" s="28" t="s">
        <v>12</v>
      </c>
      <c r="H493" s="29" t="s">
        <v>12</v>
      </c>
      <c r="I493" s="29" t="s">
        <v>12</v>
      </c>
      <c r="J493" s="99"/>
      <c r="K493" s="29" t="s">
        <v>12</v>
      </c>
      <c r="L493" s="99"/>
      <c r="M493" s="29" t="s">
        <v>12</v>
      </c>
      <c r="N493" s="18" t="s">
        <v>124</v>
      </c>
      <c r="O493" s="18"/>
      <c r="P493" s="104"/>
      <c r="Q493" s="104"/>
      <c r="R493" s="105" t="str">
        <f t="shared" si="37"/>
        <v/>
      </c>
      <c r="S493" s="30"/>
    </row>
    <row r="494" spans="2:19" x14ac:dyDescent="0.2">
      <c r="B494" s="17">
        <f t="shared" si="35"/>
        <v>485</v>
      </c>
      <c r="C494" s="71">
        <f t="shared" si="34"/>
        <v>0</v>
      </c>
      <c r="D494" s="29">
        <f t="shared" si="36"/>
        <v>0</v>
      </c>
      <c r="E494" s="27" t="s">
        <v>12</v>
      </c>
      <c r="F494" s="27" t="s">
        <v>12</v>
      </c>
      <c r="G494" s="28" t="s">
        <v>12</v>
      </c>
      <c r="H494" s="29" t="s">
        <v>12</v>
      </c>
      <c r="I494" s="29" t="s">
        <v>12</v>
      </c>
      <c r="J494" s="99"/>
      <c r="K494" s="29" t="s">
        <v>12</v>
      </c>
      <c r="L494" s="99"/>
      <c r="M494" s="29" t="s">
        <v>12</v>
      </c>
      <c r="N494" s="18" t="s">
        <v>124</v>
      </c>
      <c r="O494" s="18"/>
      <c r="P494" s="104"/>
      <c r="Q494" s="104"/>
      <c r="R494" s="105" t="str">
        <f t="shared" si="37"/>
        <v/>
      </c>
      <c r="S494" s="30"/>
    </row>
    <row r="495" spans="2:19" x14ac:dyDescent="0.2">
      <c r="B495" s="17">
        <f t="shared" si="35"/>
        <v>486</v>
      </c>
      <c r="C495" s="71">
        <f t="shared" si="34"/>
        <v>0</v>
      </c>
      <c r="D495" s="29">
        <f t="shared" si="36"/>
        <v>0</v>
      </c>
      <c r="E495" s="27" t="s">
        <v>12</v>
      </c>
      <c r="F495" s="27" t="s">
        <v>12</v>
      </c>
      <c r="G495" s="28" t="s">
        <v>12</v>
      </c>
      <c r="H495" s="29" t="s">
        <v>12</v>
      </c>
      <c r="I495" s="29" t="s">
        <v>12</v>
      </c>
      <c r="J495" s="99"/>
      <c r="K495" s="29" t="s">
        <v>12</v>
      </c>
      <c r="L495" s="99"/>
      <c r="M495" s="29" t="s">
        <v>12</v>
      </c>
      <c r="N495" s="18" t="s">
        <v>124</v>
      </c>
      <c r="O495" s="18"/>
      <c r="P495" s="104"/>
      <c r="Q495" s="104"/>
      <c r="R495" s="105" t="str">
        <f t="shared" si="37"/>
        <v/>
      </c>
      <c r="S495" s="30"/>
    </row>
    <row r="496" spans="2:19" x14ac:dyDescent="0.2">
      <c r="B496" s="17">
        <f t="shared" si="35"/>
        <v>487</v>
      </c>
      <c r="C496" s="71">
        <f t="shared" si="34"/>
        <v>0</v>
      </c>
      <c r="D496" s="29">
        <f t="shared" si="36"/>
        <v>0</v>
      </c>
      <c r="E496" s="27" t="s">
        <v>12</v>
      </c>
      <c r="F496" s="27" t="s">
        <v>12</v>
      </c>
      <c r="G496" s="28" t="s">
        <v>12</v>
      </c>
      <c r="H496" s="29" t="s">
        <v>12</v>
      </c>
      <c r="I496" s="29" t="s">
        <v>12</v>
      </c>
      <c r="J496" s="99"/>
      <c r="K496" s="29" t="s">
        <v>12</v>
      </c>
      <c r="L496" s="99"/>
      <c r="M496" s="29" t="s">
        <v>12</v>
      </c>
      <c r="N496" s="18" t="s">
        <v>124</v>
      </c>
      <c r="O496" s="18"/>
      <c r="P496" s="104"/>
      <c r="Q496" s="104"/>
      <c r="R496" s="105" t="str">
        <f t="shared" si="37"/>
        <v/>
      </c>
      <c r="S496" s="30"/>
    </row>
    <row r="497" spans="2:19" x14ac:dyDescent="0.2">
      <c r="B497" s="17">
        <f t="shared" si="35"/>
        <v>488</v>
      </c>
      <c r="C497" s="71">
        <f t="shared" si="34"/>
        <v>0</v>
      </c>
      <c r="D497" s="29">
        <f t="shared" si="36"/>
        <v>0</v>
      </c>
      <c r="E497" s="27" t="s">
        <v>12</v>
      </c>
      <c r="F497" s="27" t="s">
        <v>12</v>
      </c>
      <c r="G497" s="28" t="s">
        <v>12</v>
      </c>
      <c r="H497" s="29" t="s">
        <v>12</v>
      </c>
      <c r="I497" s="29" t="s">
        <v>12</v>
      </c>
      <c r="J497" s="99"/>
      <c r="K497" s="29" t="s">
        <v>12</v>
      </c>
      <c r="L497" s="99"/>
      <c r="M497" s="29" t="s">
        <v>12</v>
      </c>
      <c r="N497" s="18" t="s">
        <v>124</v>
      </c>
      <c r="O497" s="18"/>
      <c r="P497" s="104"/>
      <c r="Q497" s="104"/>
      <c r="R497" s="105" t="str">
        <f t="shared" si="37"/>
        <v/>
      </c>
      <c r="S497" s="30"/>
    </row>
    <row r="498" spans="2:19" x14ac:dyDescent="0.2">
      <c r="B498" s="17">
        <f t="shared" si="35"/>
        <v>489</v>
      </c>
      <c r="C498" s="71">
        <f t="shared" si="34"/>
        <v>0</v>
      </c>
      <c r="D498" s="29">
        <f t="shared" si="36"/>
        <v>0</v>
      </c>
      <c r="E498" s="27" t="s">
        <v>12</v>
      </c>
      <c r="F498" s="27" t="s">
        <v>12</v>
      </c>
      <c r="G498" s="28" t="s">
        <v>12</v>
      </c>
      <c r="H498" s="29" t="s">
        <v>12</v>
      </c>
      <c r="I498" s="29" t="s">
        <v>12</v>
      </c>
      <c r="J498" s="99"/>
      <c r="K498" s="29" t="s">
        <v>12</v>
      </c>
      <c r="L498" s="99"/>
      <c r="M498" s="29" t="s">
        <v>12</v>
      </c>
      <c r="N498" s="18" t="s">
        <v>124</v>
      </c>
      <c r="O498" s="18"/>
      <c r="P498" s="104"/>
      <c r="Q498" s="104"/>
      <c r="R498" s="105" t="str">
        <f t="shared" si="37"/>
        <v/>
      </c>
      <c r="S498" s="30"/>
    </row>
    <row r="499" spans="2:19" x14ac:dyDescent="0.2">
      <c r="B499" s="17">
        <f t="shared" si="35"/>
        <v>490</v>
      </c>
      <c r="C499" s="71">
        <f t="shared" si="34"/>
        <v>0</v>
      </c>
      <c r="D499" s="29">
        <f t="shared" si="36"/>
        <v>0</v>
      </c>
      <c r="E499" s="27" t="s">
        <v>12</v>
      </c>
      <c r="F499" s="27" t="s">
        <v>12</v>
      </c>
      <c r="G499" s="28" t="s">
        <v>12</v>
      </c>
      <c r="H499" s="29" t="s">
        <v>12</v>
      </c>
      <c r="I499" s="29" t="s">
        <v>12</v>
      </c>
      <c r="J499" s="99"/>
      <c r="K499" s="29" t="s">
        <v>12</v>
      </c>
      <c r="L499" s="99"/>
      <c r="M499" s="29" t="s">
        <v>12</v>
      </c>
      <c r="N499" s="18" t="s">
        <v>124</v>
      </c>
      <c r="O499" s="18"/>
      <c r="P499" s="104"/>
      <c r="Q499" s="104"/>
      <c r="R499" s="105" t="str">
        <f t="shared" si="37"/>
        <v/>
      </c>
      <c r="S499" s="30"/>
    </row>
    <row r="500" spans="2:19" x14ac:dyDescent="0.2">
      <c r="B500" s="17">
        <f t="shared" si="35"/>
        <v>491</v>
      </c>
      <c r="C500" s="71">
        <f t="shared" si="34"/>
        <v>0</v>
      </c>
      <c r="D500" s="29">
        <f t="shared" si="36"/>
        <v>0</v>
      </c>
      <c r="E500" s="27" t="s">
        <v>12</v>
      </c>
      <c r="F500" s="27" t="s">
        <v>12</v>
      </c>
      <c r="G500" s="28" t="s">
        <v>12</v>
      </c>
      <c r="H500" s="29" t="s">
        <v>12</v>
      </c>
      <c r="I500" s="29" t="s">
        <v>12</v>
      </c>
      <c r="J500" s="99"/>
      <c r="K500" s="29" t="s">
        <v>12</v>
      </c>
      <c r="L500" s="99"/>
      <c r="M500" s="29" t="s">
        <v>12</v>
      </c>
      <c r="N500" s="18" t="s">
        <v>124</v>
      </c>
      <c r="O500" s="18"/>
      <c r="P500" s="104"/>
      <c r="Q500" s="104"/>
      <c r="R500" s="105" t="str">
        <f t="shared" si="37"/>
        <v/>
      </c>
      <c r="S500" s="30"/>
    </row>
    <row r="501" spans="2:19" x14ac:dyDescent="0.2">
      <c r="B501" s="17">
        <f t="shared" si="35"/>
        <v>492</v>
      </c>
      <c r="C501" s="71">
        <f t="shared" si="34"/>
        <v>0</v>
      </c>
      <c r="D501" s="29">
        <f t="shared" si="36"/>
        <v>0</v>
      </c>
      <c r="E501" s="27" t="s">
        <v>12</v>
      </c>
      <c r="F501" s="27" t="s">
        <v>12</v>
      </c>
      <c r="G501" s="28" t="s">
        <v>12</v>
      </c>
      <c r="H501" s="29" t="s">
        <v>12</v>
      </c>
      <c r="I501" s="29" t="s">
        <v>12</v>
      </c>
      <c r="J501" s="99"/>
      <c r="K501" s="29" t="s">
        <v>12</v>
      </c>
      <c r="L501" s="99"/>
      <c r="M501" s="29" t="s">
        <v>12</v>
      </c>
      <c r="N501" s="18" t="s">
        <v>124</v>
      </c>
      <c r="O501" s="18"/>
      <c r="P501" s="104"/>
      <c r="Q501" s="104"/>
      <c r="R501" s="105" t="str">
        <f t="shared" si="37"/>
        <v/>
      </c>
      <c r="S501" s="30"/>
    </row>
    <row r="502" spans="2:19" x14ac:dyDescent="0.2">
      <c r="B502" s="17">
        <f t="shared" si="35"/>
        <v>493</v>
      </c>
      <c r="C502" s="71">
        <f t="shared" si="34"/>
        <v>0</v>
      </c>
      <c r="D502" s="29">
        <f t="shared" si="36"/>
        <v>0</v>
      </c>
      <c r="E502" s="27" t="s">
        <v>12</v>
      </c>
      <c r="F502" s="27" t="s">
        <v>12</v>
      </c>
      <c r="G502" s="28" t="s">
        <v>12</v>
      </c>
      <c r="H502" s="29" t="s">
        <v>12</v>
      </c>
      <c r="I502" s="29" t="s">
        <v>12</v>
      </c>
      <c r="J502" s="99"/>
      <c r="K502" s="29" t="s">
        <v>12</v>
      </c>
      <c r="L502" s="99"/>
      <c r="M502" s="29" t="s">
        <v>12</v>
      </c>
      <c r="N502" s="18" t="s">
        <v>124</v>
      </c>
      <c r="O502" s="18"/>
      <c r="P502" s="104"/>
      <c r="Q502" s="104"/>
      <c r="R502" s="105" t="str">
        <f t="shared" si="37"/>
        <v/>
      </c>
      <c r="S502" s="30"/>
    </row>
    <row r="503" spans="2:19" x14ac:dyDescent="0.2">
      <c r="B503" s="17">
        <f t="shared" si="35"/>
        <v>494</v>
      </c>
      <c r="C503" s="71">
        <f t="shared" si="34"/>
        <v>0</v>
      </c>
      <c r="D503" s="29">
        <f t="shared" si="36"/>
        <v>0</v>
      </c>
      <c r="E503" s="27" t="s">
        <v>12</v>
      </c>
      <c r="F503" s="27" t="s">
        <v>12</v>
      </c>
      <c r="G503" s="28" t="s">
        <v>12</v>
      </c>
      <c r="H503" s="29" t="s">
        <v>12</v>
      </c>
      <c r="I503" s="29" t="s">
        <v>12</v>
      </c>
      <c r="J503" s="99"/>
      <c r="K503" s="29" t="s">
        <v>12</v>
      </c>
      <c r="L503" s="99"/>
      <c r="M503" s="29" t="s">
        <v>12</v>
      </c>
      <c r="N503" s="18" t="s">
        <v>124</v>
      </c>
      <c r="O503" s="18"/>
      <c r="P503" s="104"/>
      <c r="Q503" s="104"/>
      <c r="R503" s="105" t="str">
        <f t="shared" si="37"/>
        <v/>
      </c>
      <c r="S503" s="30"/>
    </row>
    <row r="504" spans="2:19" x14ac:dyDescent="0.2">
      <c r="B504" s="17">
        <f t="shared" si="35"/>
        <v>495</v>
      </c>
      <c r="C504" s="71">
        <f t="shared" si="34"/>
        <v>0</v>
      </c>
      <c r="D504" s="29">
        <f t="shared" si="36"/>
        <v>0</v>
      </c>
      <c r="E504" s="27" t="s">
        <v>12</v>
      </c>
      <c r="F504" s="27" t="s">
        <v>12</v>
      </c>
      <c r="G504" s="28" t="s">
        <v>12</v>
      </c>
      <c r="H504" s="29" t="s">
        <v>12</v>
      </c>
      <c r="I504" s="29" t="s">
        <v>12</v>
      </c>
      <c r="J504" s="99"/>
      <c r="K504" s="29" t="s">
        <v>12</v>
      </c>
      <c r="L504" s="99"/>
      <c r="M504" s="29" t="s">
        <v>12</v>
      </c>
      <c r="N504" s="18" t="s">
        <v>124</v>
      </c>
      <c r="O504" s="18"/>
      <c r="P504" s="104"/>
      <c r="Q504" s="104"/>
      <c r="R504" s="105" t="str">
        <f t="shared" si="37"/>
        <v/>
      </c>
      <c r="S504" s="30"/>
    </row>
    <row r="505" spans="2:19" x14ac:dyDescent="0.2">
      <c r="B505" s="17">
        <f t="shared" si="35"/>
        <v>496</v>
      </c>
      <c r="C505" s="71">
        <f t="shared" si="34"/>
        <v>0</v>
      </c>
      <c r="D505" s="29">
        <f t="shared" si="36"/>
        <v>0</v>
      </c>
      <c r="E505" s="27" t="s">
        <v>12</v>
      </c>
      <c r="F505" s="27" t="s">
        <v>12</v>
      </c>
      <c r="G505" s="28" t="s">
        <v>12</v>
      </c>
      <c r="H505" s="29" t="s">
        <v>12</v>
      </c>
      <c r="I505" s="29" t="s">
        <v>12</v>
      </c>
      <c r="J505" s="99"/>
      <c r="K505" s="29" t="s">
        <v>12</v>
      </c>
      <c r="L505" s="99"/>
      <c r="M505" s="29" t="s">
        <v>12</v>
      </c>
      <c r="N505" s="18" t="s">
        <v>124</v>
      </c>
      <c r="O505" s="18"/>
      <c r="P505" s="104"/>
      <c r="Q505" s="104"/>
      <c r="R505" s="105" t="str">
        <f t="shared" si="37"/>
        <v/>
      </c>
      <c r="S505" s="30"/>
    </row>
    <row r="506" spans="2:19" x14ac:dyDescent="0.2">
      <c r="B506" s="17">
        <f t="shared" si="35"/>
        <v>497</v>
      </c>
      <c r="C506" s="71">
        <f t="shared" si="34"/>
        <v>0</v>
      </c>
      <c r="D506" s="29">
        <f t="shared" si="36"/>
        <v>0</v>
      </c>
      <c r="E506" s="27" t="s">
        <v>12</v>
      </c>
      <c r="F506" s="27" t="s">
        <v>12</v>
      </c>
      <c r="G506" s="28" t="s">
        <v>12</v>
      </c>
      <c r="H506" s="29" t="s">
        <v>12</v>
      </c>
      <c r="I506" s="29" t="s">
        <v>12</v>
      </c>
      <c r="J506" s="99"/>
      <c r="K506" s="29" t="s">
        <v>12</v>
      </c>
      <c r="L506" s="99"/>
      <c r="M506" s="29" t="s">
        <v>12</v>
      </c>
      <c r="N506" s="18" t="s">
        <v>124</v>
      </c>
      <c r="O506" s="18"/>
      <c r="P506" s="104"/>
      <c r="Q506" s="104"/>
      <c r="R506" s="105" t="str">
        <f t="shared" si="37"/>
        <v/>
      </c>
      <c r="S506" s="30"/>
    </row>
    <row r="507" spans="2:19" x14ac:dyDescent="0.2">
      <c r="B507" s="17">
        <f t="shared" si="35"/>
        <v>498</v>
      </c>
      <c r="C507" s="71">
        <f t="shared" si="34"/>
        <v>0</v>
      </c>
      <c r="D507" s="29">
        <f t="shared" si="36"/>
        <v>0</v>
      </c>
      <c r="E507" s="27" t="s">
        <v>12</v>
      </c>
      <c r="F507" s="27" t="s">
        <v>12</v>
      </c>
      <c r="G507" s="28" t="s">
        <v>12</v>
      </c>
      <c r="H507" s="29" t="s">
        <v>12</v>
      </c>
      <c r="I507" s="29" t="s">
        <v>12</v>
      </c>
      <c r="J507" s="99"/>
      <c r="K507" s="29" t="s">
        <v>12</v>
      </c>
      <c r="L507" s="99"/>
      <c r="M507" s="29" t="s">
        <v>12</v>
      </c>
      <c r="N507" s="18" t="s">
        <v>124</v>
      </c>
      <c r="O507" s="18"/>
      <c r="P507" s="104"/>
      <c r="Q507" s="104"/>
      <c r="R507" s="105" t="str">
        <f t="shared" si="37"/>
        <v/>
      </c>
      <c r="S507" s="30"/>
    </row>
    <row r="508" spans="2:19" x14ac:dyDescent="0.2">
      <c r="B508" s="17">
        <f t="shared" si="35"/>
        <v>499</v>
      </c>
      <c r="C508" s="71">
        <f t="shared" si="34"/>
        <v>0</v>
      </c>
      <c r="D508" s="29">
        <f t="shared" si="36"/>
        <v>0</v>
      </c>
      <c r="E508" s="27" t="s">
        <v>12</v>
      </c>
      <c r="F508" s="27" t="s">
        <v>12</v>
      </c>
      <c r="G508" s="28" t="s">
        <v>12</v>
      </c>
      <c r="H508" s="29" t="s">
        <v>12</v>
      </c>
      <c r="I508" s="29" t="s">
        <v>12</v>
      </c>
      <c r="J508" s="99"/>
      <c r="K508" s="29" t="s">
        <v>12</v>
      </c>
      <c r="L508" s="99"/>
      <c r="M508" s="29" t="s">
        <v>12</v>
      </c>
      <c r="N508" s="18" t="s">
        <v>124</v>
      </c>
      <c r="O508" s="18"/>
      <c r="P508" s="104"/>
      <c r="Q508" s="104"/>
      <c r="R508" s="105" t="str">
        <f t="shared" si="37"/>
        <v/>
      </c>
      <c r="S508" s="30"/>
    </row>
    <row r="509" spans="2:19" x14ac:dyDescent="0.2">
      <c r="B509" s="17">
        <f t="shared" si="35"/>
        <v>500</v>
      </c>
      <c r="C509" s="71">
        <f t="shared" ref="C509:C572" si="38">D509/$F$6</f>
        <v>0</v>
      </c>
      <c r="D509" s="29">
        <f t="shared" si="36"/>
        <v>0</v>
      </c>
      <c r="E509" s="27" t="s">
        <v>12</v>
      </c>
      <c r="F509" s="27" t="s">
        <v>12</v>
      </c>
      <c r="G509" s="28" t="s">
        <v>12</v>
      </c>
      <c r="H509" s="29" t="s">
        <v>12</v>
      </c>
      <c r="I509" s="29" t="s">
        <v>12</v>
      </c>
      <c r="J509" s="99"/>
      <c r="K509" s="29" t="s">
        <v>12</v>
      </c>
      <c r="L509" s="99"/>
      <c r="M509" s="29" t="s">
        <v>12</v>
      </c>
      <c r="N509" s="18" t="s">
        <v>124</v>
      </c>
      <c r="O509" s="18"/>
      <c r="P509" s="104"/>
      <c r="Q509" s="104"/>
      <c r="R509" s="105" t="str">
        <f t="shared" si="37"/>
        <v/>
      </c>
      <c r="S509" s="30"/>
    </row>
    <row r="510" spans="2:19" x14ac:dyDescent="0.2">
      <c r="B510" s="17">
        <f t="shared" si="35"/>
        <v>501</v>
      </c>
      <c r="C510" s="71">
        <f t="shared" si="38"/>
        <v>0</v>
      </c>
      <c r="D510" s="29">
        <f t="shared" si="36"/>
        <v>0</v>
      </c>
      <c r="E510" s="27" t="s">
        <v>12</v>
      </c>
      <c r="F510" s="27" t="s">
        <v>12</v>
      </c>
      <c r="G510" s="28" t="s">
        <v>12</v>
      </c>
      <c r="H510" s="29" t="s">
        <v>12</v>
      </c>
      <c r="I510" s="29" t="s">
        <v>12</v>
      </c>
      <c r="J510" s="99"/>
      <c r="K510" s="29" t="s">
        <v>12</v>
      </c>
      <c r="L510" s="99"/>
      <c r="M510" s="29" t="s">
        <v>12</v>
      </c>
      <c r="N510" s="18" t="s">
        <v>124</v>
      </c>
      <c r="O510" s="18"/>
      <c r="P510" s="104"/>
      <c r="Q510" s="104"/>
      <c r="R510" s="105" t="str">
        <f t="shared" si="37"/>
        <v/>
      </c>
      <c r="S510" s="30"/>
    </row>
    <row r="511" spans="2:19" x14ac:dyDescent="0.2">
      <c r="B511" s="17">
        <f t="shared" si="35"/>
        <v>502</v>
      </c>
      <c r="C511" s="71">
        <f t="shared" si="38"/>
        <v>0</v>
      </c>
      <c r="D511" s="29">
        <f t="shared" si="36"/>
        <v>0</v>
      </c>
      <c r="E511" s="27" t="s">
        <v>12</v>
      </c>
      <c r="F511" s="27" t="s">
        <v>12</v>
      </c>
      <c r="G511" s="28" t="s">
        <v>12</v>
      </c>
      <c r="H511" s="29" t="s">
        <v>12</v>
      </c>
      <c r="I511" s="29" t="s">
        <v>12</v>
      </c>
      <c r="J511" s="99"/>
      <c r="K511" s="29" t="s">
        <v>12</v>
      </c>
      <c r="L511" s="99"/>
      <c r="M511" s="29" t="s">
        <v>12</v>
      </c>
      <c r="N511" s="18" t="s">
        <v>124</v>
      </c>
      <c r="O511" s="18"/>
      <c r="P511" s="104"/>
      <c r="Q511" s="104"/>
      <c r="R511" s="105" t="str">
        <f t="shared" si="37"/>
        <v/>
      </c>
      <c r="S511" s="30"/>
    </row>
    <row r="512" spans="2:19" x14ac:dyDescent="0.2">
      <c r="B512" s="17">
        <f t="shared" si="35"/>
        <v>503</v>
      </c>
      <c r="C512" s="71">
        <f t="shared" si="38"/>
        <v>0</v>
      </c>
      <c r="D512" s="29">
        <f t="shared" si="36"/>
        <v>0</v>
      </c>
      <c r="E512" s="27" t="s">
        <v>12</v>
      </c>
      <c r="F512" s="27" t="s">
        <v>12</v>
      </c>
      <c r="G512" s="28" t="s">
        <v>12</v>
      </c>
      <c r="H512" s="29" t="s">
        <v>12</v>
      </c>
      <c r="I512" s="29" t="s">
        <v>12</v>
      </c>
      <c r="J512" s="99"/>
      <c r="K512" s="29" t="s">
        <v>12</v>
      </c>
      <c r="L512" s="99"/>
      <c r="M512" s="29" t="s">
        <v>12</v>
      </c>
      <c r="N512" s="18" t="s">
        <v>124</v>
      </c>
      <c r="O512" s="18"/>
      <c r="P512" s="104"/>
      <c r="Q512" s="104"/>
      <c r="R512" s="105" t="str">
        <f t="shared" si="37"/>
        <v/>
      </c>
      <c r="S512" s="30"/>
    </row>
    <row r="513" spans="2:19" x14ac:dyDescent="0.2">
      <c r="B513" s="17">
        <f t="shared" si="35"/>
        <v>504</v>
      </c>
      <c r="C513" s="71">
        <f t="shared" si="38"/>
        <v>0</v>
      </c>
      <c r="D513" s="29">
        <f t="shared" si="36"/>
        <v>0</v>
      </c>
      <c r="E513" s="27" t="s">
        <v>12</v>
      </c>
      <c r="F513" s="27" t="s">
        <v>12</v>
      </c>
      <c r="G513" s="28" t="s">
        <v>12</v>
      </c>
      <c r="H513" s="29" t="s">
        <v>12</v>
      </c>
      <c r="I513" s="29" t="s">
        <v>12</v>
      </c>
      <c r="J513" s="99"/>
      <c r="K513" s="29" t="s">
        <v>12</v>
      </c>
      <c r="L513" s="99"/>
      <c r="M513" s="29" t="s">
        <v>12</v>
      </c>
      <c r="N513" s="18" t="s">
        <v>124</v>
      </c>
      <c r="O513" s="18"/>
      <c r="P513" s="104"/>
      <c r="Q513" s="104"/>
      <c r="R513" s="105" t="str">
        <f t="shared" si="37"/>
        <v/>
      </c>
      <c r="S513" s="30"/>
    </row>
    <row r="514" spans="2:19" x14ac:dyDescent="0.2">
      <c r="B514" s="17">
        <f t="shared" si="35"/>
        <v>505</v>
      </c>
      <c r="C514" s="71">
        <f t="shared" si="38"/>
        <v>0</v>
      </c>
      <c r="D514" s="29">
        <f t="shared" si="36"/>
        <v>0</v>
      </c>
      <c r="E514" s="27" t="s">
        <v>12</v>
      </c>
      <c r="F514" s="27" t="s">
        <v>12</v>
      </c>
      <c r="G514" s="28" t="s">
        <v>12</v>
      </c>
      <c r="H514" s="29" t="s">
        <v>12</v>
      </c>
      <c r="I514" s="29" t="s">
        <v>12</v>
      </c>
      <c r="J514" s="99"/>
      <c r="K514" s="29" t="s">
        <v>12</v>
      </c>
      <c r="L514" s="99"/>
      <c r="M514" s="29" t="s">
        <v>12</v>
      </c>
      <c r="N514" s="18" t="s">
        <v>124</v>
      </c>
      <c r="O514" s="18"/>
      <c r="P514" s="104"/>
      <c r="Q514" s="104"/>
      <c r="R514" s="105" t="str">
        <f t="shared" si="37"/>
        <v/>
      </c>
      <c r="S514" s="30"/>
    </row>
    <row r="515" spans="2:19" x14ac:dyDescent="0.2">
      <c r="B515" s="17">
        <f t="shared" si="35"/>
        <v>506</v>
      </c>
      <c r="C515" s="71">
        <f t="shared" si="38"/>
        <v>0</v>
      </c>
      <c r="D515" s="29">
        <f t="shared" si="36"/>
        <v>0</v>
      </c>
      <c r="E515" s="27" t="s">
        <v>12</v>
      </c>
      <c r="F515" s="27" t="s">
        <v>12</v>
      </c>
      <c r="G515" s="28" t="s">
        <v>12</v>
      </c>
      <c r="H515" s="29" t="s">
        <v>12</v>
      </c>
      <c r="I515" s="29" t="s">
        <v>12</v>
      </c>
      <c r="J515" s="99"/>
      <c r="K515" s="29" t="s">
        <v>12</v>
      </c>
      <c r="L515" s="99"/>
      <c r="M515" s="29" t="s">
        <v>12</v>
      </c>
      <c r="N515" s="18" t="s">
        <v>124</v>
      </c>
      <c r="O515" s="18"/>
      <c r="P515" s="104"/>
      <c r="Q515" s="104"/>
      <c r="R515" s="105" t="str">
        <f t="shared" si="37"/>
        <v/>
      </c>
      <c r="S515" s="30"/>
    </row>
    <row r="516" spans="2:19" x14ac:dyDescent="0.2">
      <c r="B516" s="17">
        <f t="shared" si="35"/>
        <v>507</v>
      </c>
      <c r="C516" s="71">
        <f t="shared" si="38"/>
        <v>0</v>
      </c>
      <c r="D516" s="29">
        <f t="shared" si="36"/>
        <v>0</v>
      </c>
      <c r="E516" s="27" t="s">
        <v>12</v>
      </c>
      <c r="F516" s="27" t="s">
        <v>12</v>
      </c>
      <c r="G516" s="28" t="s">
        <v>12</v>
      </c>
      <c r="H516" s="29" t="s">
        <v>12</v>
      </c>
      <c r="I516" s="29" t="s">
        <v>12</v>
      </c>
      <c r="J516" s="99"/>
      <c r="K516" s="29" t="s">
        <v>12</v>
      </c>
      <c r="L516" s="99"/>
      <c r="M516" s="29" t="s">
        <v>12</v>
      </c>
      <c r="N516" s="18" t="s">
        <v>124</v>
      </c>
      <c r="O516" s="18"/>
      <c r="P516" s="104"/>
      <c r="Q516" s="104"/>
      <c r="R516" s="105" t="str">
        <f t="shared" si="37"/>
        <v/>
      </c>
      <c r="S516" s="30"/>
    </row>
    <row r="517" spans="2:19" x14ac:dyDescent="0.2">
      <c r="B517" s="17">
        <f t="shared" si="35"/>
        <v>508</v>
      </c>
      <c r="C517" s="71">
        <f t="shared" si="38"/>
        <v>0</v>
      </c>
      <c r="D517" s="29">
        <f t="shared" si="36"/>
        <v>0</v>
      </c>
      <c r="E517" s="27" t="s">
        <v>12</v>
      </c>
      <c r="F517" s="27" t="s">
        <v>12</v>
      </c>
      <c r="G517" s="28" t="s">
        <v>12</v>
      </c>
      <c r="H517" s="29" t="s">
        <v>12</v>
      </c>
      <c r="I517" s="29" t="s">
        <v>12</v>
      </c>
      <c r="J517" s="99"/>
      <c r="K517" s="29" t="s">
        <v>12</v>
      </c>
      <c r="L517" s="99"/>
      <c r="M517" s="29" t="s">
        <v>12</v>
      </c>
      <c r="N517" s="18" t="s">
        <v>124</v>
      </c>
      <c r="O517" s="18"/>
      <c r="P517" s="104"/>
      <c r="Q517" s="104"/>
      <c r="R517" s="105" t="str">
        <f t="shared" si="37"/>
        <v/>
      </c>
      <c r="S517" s="30"/>
    </row>
    <row r="518" spans="2:19" x14ac:dyDescent="0.2">
      <c r="B518" s="17">
        <f t="shared" si="35"/>
        <v>509</v>
      </c>
      <c r="C518" s="71">
        <f t="shared" si="38"/>
        <v>0</v>
      </c>
      <c r="D518" s="29">
        <f t="shared" si="36"/>
        <v>0</v>
      </c>
      <c r="E518" s="27" t="s">
        <v>12</v>
      </c>
      <c r="F518" s="27" t="s">
        <v>12</v>
      </c>
      <c r="G518" s="28" t="s">
        <v>12</v>
      </c>
      <c r="H518" s="29" t="s">
        <v>12</v>
      </c>
      <c r="I518" s="29" t="s">
        <v>12</v>
      </c>
      <c r="J518" s="99"/>
      <c r="K518" s="29" t="s">
        <v>12</v>
      </c>
      <c r="L518" s="99"/>
      <c r="M518" s="29" t="s">
        <v>12</v>
      </c>
      <c r="N518" s="18" t="s">
        <v>124</v>
      </c>
      <c r="O518" s="18"/>
      <c r="P518" s="104"/>
      <c r="Q518" s="104"/>
      <c r="R518" s="105" t="str">
        <f t="shared" si="37"/>
        <v/>
      </c>
      <c r="S518" s="30"/>
    </row>
    <row r="519" spans="2:19" x14ac:dyDescent="0.2">
      <c r="B519" s="17">
        <f t="shared" si="35"/>
        <v>510</v>
      </c>
      <c r="C519" s="71">
        <f t="shared" si="38"/>
        <v>0</v>
      </c>
      <c r="D519" s="29">
        <f t="shared" si="36"/>
        <v>0</v>
      </c>
      <c r="E519" s="27" t="s">
        <v>12</v>
      </c>
      <c r="F519" s="27" t="s">
        <v>12</v>
      </c>
      <c r="G519" s="28" t="s">
        <v>12</v>
      </c>
      <c r="H519" s="29" t="s">
        <v>12</v>
      </c>
      <c r="I519" s="29" t="s">
        <v>12</v>
      </c>
      <c r="J519" s="99"/>
      <c r="K519" s="29" t="s">
        <v>12</v>
      </c>
      <c r="L519" s="99"/>
      <c r="M519" s="29" t="s">
        <v>12</v>
      </c>
      <c r="N519" s="18" t="s">
        <v>124</v>
      </c>
      <c r="O519" s="18"/>
      <c r="P519" s="104"/>
      <c r="Q519" s="104"/>
      <c r="R519" s="105" t="str">
        <f t="shared" si="37"/>
        <v/>
      </c>
      <c r="S519" s="30"/>
    </row>
    <row r="520" spans="2:19" x14ac:dyDescent="0.2">
      <c r="B520" s="17">
        <f t="shared" si="35"/>
        <v>511</v>
      </c>
      <c r="C520" s="71">
        <f t="shared" si="38"/>
        <v>0</v>
      </c>
      <c r="D520" s="29">
        <f t="shared" si="36"/>
        <v>0</v>
      </c>
      <c r="E520" s="27" t="s">
        <v>12</v>
      </c>
      <c r="F520" s="27" t="s">
        <v>12</v>
      </c>
      <c r="G520" s="28" t="s">
        <v>12</v>
      </c>
      <c r="H520" s="29" t="s">
        <v>12</v>
      </c>
      <c r="I520" s="29" t="s">
        <v>12</v>
      </c>
      <c r="J520" s="99"/>
      <c r="K520" s="29" t="s">
        <v>12</v>
      </c>
      <c r="L520" s="99"/>
      <c r="M520" s="29" t="s">
        <v>12</v>
      </c>
      <c r="N520" s="18" t="s">
        <v>124</v>
      </c>
      <c r="O520" s="18"/>
      <c r="P520" s="104"/>
      <c r="Q520" s="104"/>
      <c r="R520" s="105" t="str">
        <f t="shared" si="37"/>
        <v/>
      </c>
      <c r="S520" s="30"/>
    </row>
    <row r="521" spans="2:19" x14ac:dyDescent="0.2">
      <c r="B521" s="17">
        <f t="shared" si="35"/>
        <v>512</v>
      </c>
      <c r="C521" s="71">
        <f t="shared" si="38"/>
        <v>0</v>
      </c>
      <c r="D521" s="29">
        <f t="shared" si="36"/>
        <v>0</v>
      </c>
      <c r="E521" s="27" t="s">
        <v>12</v>
      </c>
      <c r="F521" s="27" t="s">
        <v>12</v>
      </c>
      <c r="G521" s="28" t="s">
        <v>12</v>
      </c>
      <c r="H521" s="29" t="s">
        <v>12</v>
      </c>
      <c r="I521" s="29" t="s">
        <v>12</v>
      </c>
      <c r="J521" s="99"/>
      <c r="K521" s="29" t="s">
        <v>12</v>
      </c>
      <c r="L521" s="99"/>
      <c r="M521" s="29" t="s">
        <v>12</v>
      </c>
      <c r="N521" s="18" t="s">
        <v>124</v>
      </c>
      <c r="O521" s="18"/>
      <c r="P521" s="104"/>
      <c r="Q521" s="104"/>
      <c r="R521" s="105" t="str">
        <f t="shared" si="37"/>
        <v/>
      </c>
      <c r="S521" s="30"/>
    </row>
    <row r="522" spans="2:19" x14ac:dyDescent="0.2">
      <c r="B522" s="17">
        <f t="shared" si="35"/>
        <v>513</v>
      </c>
      <c r="C522" s="71">
        <f t="shared" si="38"/>
        <v>0</v>
      </c>
      <c r="D522" s="29">
        <f t="shared" si="36"/>
        <v>0</v>
      </c>
      <c r="E522" s="27" t="s">
        <v>12</v>
      </c>
      <c r="F522" s="27" t="s">
        <v>12</v>
      </c>
      <c r="G522" s="28" t="s">
        <v>12</v>
      </c>
      <c r="H522" s="29" t="s">
        <v>12</v>
      </c>
      <c r="I522" s="29" t="s">
        <v>12</v>
      </c>
      <c r="J522" s="99"/>
      <c r="K522" s="29" t="s">
        <v>12</v>
      </c>
      <c r="L522" s="99"/>
      <c r="M522" s="29" t="s">
        <v>12</v>
      </c>
      <c r="N522" s="18" t="s">
        <v>124</v>
      </c>
      <c r="O522" s="18"/>
      <c r="P522" s="104"/>
      <c r="Q522" s="104"/>
      <c r="R522" s="105" t="str">
        <f t="shared" si="37"/>
        <v/>
      </c>
      <c r="S522" s="30"/>
    </row>
    <row r="523" spans="2:19" x14ac:dyDescent="0.2">
      <c r="B523" s="17">
        <f t="shared" si="35"/>
        <v>514</v>
      </c>
      <c r="C523" s="71">
        <f t="shared" si="38"/>
        <v>0</v>
      </c>
      <c r="D523" s="29">
        <f t="shared" si="36"/>
        <v>0</v>
      </c>
      <c r="E523" s="27" t="s">
        <v>12</v>
      </c>
      <c r="F523" s="27" t="s">
        <v>12</v>
      </c>
      <c r="G523" s="28" t="s">
        <v>12</v>
      </c>
      <c r="H523" s="29" t="s">
        <v>12</v>
      </c>
      <c r="I523" s="29" t="s">
        <v>12</v>
      </c>
      <c r="J523" s="99"/>
      <c r="K523" s="29" t="s">
        <v>12</v>
      </c>
      <c r="L523" s="99"/>
      <c r="M523" s="29" t="s">
        <v>12</v>
      </c>
      <c r="N523" s="18" t="s">
        <v>124</v>
      </c>
      <c r="O523" s="18"/>
      <c r="P523" s="104"/>
      <c r="Q523" s="104"/>
      <c r="R523" s="105" t="str">
        <f t="shared" si="37"/>
        <v/>
      </c>
      <c r="S523" s="30"/>
    </row>
    <row r="524" spans="2:19" x14ac:dyDescent="0.2">
      <c r="B524" s="17">
        <f t="shared" ref="B524:B587" si="39">B523+1</f>
        <v>515</v>
      </c>
      <c r="C524" s="71">
        <f t="shared" si="38"/>
        <v>0</v>
      </c>
      <c r="D524" s="29">
        <f t="shared" ref="D524:D587" si="40">AT524*0.001</f>
        <v>0</v>
      </c>
      <c r="E524" s="27" t="s">
        <v>12</v>
      </c>
      <c r="F524" s="27" t="s">
        <v>12</v>
      </c>
      <c r="G524" s="28" t="s">
        <v>12</v>
      </c>
      <c r="H524" s="29" t="s">
        <v>12</v>
      </c>
      <c r="I524" s="29" t="s">
        <v>12</v>
      </c>
      <c r="J524" s="99"/>
      <c r="K524" s="29" t="s">
        <v>12</v>
      </c>
      <c r="L524" s="99"/>
      <c r="M524" s="29" t="s">
        <v>12</v>
      </c>
      <c r="N524" s="18" t="s">
        <v>124</v>
      </c>
      <c r="O524" s="18"/>
      <c r="P524" s="104"/>
      <c r="Q524" s="104"/>
      <c r="R524" s="105" t="str">
        <f t="shared" ref="R524:R587" si="41">IF(AU524&lt;&gt;"", AU524*0.01, "")</f>
        <v/>
      </c>
      <c r="S524" s="30"/>
    </row>
    <row r="525" spans="2:19" x14ac:dyDescent="0.2">
      <c r="B525" s="17">
        <f t="shared" si="39"/>
        <v>516</v>
      </c>
      <c r="C525" s="71">
        <f t="shared" si="38"/>
        <v>0</v>
      </c>
      <c r="D525" s="29">
        <f t="shared" si="40"/>
        <v>0</v>
      </c>
      <c r="E525" s="27" t="s">
        <v>12</v>
      </c>
      <c r="F525" s="27" t="s">
        <v>12</v>
      </c>
      <c r="G525" s="28" t="s">
        <v>12</v>
      </c>
      <c r="H525" s="29" t="s">
        <v>12</v>
      </c>
      <c r="I525" s="29" t="s">
        <v>12</v>
      </c>
      <c r="J525" s="99"/>
      <c r="K525" s="29" t="s">
        <v>12</v>
      </c>
      <c r="L525" s="99"/>
      <c r="M525" s="29" t="s">
        <v>12</v>
      </c>
      <c r="N525" s="18" t="s">
        <v>124</v>
      </c>
      <c r="O525" s="18"/>
      <c r="P525" s="104"/>
      <c r="Q525" s="104"/>
      <c r="R525" s="105" t="str">
        <f t="shared" si="41"/>
        <v/>
      </c>
      <c r="S525" s="30"/>
    </row>
    <row r="526" spans="2:19" x14ac:dyDescent="0.2">
      <c r="B526" s="17">
        <f t="shared" si="39"/>
        <v>517</v>
      </c>
      <c r="C526" s="71">
        <f t="shared" si="38"/>
        <v>0</v>
      </c>
      <c r="D526" s="29">
        <f t="shared" si="40"/>
        <v>0</v>
      </c>
      <c r="E526" s="27" t="s">
        <v>12</v>
      </c>
      <c r="F526" s="27" t="s">
        <v>12</v>
      </c>
      <c r="G526" s="28" t="s">
        <v>12</v>
      </c>
      <c r="H526" s="29" t="s">
        <v>12</v>
      </c>
      <c r="I526" s="29" t="s">
        <v>12</v>
      </c>
      <c r="J526" s="99"/>
      <c r="K526" s="29" t="s">
        <v>12</v>
      </c>
      <c r="L526" s="99"/>
      <c r="M526" s="29" t="s">
        <v>12</v>
      </c>
      <c r="N526" s="18" t="s">
        <v>124</v>
      </c>
      <c r="O526" s="18"/>
      <c r="P526" s="104"/>
      <c r="Q526" s="104"/>
      <c r="R526" s="105" t="str">
        <f t="shared" si="41"/>
        <v/>
      </c>
      <c r="S526" s="30"/>
    </row>
    <row r="527" spans="2:19" x14ac:dyDescent="0.2">
      <c r="B527" s="17">
        <f t="shared" si="39"/>
        <v>518</v>
      </c>
      <c r="C527" s="71">
        <f t="shared" si="38"/>
        <v>0</v>
      </c>
      <c r="D527" s="29">
        <f t="shared" si="40"/>
        <v>0</v>
      </c>
      <c r="E527" s="27" t="s">
        <v>12</v>
      </c>
      <c r="F527" s="27" t="s">
        <v>12</v>
      </c>
      <c r="G527" s="28" t="s">
        <v>12</v>
      </c>
      <c r="H527" s="29" t="s">
        <v>12</v>
      </c>
      <c r="I527" s="29" t="s">
        <v>12</v>
      </c>
      <c r="J527" s="99"/>
      <c r="K527" s="29" t="s">
        <v>12</v>
      </c>
      <c r="L527" s="99"/>
      <c r="M527" s="29" t="s">
        <v>12</v>
      </c>
      <c r="N527" s="18" t="s">
        <v>124</v>
      </c>
      <c r="O527" s="18"/>
      <c r="P527" s="104"/>
      <c r="Q527" s="104"/>
      <c r="R527" s="105" t="str">
        <f t="shared" si="41"/>
        <v/>
      </c>
      <c r="S527" s="30"/>
    </row>
    <row r="528" spans="2:19" x14ac:dyDescent="0.2">
      <c r="B528" s="17">
        <f t="shared" si="39"/>
        <v>519</v>
      </c>
      <c r="C528" s="71">
        <f t="shared" si="38"/>
        <v>0</v>
      </c>
      <c r="D528" s="29">
        <f t="shared" si="40"/>
        <v>0</v>
      </c>
      <c r="E528" s="27" t="s">
        <v>12</v>
      </c>
      <c r="F528" s="27" t="s">
        <v>12</v>
      </c>
      <c r="G528" s="28" t="s">
        <v>12</v>
      </c>
      <c r="H528" s="29" t="s">
        <v>12</v>
      </c>
      <c r="I528" s="29" t="s">
        <v>12</v>
      </c>
      <c r="J528" s="99"/>
      <c r="K528" s="29" t="s">
        <v>12</v>
      </c>
      <c r="L528" s="99"/>
      <c r="M528" s="29" t="s">
        <v>12</v>
      </c>
      <c r="N528" s="18" t="s">
        <v>124</v>
      </c>
      <c r="O528" s="18"/>
      <c r="P528" s="104"/>
      <c r="Q528" s="104"/>
      <c r="R528" s="105" t="str">
        <f t="shared" si="41"/>
        <v/>
      </c>
      <c r="S528" s="30"/>
    </row>
    <row r="529" spans="2:19" x14ac:dyDescent="0.2">
      <c r="B529" s="17">
        <f t="shared" si="39"/>
        <v>520</v>
      </c>
      <c r="C529" s="71">
        <f t="shared" si="38"/>
        <v>0</v>
      </c>
      <c r="D529" s="29">
        <f t="shared" si="40"/>
        <v>0</v>
      </c>
      <c r="E529" s="27" t="s">
        <v>12</v>
      </c>
      <c r="F529" s="27" t="s">
        <v>12</v>
      </c>
      <c r="G529" s="28" t="s">
        <v>12</v>
      </c>
      <c r="H529" s="29" t="s">
        <v>12</v>
      </c>
      <c r="I529" s="29" t="s">
        <v>12</v>
      </c>
      <c r="J529" s="99"/>
      <c r="K529" s="29" t="s">
        <v>12</v>
      </c>
      <c r="L529" s="99"/>
      <c r="M529" s="29" t="s">
        <v>12</v>
      </c>
      <c r="N529" s="18" t="s">
        <v>124</v>
      </c>
      <c r="O529" s="18"/>
      <c r="P529" s="104"/>
      <c r="Q529" s="104"/>
      <c r="R529" s="105" t="str">
        <f t="shared" si="41"/>
        <v/>
      </c>
      <c r="S529" s="30"/>
    </row>
    <row r="530" spans="2:19" x14ac:dyDescent="0.2">
      <c r="B530" s="17">
        <f t="shared" si="39"/>
        <v>521</v>
      </c>
      <c r="C530" s="71">
        <f t="shared" si="38"/>
        <v>0</v>
      </c>
      <c r="D530" s="29">
        <f t="shared" si="40"/>
        <v>0</v>
      </c>
      <c r="E530" s="27" t="s">
        <v>12</v>
      </c>
      <c r="F530" s="27" t="s">
        <v>12</v>
      </c>
      <c r="G530" s="28" t="s">
        <v>12</v>
      </c>
      <c r="H530" s="29" t="s">
        <v>12</v>
      </c>
      <c r="I530" s="29" t="s">
        <v>12</v>
      </c>
      <c r="J530" s="99"/>
      <c r="K530" s="29" t="s">
        <v>12</v>
      </c>
      <c r="L530" s="99"/>
      <c r="M530" s="29" t="s">
        <v>12</v>
      </c>
      <c r="N530" s="18" t="s">
        <v>124</v>
      </c>
      <c r="O530" s="18"/>
      <c r="P530" s="104"/>
      <c r="Q530" s="104"/>
      <c r="R530" s="105" t="str">
        <f t="shared" si="41"/>
        <v/>
      </c>
      <c r="S530" s="30"/>
    </row>
    <row r="531" spans="2:19" x14ac:dyDescent="0.2">
      <c r="B531" s="17">
        <f t="shared" si="39"/>
        <v>522</v>
      </c>
      <c r="C531" s="71">
        <f t="shared" si="38"/>
        <v>0</v>
      </c>
      <c r="D531" s="29">
        <f t="shared" si="40"/>
        <v>0</v>
      </c>
      <c r="E531" s="27" t="s">
        <v>12</v>
      </c>
      <c r="F531" s="27" t="s">
        <v>12</v>
      </c>
      <c r="G531" s="28" t="s">
        <v>12</v>
      </c>
      <c r="H531" s="29" t="s">
        <v>12</v>
      </c>
      <c r="I531" s="29" t="s">
        <v>12</v>
      </c>
      <c r="J531" s="99"/>
      <c r="K531" s="29" t="s">
        <v>12</v>
      </c>
      <c r="L531" s="99"/>
      <c r="M531" s="29" t="s">
        <v>12</v>
      </c>
      <c r="N531" s="18" t="s">
        <v>124</v>
      </c>
      <c r="O531" s="18"/>
      <c r="P531" s="104"/>
      <c r="Q531" s="104"/>
      <c r="R531" s="105" t="str">
        <f t="shared" si="41"/>
        <v/>
      </c>
      <c r="S531" s="30"/>
    </row>
    <row r="532" spans="2:19" x14ac:dyDescent="0.2">
      <c r="B532" s="17">
        <f t="shared" si="39"/>
        <v>523</v>
      </c>
      <c r="C532" s="71">
        <f t="shared" si="38"/>
        <v>0</v>
      </c>
      <c r="D532" s="29">
        <f t="shared" si="40"/>
        <v>0</v>
      </c>
      <c r="E532" s="27" t="s">
        <v>12</v>
      </c>
      <c r="F532" s="27" t="s">
        <v>12</v>
      </c>
      <c r="G532" s="28" t="s">
        <v>12</v>
      </c>
      <c r="H532" s="29" t="s">
        <v>12</v>
      </c>
      <c r="I532" s="29" t="s">
        <v>12</v>
      </c>
      <c r="J532" s="99"/>
      <c r="K532" s="29" t="s">
        <v>12</v>
      </c>
      <c r="L532" s="99"/>
      <c r="M532" s="29" t="s">
        <v>12</v>
      </c>
      <c r="N532" s="18" t="s">
        <v>124</v>
      </c>
      <c r="O532" s="18"/>
      <c r="P532" s="104"/>
      <c r="Q532" s="104"/>
      <c r="R532" s="105" t="str">
        <f t="shared" si="41"/>
        <v/>
      </c>
      <c r="S532" s="30"/>
    </row>
    <row r="533" spans="2:19" x14ac:dyDescent="0.2">
      <c r="B533" s="17">
        <f t="shared" si="39"/>
        <v>524</v>
      </c>
      <c r="C533" s="71">
        <f t="shared" si="38"/>
        <v>0</v>
      </c>
      <c r="D533" s="29">
        <f t="shared" si="40"/>
        <v>0</v>
      </c>
      <c r="E533" s="27" t="s">
        <v>12</v>
      </c>
      <c r="F533" s="27" t="s">
        <v>12</v>
      </c>
      <c r="G533" s="28" t="s">
        <v>12</v>
      </c>
      <c r="H533" s="29" t="s">
        <v>12</v>
      </c>
      <c r="I533" s="29" t="s">
        <v>12</v>
      </c>
      <c r="J533" s="99"/>
      <c r="K533" s="29" t="s">
        <v>12</v>
      </c>
      <c r="L533" s="99"/>
      <c r="M533" s="29" t="s">
        <v>12</v>
      </c>
      <c r="N533" s="18" t="s">
        <v>124</v>
      </c>
      <c r="O533" s="18"/>
      <c r="P533" s="104"/>
      <c r="Q533" s="104"/>
      <c r="R533" s="105" t="str">
        <f t="shared" si="41"/>
        <v/>
      </c>
      <c r="S533" s="30"/>
    </row>
    <row r="534" spans="2:19" x14ac:dyDescent="0.2">
      <c r="B534" s="17">
        <f t="shared" si="39"/>
        <v>525</v>
      </c>
      <c r="C534" s="71">
        <f t="shared" si="38"/>
        <v>0</v>
      </c>
      <c r="D534" s="29">
        <f t="shared" si="40"/>
        <v>0</v>
      </c>
      <c r="E534" s="27" t="s">
        <v>12</v>
      </c>
      <c r="F534" s="27" t="s">
        <v>12</v>
      </c>
      <c r="G534" s="28" t="s">
        <v>12</v>
      </c>
      <c r="H534" s="29" t="s">
        <v>12</v>
      </c>
      <c r="I534" s="29" t="s">
        <v>12</v>
      </c>
      <c r="J534" s="99"/>
      <c r="K534" s="29" t="s">
        <v>12</v>
      </c>
      <c r="L534" s="99"/>
      <c r="M534" s="29" t="s">
        <v>12</v>
      </c>
      <c r="N534" s="18" t="s">
        <v>124</v>
      </c>
      <c r="O534" s="18"/>
      <c r="P534" s="104"/>
      <c r="Q534" s="104"/>
      <c r="R534" s="105" t="str">
        <f t="shared" si="41"/>
        <v/>
      </c>
      <c r="S534" s="30"/>
    </row>
    <row r="535" spans="2:19" x14ac:dyDescent="0.2">
      <c r="B535" s="17">
        <f t="shared" si="39"/>
        <v>526</v>
      </c>
      <c r="C535" s="71">
        <f t="shared" si="38"/>
        <v>0</v>
      </c>
      <c r="D535" s="29">
        <f t="shared" si="40"/>
        <v>0</v>
      </c>
      <c r="E535" s="27" t="s">
        <v>12</v>
      </c>
      <c r="F535" s="27" t="s">
        <v>12</v>
      </c>
      <c r="G535" s="28" t="s">
        <v>12</v>
      </c>
      <c r="H535" s="29" t="s">
        <v>12</v>
      </c>
      <c r="I535" s="29" t="s">
        <v>12</v>
      </c>
      <c r="J535" s="99"/>
      <c r="K535" s="29" t="s">
        <v>12</v>
      </c>
      <c r="L535" s="99"/>
      <c r="M535" s="29" t="s">
        <v>12</v>
      </c>
      <c r="N535" s="18" t="s">
        <v>124</v>
      </c>
      <c r="O535" s="18"/>
      <c r="P535" s="104"/>
      <c r="Q535" s="104"/>
      <c r="R535" s="105" t="str">
        <f t="shared" si="41"/>
        <v/>
      </c>
      <c r="S535" s="30"/>
    </row>
    <row r="536" spans="2:19" x14ac:dyDescent="0.2">
      <c r="B536" s="17">
        <f t="shared" si="39"/>
        <v>527</v>
      </c>
      <c r="C536" s="71">
        <f t="shared" si="38"/>
        <v>0</v>
      </c>
      <c r="D536" s="29">
        <f t="shared" si="40"/>
        <v>0</v>
      </c>
      <c r="E536" s="27" t="s">
        <v>12</v>
      </c>
      <c r="F536" s="27" t="s">
        <v>12</v>
      </c>
      <c r="G536" s="28" t="s">
        <v>12</v>
      </c>
      <c r="H536" s="29" t="s">
        <v>12</v>
      </c>
      <c r="I536" s="29" t="s">
        <v>12</v>
      </c>
      <c r="J536" s="99"/>
      <c r="K536" s="29" t="s">
        <v>12</v>
      </c>
      <c r="L536" s="99"/>
      <c r="M536" s="29" t="s">
        <v>12</v>
      </c>
      <c r="N536" s="18" t="s">
        <v>124</v>
      </c>
      <c r="O536" s="18"/>
      <c r="P536" s="104"/>
      <c r="Q536" s="104"/>
      <c r="R536" s="105" t="str">
        <f t="shared" si="41"/>
        <v/>
      </c>
      <c r="S536" s="30"/>
    </row>
    <row r="537" spans="2:19" x14ac:dyDescent="0.2">
      <c r="B537" s="17">
        <f t="shared" si="39"/>
        <v>528</v>
      </c>
      <c r="C537" s="71">
        <f t="shared" si="38"/>
        <v>0</v>
      </c>
      <c r="D537" s="29">
        <f t="shared" si="40"/>
        <v>0</v>
      </c>
      <c r="E537" s="27" t="s">
        <v>12</v>
      </c>
      <c r="F537" s="27" t="s">
        <v>12</v>
      </c>
      <c r="G537" s="28" t="s">
        <v>12</v>
      </c>
      <c r="H537" s="29" t="s">
        <v>12</v>
      </c>
      <c r="I537" s="29" t="s">
        <v>12</v>
      </c>
      <c r="J537" s="99"/>
      <c r="K537" s="29" t="s">
        <v>12</v>
      </c>
      <c r="L537" s="99"/>
      <c r="M537" s="29" t="s">
        <v>12</v>
      </c>
      <c r="N537" s="18" t="s">
        <v>124</v>
      </c>
      <c r="O537" s="18"/>
      <c r="P537" s="104"/>
      <c r="Q537" s="104"/>
      <c r="R537" s="105" t="str">
        <f t="shared" si="41"/>
        <v/>
      </c>
      <c r="S537" s="30"/>
    </row>
    <row r="538" spans="2:19" x14ac:dyDescent="0.2">
      <c r="B538" s="17">
        <f t="shared" si="39"/>
        <v>529</v>
      </c>
      <c r="C538" s="71">
        <f t="shared" si="38"/>
        <v>0</v>
      </c>
      <c r="D538" s="29">
        <f t="shared" si="40"/>
        <v>0</v>
      </c>
      <c r="E538" s="27" t="s">
        <v>12</v>
      </c>
      <c r="F538" s="27" t="s">
        <v>12</v>
      </c>
      <c r="G538" s="28" t="s">
        <v>12</v>
      </c>
      <c r="H538" s="29" t="s">
        <v>12</v>
      </c>
      <c r="I538" s="29" t="s">
        <v>12</v>
      </c>
      <c r="J538" s="99"/>
      <c r="K538" s="29" t="s">
        <v>12</v>
      </c>
      <c r="L538" s="99"/>
      <c r="M538" s="29" t="s">
        <v>12</v>
      </c>
      <c r="N538" s="18" t="s">
        <v>124</v>
      </c>
      <c r="O538" s="18"/>
      <c r="P538" s="104"/>
      <c r="Q538" s="104"/>
      <c r="R538" s="105" t="str">
        <f t="shared" si="41"/>
        <v/>
      </c>
      <c r="S538" s="30"/>
    </row>
    <row r="539" spans="2:19" x14ac:dyDescent="0.2">
      <c r="B539" s="17">
        <f t="shared" si="39"/>
        <v>530</v>
      </c>
      <c r="C539" s="71">
        <f t="shared" si="38"/>
        <v>0</v>
      </c>
      <c r="D539" s="29">
        <f t="shared" si="40"/>
        <v>0</v>
      </c>
      <c r="E539" s="27" t="s">
        <v>12</v>
      </c>
      <c r="F539" s="27" t="s">
        <v>12</v>
      </c>
      <c r="G539" s="28" t="s">
        <v>12</v>
      </c>
      <c r="H539" s="29" t="s">
        <v>12</v>
      </c>
      <c r="I539" s="29" t="s">
        <v>12</v>
      </c>
      <c r="J539" s="99"/>
      <c r="K539" s="29" t="s">
        <v>12</v>
      </c>
      <c r="L539" s="99"/>
      <c r="M539" s="29" t="s">
        <v>12</v>
      </c>
      <c r="N539" s="18" t="s">
        <v>124</v>
      </c>
      <c r="O539" s="18"/>
      <c r="P539" s="104"/>
      <c r="Q539" s="104"/>
      <c r="R539" s="105" t="str">
        <f t="shared" si="41"/>
        <v/>
      </c>
      <c r="S539" s="30"/>
    </row>
    <row r="540" spans="2:19" x14ac:dyDescent="0.2">
      <c r="B540" s="17">
        <f t="shared" si="39"/>
        <v>531</v>
      </c>
      <c r="C540" s="71">
        <f t="shared" si="38"/>
        <v>0</v>
      </c>
      <c r="D540" s="29">
        <f t="shared" si="40"/>
        <v>0</v>
      </c>
      <c r="E540" s="27" t="s">
        <v>12</v>
      </c>
      <c r="F540" s="27" t="s">
        <v>12</v>
      </c>
      <c r="G540" s="28" t="s">
        <v>12</v>
      </c>
      <c r="H540" s="29" t="s">
        <v>12</v>
      </c>
      <c r="I540" s="29" t="s">
        <v>12</v>
      </c>
      <c r="J540" s="99"/>
      <c r="K540" s="29" t="s">
        <v>12</v>
      </c>
      <c r="L540" s="99"/>
      <c r="M540" s="29" t="s">
        <v>12</v>
      </c>
      <c r="N540" s="18" t="s">
        <v>124</v>
      </c>
      <c r="O540" s="18"/>
      <c r="P540" s="104"/>
      <c r="Q540" s="104"/>
      <c r="R540" s="105" t="str">
        <f t="shared" si="41"/>
        <v/>
      </c>
      <c r="S540" s="30"/>
    </row>
    <row r="541" spans="2:19" x14ac:dyDescent="0.2">
      <c r="B541" s="17">
        <f t="shared" si="39"/>
        <v>532</v>
      </c>
      <c r="C541" s="71">
        <f t="shared" si="38"/>
        <v>0</v>
      </c>
      <c r="D541" s="29">
        <f t="shared" si="40"/>
        <v>0</v>
      </c>
      <c r="E541" s="27" t="s">
        <v>12</v>
      </c>
      <c r="F541" s="27" t="s">
        <v>12</v>
      </c>
      <c r="G541" s="28" t="s">
        <v>12</v>
      </c>
      <c r="H541" s="29" t="s">
        <v>12</v>
      </c>
      <c r="I541" s="29" t="s">
        <v>12</v>
      </c>
      <c r="J541" s="99"/>
      <c r="K541" s="29" t="s">
        <v>12</v>
      </c>
      <c r="L541" s="99"/>
      <c r="M541" s="29" t="s">
        <v>12</v>
      </c>
      <c r="N541" s="18" t="s">
        <v>124</v>
      </c>
      <c r="O541" s="18"/>
      <c r="P541" s="104"/>
      <c r="Q541" s="104"/>
      <c r="R541" s="105" t="str">
        <f t="shared" si="41"/>
        <v/>
      </c>
      <c r="S541" s="30"/>
    </row>
    <row r="542" spans="2:19" x14ac:dyDescent="0.2">
      <c r="B542" s="17">
        <f t="shared" si="39"/>
        <v>533</v>
      </c>
      <c r="C542" s="71">
        <f t="shared" si="38"/>
        <v>0</v>
      </c>
      <c r="D542" s="29">
        <f t="shared" si="40"/>
        <v>0</v>
      </c>
      <c r="E542" s="27" t="s">
        <v>12</v>
      </c>
      <c r="F542" s="27" t="s">
        <v>12</v>
      </c>
      <c r="G542" s="28" t="s">
        <v>12</v>
      </c>
      <c r="H542" s="29" t="s">
        <v>12</v>
      </c>
      <c r="I542" s="29" t="s">
        <v>12</v>
      </c>
      <c r="J542" s="99"/>
      <c r="K542" s="29" t="s">
        <v>12</v>
      </c>
      <c r="L542" s="99"/>
      <c r="M542" s="29" t="s">
        <v>12</v>
      </c>
      <c r="N542" s="18" t="s">
        <v>124</v>
      </c>
      <c r="O542" s="18"/>
      <c r="P542" s="104"/>
      <c r="Q542" s="104"/>
      <c r="R542" s="105" t="str">
        <f t="shared" si="41"/>
        <v/>
      </c>
      <c r="S542" s="30"/>
    </row>
    <row r="543" spans="2:19" x14ac:dyDescent="0.2">
      <c r="B543" s="17">
        <f t="shared" si="39"/>
        <v>534</v>
      </c>
      <c r="C543" s="71">
        <f t="shared" si="38"/>
        <v>0</v>
      </c>
      <c r="D543" s="29">
        <f t="shared" si="40"/>
        <v>0</v>
      </c>
      <c r="E543" s="27" t="s">
        <v>12</v>
      </c>
      <c r="F543" s="27" t="s">
        <v>12</v>
      </c>
      <c r="G543" s="28" t="s">
        <v>12</v>
      </c>
      <c r="H543" s="29" t="s">
        <v>12</v>
      </c>
      <c r="I543" s="29" t="s">
        <v>12</v>
      </c>
      <c r="J543" s="99"/>
      <c r="K543" s="29" t="s">
        <v>12</v>
      </c>
      <c r="L543" s="99"/>
      <c r="M543" s="29" t="s">
        <v>12</v>
      </c>
      <c r="N543" s="18" t="s">
        <v>124</v>
      </c>
      <c r="O543" s="18"/>
      <c r="P543" s="104"/>
      <c r="Q543" s="104"/>
      <c r="R543" s="105" t="str">
        <f t="shared" si="41"/>
        <v/>
      </c>
      <c r="S543" s="30"/>
    </row>
    <row r="544" spans="2:19" x14ac:dyDescent="0.2">
      <c r="B544" s="17">
        <f t="shared" si="39"/>
        <v>535</v>
      </c>
      <c r="C544" s="71">
        <f t="shared" si="38"/>
        <v>0</v>
      </c>
      <c r="D544" s="29">
        <f t="shared" si="40"/>
        <v>0</v>
      </c>
      <c r="E544" s="27" t="s">
        <v>12</v>
      </c>
      <c r="F544" s="27" t="s">
        <v>12</v>
      </c>
      <c r="G544" s="28" t="s">
        <v>12</v>
      </c>
      <c r="H544" s="29" t="s">
        <v>12</v>
      </c>
      <c r="I544" s="29" t="s">
        <v>12</v>
      </c>
      <c r="J544" s="99"/>
      <c r="K544" s="29" t="s">
        <v>12</v>
      </c>
      <c r="L544" s="99"/>
      <c r="M544" s="29" t="s">
        <v>12</v>
      </c>
      <c r="N544" s="18" t="s">
        <v>124</v>
      </c>
      <c r="O544" s="18"/>
      <c r="P544" s="104"/>
      <c r="Q544" s="104"/>
      <c r="R544" s="105" t="str">
        <f t="shared" si="41"/>
        <v/>
      </c>
      <c r="S544" s="30"/>
    </row>
    <row r="545" spans="2:19" x14ac:dyDescent="0.2">
      <c r="B545" s="17">
        <f t="shared" si="39"/>
        <v>536</v>
      </c>
      <c r="C545" s="71">
        <f t="shared" si="38"/>
        <v>0</v>
      </c>
      <c r="D545" s="29">
        <f t="shared" si="40"/>
        <v>0</v>
      </c>
      <c r="E545" s="27" t="s">
        <v>12</v>
      </c>
      <c r="F545" s="27" t="s">
        <v>12</v>
      </c>
      <c r="G545" s="28" t="s">
        <v>12</v>
      </c>
      <c r="H545" s="29" t="s">
        <v>12</v>
      </c>
      <c r="I545" s="29" t="s">
        <v>12</v>
      </c>
      <c r="J545" s="99"/>
      <c r="K545" s="29" t="s">
        <v>12</v>
      </c>
      <c r="L545" s="99"/>
      <c r="M545" s="29" t="s">
        <v>12</v>
      </c>
      <c r="N545" s="18" t="s">
        <v>124</v>
      </c>
      <c r="O545" s="18"/>
      <c r="P545" s="104"/>
      <c r="Q545" s="104"/>
      <c r="R545" s="105" t="str">
        <f t="shared" si="41"/>
        <v/>
      </c>
      <c r="S545" s="30"/>
    </row>
    <row r="546" spans="2:19" x14ac:dyDescent="0.2">
      <c r="B546" s="17">
        <f t="shared" si="39"/>
        <v>537</v>
      </c>
      <c r="C546" s="71">
        <f t="shared" si="38"/>
        <v>0</v>
      </c>
      <c r="D546" s="29">
        <f t="shared" si="40"/>
        <v>0</v>
      </c>
      <c r="E546" s="27" t="s">
        <v>12</v>
      </c>
      <c r="F546" s="27" t="s">
        <v>12</v>
      </c>
      <c r="G546" s="28" t="s">
        <v>12</v>
      </c>
      <c r="H546" s="29" t="s">
        <v>12</v>
      </c>
      <c r="I546" s="29" t="s">
        <v>12</v>
      </c>
      <c r="J546" s="99"/>
      <c r="K546" s="29" t="s">
        <v>12</v>
      </c>
      <c r="L546" s="99"/>
      <c r="M546" s="29" t="s">
        <v>12</v>
      </c>
      <c r="N546" s="18" t="s">
        <v>124</v>
      </c>
      <c r="O546" s="18"/>
      <c r="P546" s="104"/>
      <c r="Q546" s="104"/>
      <c r="R546" s="105" t="str">
        <f t="shared" si="41"/>
        <v/>
      </c>
      <c r="S546" s="30"/>
    </row>
    <row r="547" spans="2:19" x14ac:dyDescent="0.2">
      <c r="B547" s="17">
        <f t="shared" si="39"/>
        <v>538</v>
      </c>
      <c r="C547" s="71">
        <f t="shared" si="38"/>
        <v>0</v>
      </c>
      <c r="D547" s="29">
        <f t="shared" si="40"/>
        <v>0</v>
      </c>
      <c r="E547" s="27" t="s">
        <v>12</v>
      </c>
      <c r="F547" s="27" t="s">
        <v>12</v>
      </c>
      <c r="G547" s="28" t="s">
        <v>12</v>
      </c>
      <c r="H547" s="29" t="s">
        <v>12</v>
      </c>
      <c r="I547" s="29" t="s">
        <v>12</v>
      </c>
      <c r="J547" s="99"/>
      <c r="K547" s="29" t="s">
        <v>12</v>
      </c>
      <c r="L547" s="99"/>
      <c r="M547" s="29" t="s">
        <v>12</v>
      </c>
      <c r="N547" s="18" t="s">
        <v>124</v>
      </c>
      <c r="O547" s="18"/>
      <c r="P547" s="104"/>
      <c r="Q547" s="104"/>
      <c r="R547" s="105" t="str">
        <f t="shared" si="41"/>
        <v/>
      </c>
      <c r="S547" s="30"/>
    </row>
    <row r="548" spans="2:19" x14ac:dyDescent="0.2">
      <c r="B548" s="17">
        <f t="shared" si="39"/>
        <v>539</v>
      </c>
      <c r="C548" s="71">
        <f t="shared" si="38"/>
        <v>0</v>
      </c>
      <c r="D548" s="29">
        <f t="shared" si="40"/>
        <v>0</v>
      </c>
      <c r="E548" s="27" t="s">
        <v>12</v>
      </c>
      <c r="F548" s="27" t="s">
        <v>12</v>
      </c>
      <c r="G548" s="28" t="s">
        <v>12</v>
      </c>
      <c r="H548" s="29" t="s">
        <v>12</v>
      </c>
      <c r="I548" s="29" t="s">
        <v>12</v>
      </c>
      <c r="J548" s="99"/>
      <c r="K548" s="29" t="s">
        <v>12</v>
      </c>
      <c r="L548" s="99"/>
      <c r="M548" s="29" t="s">
        <v>12</v>
      </c>
      <c r="N548" s="18" t="s">
        <v>124</v>
      </c>
      <c r="O548" s="18"/>
      <c r="P548" s="104"/>
      <c r="Q548" s="104"/>
      <c r="R548" s="105" t="str">
        <f t="shared" si="41"/>
        <v/>
      </c>
      <c r="S548" s="30"/>
    </row>
    <row r="549" spans="2:19" x14ac:dyDescent="0.2">
      <c r="B549" s="17">
        <f t="shared" si="39"/>
        <v>540</v>
      </c>
      <c r="C549" s="71">
        <f t="shared" si="38"/>
        <v>0</v>
      </c>
      <c r="D549" s="29">
        <f t="shared" si="40"/>
        <v>0</v>
      </c>
      <c r="E549" s="27" t="s">
        <v>12</v>
      </c>
      <c r="F549" s="27" t="s">
        <v>12</v>
      </c>
      <c r="G549" s="28" t="s">
        <v>12</v>
      </c>
      <c r="H549" s="29" t="s">
        <v>12</v>
      </c>
      <c r="I549" s="29" t="s">
        <v>12</v>
      </c>
      <c r="J549" s="99"/>
      <c r="K549" s="29" t="s">
        <v>12</v>
      </c>
      <c r="L549" s="99"/>
      <c r="M549" s="29" t="s">
        <v>12</v>
      </c>
      <c r="N549" s="18" t="s">
        <v>124</v>
      </c>
      <c r="O549" s="18"/>
      <c r="P549" s="104"/>
      <c r="Q549" s="104"/>
      <c r="R549" s="105" t="str">
        <f t="shared" si="41"/>
        <v/>
      </c>
      <c r="S549" s="30"/>
    </row>
    <row r="550" spans="2:19" x14ac:dyDescent="0.2">
      <c r="B550" s="17">
        <f t="shared" si="39"/>
        <v>541</v>
      </c>
      <c r="C550" s="71">
        <f t="shared" si="38"/>
        <v>0</v>
      </c>
      <c r="D550" s="29">
        <f t="shared" si="40"/>
        <v>0</v>
      </c>
      <c r="E550" s="27" t="s">
        <v>12</v>
      </c>
      <c r="F550" s="27" t="s">
        <v>12</v>
      </c>
      <c r="G550" s="28" t="s">
        <v>12</v>
      </c>
      <c r="H550" s="29" t="s">
        <v>12</v>
      </c>
      <c r="I550" s="29" t="s">
        <v>12</v>
      </c>
      <c r="J550" s="99"/>
      <c r="K550" s="29" t="s">
        <v>12</v>
      </c>
      <c r="L550" s="99"/>
      <c r="M550" s="29" t="s">
        <v>12</v>
      </c>
      <c r="N550" s="18" t="s">
        <v>124</v>
      </c>
      <c r="O550" s="18"/>
      <c r="P550" s="104"/>
      <c r="Q550" s="104"/>
      <c r="R550" s="105" t="str">
        <f t="shared" si="41"/>
        <v/>
      </c>
      <c r="S550" s="30"/>
    </row>
    <row r="551" spans="2:19" x14ac:dyDescent="0.2">
      <c r="B551" s="17">
        <f t="shared" si="39"/>
        <v>542</v>
      </c>
      <c r="C551" s="71">
        <f t="shared" si="38"/>
        <v>0</v>
      </c>
      <c r="D551" s="29">
        <f t="shared" si="40"/>
        <v>0</v>
      </c>
      <c r="E551" s="27" t="s">
        <v>12</v>
      </c>
      <c r="F551" s="27" t="s">
        <v>12</v>
      </c>
      <c r="G551" s="28" t="s">
        <v>12</v>
      </c>
      <c r="H551" s="29" t="s">
        <v>12</v>
      </c>
      <c r="I551" s="29" t="s">
        <v>12</v>
      </c>
      <c r="J551" s="99"/>
      <c r="K551" s="29" t="s">
        <v>12</v>
      </c>
      <c r="L551" s="99"/>
      <c r="M551" s="29" t="s">
        <v>12</v>
      </c>
      <c r="N551" s="18" t="s">
        <v>124</v>
      </c>
      <c r="O551" s="18"/>
      <c r="P551" s="104"/>
      <c r="Q551" s="104"/>
      <c r="R551" s="105" t="str">
        <f t="shared" si="41"/>
        <v/>
      </c>
      <c r="S551" s="30"/>
    </row>
    <row r="552" spans="2:19" x14ac:dyDescent="0.2">
      <c r="B552" s="17">
        <f t="shared" si="39"/>
        <v>543</v>
      </c>
      <c r="C552" s="71">
        <f t="shared" si="38"/>
        <v>0</v>
      </c>
      <c r="D552" s="29">
        <f t="shared" si="40"/>
        <v>0</v>
      </c>
      <c r="E552" s="27" t="s">
        <v>12</v>
      </c>
      <c r="F552" s="27" t="s">
        <v>12</v>
      </c>
      <c r="G552" s="28" t="s">
        <v>12</v>
      </c>
      <c r="H552" s="29" t="s">
        <v>12</v>
      </c>
      <c r="I552" s="29" t="s">
        <v>12</v>
      </c>
      <c r="J552" s="99"/>
      <c r="K552" s="29" t="s">
        <v>12</v>
      </c>
      <c r="L552" s="99"/>
      <c r="M552" s="29" t="s">
        <v>12</v>
      </c>
      <c r="N552" s="18" t="s">
        <v>124</v>
      </c>
      <c r="O552" s="18"/>
      <c r="P552" s="104"/>
      <c r="Q552" s="104"/>
      <c r="R552" s="105" t="str">
        <f t="shared" si="41"/>
        <v/>
      </c>
      <c r="S552" s="30"/>
    </row>
    <row r="553" spans="2:19" x14ac:dyDescent="0.2">
      <c r="B553" s="17">
        <f t="shared" si="39"/>
        <v>544</v>
      </c>
      <c r="C553" s="71">
        <f t="shared" si="38"/>
        <v>0</v>
      </c>
      <c r="D553" s="29">
        <f t="shared" si="40"/>
        <v>0</v>
      </c>
      <c r="E553" s="27" t="s">
        <v>12</v>
      </c>
      <c r="F553" s="27" t="s">
        <v>12</v>
      </c>
      <c r="G553" s="28" t="s">
        <v>12</v>
      </c>
      <c r="H553" s="29" t="s">
        <v>12</v>
      </c>
      <c r="I553" s="29" t="s">
        <v>12</v>
      </c>
      <c r="J553" s="99"/>
      <c r="K553" s="29" t="s">
        <v>12</v>
      </c>
      <c r="L553" s="99"/>
      <c r="M553" s="29" t="s">
        <v>12</v>
      </c>
      <c r="N553" s="18" t="s">
        <v>124</v>
      </c>
      <c r="O553" s="18"/>
      <c r="P553" s="104"/>
      <c r="Q553" s="104"/>
      <c r="R553" s="105" t="str">
        <f t="shared" si="41"/>
        <v/>
      </c>
      <c r="S553" s="30"/>
    </row>
    <row r="554" spans="2:19" x14ac:dyDescent="0.2">
      <c r="B554" s="17">
        <f t="shared" si="39"/>
        <v>545</v>
      </c>
      <c r="C554" s="71">
        <f t="shared" si="38"/>
        <v>0</v>
      </c>
      <c r="D554" s="29">
        <f t="shared" si="40"/>
        <v>0</v>
      </c>
      <c r="E554" s="27" t="s">
        <v>12</v>
      </c>
      <c r="F554" s="27" t="s">
        <v>12</v>
      </c>
      <c r="G554" s="28" t="s">
        <v>12</v>
      </c>
      <c r="H554" s="29" t="s">
        <v>12</v>
      </c>
      <c r="I554" s="29" t="s">
        <v>12</v>
      </c>
      <c r="J554" s="99"/>
      <c r="K554" s="29" t="s">
        <v>12</v>
      </c>
      <c r="L554" s="99"/>
      <c r="M554" s="29" t="s">
        <v>12</v>
      </c>
      <c r="N554" s="18" t="s">
        <v>124</v>
      </c>
      <c r="O554" s="18"/>
      <c r="P554" s="104"/>
      <c r="Q554" s="104"/>
      <c r="R554" s="105" t="str">
        <f t="shared" si="41"/>
        <v/>
      </c>
      <c r="S554" s="30"/>
    </row>
    <row r="555" spans="2:19" x14ac:dyDescent="0.2">
      <c r="B555" s="17">
        <f t="shared" si="39"/>
        <v>546</v>
      </c>
      <c r="C555" s="71">
        <f t="shared" si="38"/>
        <v>0</v>
      </c>
      <c r="D555" s="29">
        <f t="shared" si="40"/>
        <v>0</v>
      </c>
      <c r="E555" s="27" t="s">
        <v>12</v>
      </c>
      <c r="F555" s="27" t="s">
        <v>12</v>
      </c>
      <c r="G555" s="28" t="s">
        <v>12</v>
      </c>
      <c r="H555" s="29" t="s">
        <v>12</v>
      </c>
      <c r="I555" s="29" t="s">
        <v>12</v>
      </c>
      <c r="J555" s="99"/>
      <c r="K555" s="29" t="s">
        <v>12</v>
      </c>
      <c r="L555" s="99"/>
      <c r="M555" s="29" t="s">
        <v>12</v>
      </c>
      <c r="N555" s="18" t="s">
        <v>124</v>
      </c>
      <c r="O555" s="18"/>
      <c r="P555" s="104"/>
      <c r="Q555" s="104"/>
      <c r="R555" s="105" t="str">
        <f t="shared" si="41"/>
        <v/>
      </c>
      <c r="S555" s="30"/>
    </row>
    <row r="556" spans="2:19" x14ac:dyDescent="0.2">
      <c r="B556" s="17">
        <f t="shared" si="39"/>
        <v>547</v>
      </c>
      <c r="C556" s="71">
        <f t="shared" si="38"/>
        <v>0</v>
      </c>
      <c r="D556" s="29">
        <f t="shared" si="40"/>
        <v>0</v>
      </c>
      <c r="E556" s="27" t="s">
        <v>12</v>
      </c>
      <c r="F556" s="27" t="s">
        <v>12</v>
      </c>
      <c r="G556" s="28" t="s">
        <v>12</v>
      </c>
      <c r="H556" s="29" t="s">
        <v>12</v>
      </c>
      <c r="I556" s="29" t="s">
        <v>12</v>
      </c>
      <c r="J556" s="99"/>
      <c r="K556" s="29" t="s">
        <v>12</v>
      </c>
      <c r="L556" s="99"/>
      <c r="M556" s="29" t="s">
        <v>12</v>
      </c>
      <c r="N556" s="18" t="s">
        <v>124</v>
      </c>
      <c r="O556" s="18"/>
      <c r="P556" s="104"/>
      <c r="Q556" s="104"/>
      <c r="R556" s="105" t="str">
        <f t="shared" si="41"/>
        <v/>
      </c>
      <c r="S556" s="30"/>
    </row>
    <row r="557" spans="2:19" x14ac:dyDescent="0.2">
      <c r="B557" s="17">
        <f t="shared" si="39"/>
        <v>548</v>
      </c>
      <c r="C557" s="71">
        <f t="shared" si="38"/>
        <v>0</v>
      </c>
      <c r="D557" s="29">
        <f t="shared" si="40"/>
        <v>0</v>
      </c>
      <c r="E557" s="27" t="s">
        <v>12</v>
      </c>
      <c r="F557" s="27" t="s">
        <v>12</v>
      </c>
      <c r="G557" s="28" t="s">
        <v>12</v>
      </c>
      <c r="H557" s="29" t="s">
        <v>12</v>
      </c>
      <c r="I557" s="29" t="s">
        <v>12</v>
      </c>
      <c r="J557" s="99"/>
      <c r="K557" s="29" t="s">
        <v>12</v>
      </c>
      <c r="L557" s="99"/>
      <c r="M557" s="29" t="s">
        <v>12</v>
      </c>
      <c r="N557" s="18" t="s">
        <v>124</v>
      </c>
      <c r="O557" s="18"/>
      <c r="P557" s="104"/>
      <c r="Q557" s="104"/>
      <c r="R557" s="105" t="str">
        <f t="shared" si="41"/>
        <v/>
      </c>
      <c r="S557" s="30"/>
    </row>
    <row r="558" spans="2:19" x14ac:dyDescent="0.2">
      <c r="B558" s="17">
        <f t="shared" si="39"/>
        <v>549</v>
      </c>
      <c r="C558" s="71">
        <f t="shared" si="38"/>
        <v>0</v>
      </c>
      <c r="D558" s="29">
        <f t="shared" si="40"/>
        <v>0</v>
      </c>
      <c r="E558" s="27" t="s">
        <v>12</v>
      </c>
      <c r="F558" s="27" t="s">
        <v>12</v>
      </c>
      <c r="G558" s="28" t="s">
        <v>12</v>
      </c>
      <c r="H558" s="29" t="s">
        <v>12</v>
      </c>
      <c r="I558" s="29" t="s">
        <v>12</v>
      </c>
      <c r="J558" s="99"/>
      <c r="K558" s="29" t="s">
        <v>12</v>
      </c>
      <c r="L558" s="99"/>
      <c r="M558" s="29" t="s">
        <v>12</v>
      </c>
      <c r="N558" s="18" t="s">
        <v>124</v>
      </c>
      <c r="O558" s="18"/>
      <c r="P558" s="104"/>
      <c r="Q558" s="104"/>
      <c r="R558" s="105" t="str">
        <f t="shared" si="41"/>
        <v/>
      </c>
      <c r="S558" s="30"/>
    </row>
    <row r="559" spans="2:19" x14ac:dyDescent="0.2">
      <c r="B559" s="17">
        <f t="shared" si="39"/>
        <v>550</v>
      </c>
      <c r="C559" s="71">
        <f t="shared" si="38"/>
        <v>0</v>
      </c>
      <c r="D559" s="29">
        <f t="shared" si="40"/>
        <v>0</v>
      </c>
      <c r="E559" s="27" t="s">
        <v>12</v>
      </c>
      <c r="F559" s="27" t="s">
        <v>12</v>
      </c>
      <c r="G559" s="28" t="s">
        <v>12</v>
      </c>
      <c r="H559" s="29" t="s">
        <v>12</v>
      </c>
      <c r="I559" s="29" t="s">
        <v>12</v>
      </c>
      <c r="J559" s="99"/>
      <c r="K559" s="29" t="s">
        <v>12</v>
      </c>
      <c r="L559" s="99"/>
      <c r="M559" s="29" t="s">
        <v>12</v>
      </c>
      <c r="N559" s="18" t="s">
        <v>124</v>
      </c>
      <c r="O559" s="18"/>
      <c r="P559" s="104"/>
      <c r="Q559" s="104"/>
      <c r="R559" s="105" t="str">
        <f t="shared" si="41"/>
        <v/>
      </c>
      <c r="S559" s="30"/>
    </row>
    <row r="560" spans="2:19" x14ac:dyDescent="0.2">
      <c r="B560" s="17">
        <f t="shared" si="39"/>
        <v>551</v>
      </c>
      <c r="C560" s="71">
        <f t="shared" si="38"/>
        <v>0</v>
      </c>
      <c r="D560" s="29">
        <f t="shared" si="40"/>
        <v>0</v>
      </c>
      <c r="E560" s="27" t="s">
        <v>12</v>
      </c>
      <c r="F560" s="27" t="s">
        <v>12</v>
      </c>
      <c r="G560" s="28" t="s">
        <v>12</v>
      </c>
      <c r="H560" s="29" t="s">
        <v>12</v>
      </c>
      <c r="I560" s="29" t="s">
        <v>12</v>
      </c>
      <c r="J560" s="99"/>
      <c r="K560" s="29" t="s">
        <v>12</v>
      </c>
      <c r="L560" s="99"/>
      <c r="M560" s="29" t="s">
        <v>12</v>
      </c>
      <c r="N560" s="18" t="s">
        <v>124</v>
      </c>
      <c r="O560" s="18"/>
      <c r="P560" s="104"/>
      <c r="Q560" s="104"/>
      <c r="R560" s="105" t="str">
        <f t="shared" si="41"/>
        <v/>
      </c>
      <c r="S560" s="30"/>
    </row>
    <row r="561" spans="2:19" x14ac:dyDescent="0.2">
      <c r="B561" s="17">
        <f t="shared" si="39"/>
        <v>552</v>
      </c>
      <c r="C561" s="71">
        <f t="shared" si="38"/>
        <v>0</v>
      </c>
      <c r="D561" s="29">
        <f t="shared" si="40"/>
        <v>0</v>
      </c>
      <c r="E561" s="27" t="s">
        <v>12</v>
      </c>
      <c r="F561" s="27" t="s">
        <v>12</v>
      </c>
      <c r="G561" s="28" t="s">
        <v>12</v>
      </c>
      <c r="H561" s="29" t="s">
        <v>12</v>
      </c>
      <c r="I561" s="29" t="s">
        <v>12</v>
      </c>
      <c r="J561" s="99"/>
      <c r="K561" s="29" t="s">
        <v>12</v>
      </c>
      <c r="L561" s="99"/>
      <c r="M561" s="29" t="s">
        <v>12</v>
      </c>
      <c r="N561" s="18" t="s">
        <v>124</v>
      </c>
      <c r="O561" s="18"/>
      <c r="P561" s="104"/>
      <c r="Q561" s="104"/>
      <c r="R561" s="105" t="str">
        <f t="shared" si="41"/>
        <v/>
      </c>
      <c r="S561" s="30"/>
    </row>
    <row r="562" spans="2:19" x14ac:dyDescent="0.2">
      <c r="B562" s="17">
        <f t="shared" si="39"/>
        <v>553</v>
      </c>
      <c r="C562" s="71">
        <f t="shared" si="38"/>
        <v>0</v>
      </c>
      <c r="D562" s="29">
        <f t="shared" si="40"/>
        <v>0</v>
      </c>
      <c r="E562" s="27" t="s">
        <v>12</v>
      </c>
      <c r="F562" s="27" t="s">
        <v>12</v>
      </c>
      <c r="G562" s="28" t="s">
        <v>12</v>
      </c>
      <c r="H562" s="29" t="s">
        <v>12</v>
      </c>
      <c r="I562" s="29" t="s">
        <v>12</v>
      </c>
      <c r="J562" s="99"/>
      <c r="K562" s="29" t="s">
        <v>12</v>
      </c>
      <c r="L562" s="99"/>
      <c r="M562" s="29" t="s">
        <v>12</v>
      </c>
      <c r="N562" s="18" t="s">
        <v>124</v>
      </c>
      <c r="O562" s="18"/>
      <c r="P562" s="104"/>
      <c r="Q562" s="104"/>
      <c r="R562" s="105" t="str">
        <f t="shared" si="41"/>
        <v/>
      </c>
      <c r="S562" s="30"/>
    </row>
    <row r="563" spans="2:19" x14ac:dyDescent="0.2">
      <c r="B563" s="17">
        <f t="shared" si="39"/>
        <v>554</v>
      </c>
      <c r="C563" s="71">
        <f t="shared" si="38"/>
        <v>0</v>
      </c>
      <c r="D563" s="29">
        <f t="shared" si="40"/>
        <v>0</v>
      </c>
      <c r="E563" s="27" t="s">
        <v>12</v>
      </c>
      <c r="F563" s="27" t="s">
        <v>12</v>
      </c>
      <c r="G563" s="28" t="s">
        <v>12</v>
      </c>
      <c r="H563" s="29" t="s">
        <v>12</v>
      </c>
      <c r="I563" s="29" t="s">
        <v>12</v>
      </c>
      <c r="J563" s="99"/>
      <c r="K563" s="29" t="s">
        <v>12</v>
      </c>
      <c r="L563" s="99"/>
      <c r="M563" s="29" t="s">
        <v>12</v>
      </c>
      <c r="N563" s="18" t="s">
        <v>124</v>
      </c>
      <c r="O563" s="18"/>
      <c r="P563" s="104"/>
      <c r="Q563" s="104"/>
      <c r="R563" s="105" t="str">
        <f t="shared" si="41"/>
        <v/>
      </c>
      <c r="S563" s="30"/>
    </row>
    <row r="564" spans="2:19" x14ac:dyDescent="0.2">
      <c r="B564" s="17">
        <f t="shared" si="39"/>
        <v>555</v>
      </c>
      <c r="C564" s="71">
        <f t="shared" si="38"/>
        <v>0</v>
      </c>
      <c r="D564" s="29">
        <f t="shared" si="40"/>
        <v>0</v>
      </c>
      <c r="E564" s="27" t="s">
        <v>12</v>
      </c>
      <c r="F564" s="27" t="s">
        <v>12</v>
      </c>
      <c r="G564" s="28" t="s">
        <v>12</v>
      </c>
      <c r="H564" s="29" t="s">
        <v>12</v>
      </c>
      <c r="I564" s="29" t="s">
        <v>12</v>
      </c>
      <c r="J564" s="99"/>
      <c r="K564" s="29" t="s">
        <v>12</v>
      </c>
      <c r="L564" s="99"/>
      <c r="M564" s="29" t="s">
        <v>12</v>
      </c>
      <c r="N564" s="18" t="s">
        <v>124</v>
      </c>
      <c r="O564" s="18"/>
      <c r="P564" s="104"/>
      <c r="Q564" s="104"/>
      <c r="R564" s="105" t="str">
        <f t="shared" si="41"/>
        <v/>
      </c>
      <c r="S564" s="30"/>
    </row>
    <row r="565" spans="2:19" x14ac:dyDescent="0.2">
      <c r="B565" s="17">
        <f t="shared" si="39"/>
        <v>556</v>
      </c>
      <c r="C565" s="71">
        <f t="shared" si="38"/>
        <v>0</v>
      </c>
      <c r="D565" s="29">
        <f t="shared" si="40"/>
        <v>0</v>
      </c>
      <c r="E565" s="27" t="s">
        <v>12</v>
      </c>
      <c r="F565" s="27" t="s">
        <v>12</v>
      </c>
      <c r="G565" s="28" t="s">
        <v>12</v>
      </c>
      <c r="H565" s="29" t="s">
        <v>12</v>
      </c>
      <c r="I565" s="29" t="s">
        <v>12</v>
      </c>
      <c r="J565" s="99"/>
      <c r="K565" s="29" t="s">
        <v>12</v>
      </c>
      <c r="L565" s="99"/>
      <c r="M565" s="29" t="s">
        <v>12</v>
      </c>
      <c r="N565" s="18" t="s">
        <v>124</v>
      </c>
      <c r="O565" s="18"/>
      <c r="P565" s="104"/>
      <c r="Q565" s="104"/>
      <c r="R565" s="105" t="str">
        <f t="shared" si="41"/>
        <v/>
      </c>
      <c r="S565" s="30"/>
    </row>
    <row r="566" spans="2:19" x14ac:dyDescent="0.2">
      <c r="B566" s="17">
        <f t="shared" si="39"/>
        <v>557</v>
      </c>
      <c r="C566" s="71">
        <f t="shared" si="38"/>
        <v>0</v>
      </c>
      <c r="D566" s="29">
        <f t="shared" si="40"/>
        <v>0</v>
      </c>
      <c r="E566" s="27" t="s">
        <v>12</v>
      </c>
      <c r="F566" s="27" t="s">
        <v>12</v>
      </c>
      <c r="G566" s="28" t="s">
        <v>12</v>
      </c>
      <c r="H566" s="29" t="s">
        <v>12</v>
      </c>
      <c r="I566" s="29" t="s">
        <v>12</v>
      </c>
      <c r="J566" s="99"/>
      <c r="K566" s="29" t="s">
        <v>12</v>
      </c>
      <c r="L566" s="99"/>
      <c r="M566" s="29" t="s">
        <v>12</v>
      </c>
      <c r="N566" s="18" t="s">
        <v>124</v>
      </c>
      <c r="O566" s="18"/>
      <c r="P566" s="104"/>
      <c r="Q566" s="104"/>
      <c r="R566" s="105" t="str">
        <f t="shared" si="41"/>
        <v/>
      </c>
      <c r="S566" s="30"/>
    </row>
    <row r="567" spans="2:19" x14ac:dyDescent="0.2">
      <c r="B567" s="17">
        <f t="shared" si="39"/>
        <v>558</v>
      </c>
      <c r="C567" s="71">
        <f t="shared" si="38"/>
        <v>0</v>
      </c>
      <c r="D567" s="29">
        <f t="shared" si="40"/>
        <v>0</v>
      </c>
      <c r="E567" s="27" t="s">
        <v>12</v>
      </c>
      <c r="F567" s="27" t="s">
        <v>12</v>
      </c>
      <c r="G567" s="28" t="s">
        <v>12</v>
      </c>
      <c r="H567" s="29" t="s">
        <v>12</v>
      </c>
      <c r="I567" s="29" t="s">
        <v>12</v>
      </c>
      <c r="J567" s="99"/>
      <c r="K567" s="29" t="s">
        <v>12</v>
      </c>
      <c r="L567" s="99"/>
      <c r="M567" s="29" t="s">
        <v>12</v>
      </c>
      <c r="N567" s="18" t="s">
        <v>124</v>
      </c>
      <c r="O567" s="18"/>
      <c r="P567" s="104"/>
      <c r="Q567" s="104"/>
      <c r="R567" s="105" t="str">
        <f t="shared" si="41"/>
        <v/>
      </c>
      <c r="S567" s="30"/>
    </row>
    <row r="568" spans="2:19" x14ac:dyDescent="0.2">
      <c r="B568" s="17">
        <f t="shared" si="39"/>
        <v>559</v>
      </c>
      <c r="C568" s="71">
        <f t="shared" si="38"/>
        <v>0</v>
      </c>
      <c r="D568" s="29">
        <f t="shared" si="40"/>
        <v>0</v>
      </c>
      <c r="E568" s="27" t="s">
        <v>12</v>
      </c>
      <c r="F568" s="27" t="s">
        <v>12</v>
      </c>
      <c r="G568" s="28" t="s">
        <v>12</v>
      </c>
      <c r="H568" s="29" t="s">
        <v>12</v>
      </c>
      <c r="I568" s="29" t="s">
        <v>12</v>
      </c>
      <c r="J568" s="99"/>
      <c r="K568" s="29" t="s">
        <v>12</v>
      </c>
      <c r="L568" s="99"/>
      <c r="M568" s="29" t="s">
        <v>12</v>
      </c>
      <c r="N568" s="18" t="s">
        <v>124</v>
      </c>
      <c r="O568" s="18"/>
      <c r="P568" s="104"/>
      <c r="Q568" s="104"/>
      <c r="R568" s="105" t="str">
        <f t="shared" si="41"/>
        <v/>
      </c>
      <c r="S568" s="30"/>
    </row>
    <row r="569" spans="2:19" x14ac:dyDescent="0.2">
      <c r="B569" s="17">
        <f t="shared" si="39"/>
        <v>560</v>
      </c>
      <c r="C569" s="71">
        <f t="shared" si="38"/>
        <v>0</v>
      </c>
      <c r="D569" s="29">
        <f t="shared" si="40"/>
        <v>0</v>
      </c>
      <c r="E569" s="27" t="s">
        <v>12</v>
      </c>
      <c r="F569" s="27" t="s">
        <v>12</v>
      </c>
      <c r="G569" s="28" t="s">
        <v>12</v>
      </c>
      <c r="H569" s="29" t="s">
        <v>12</v>
      </c>
      <c r="I569" s="29" t="s">
        <v>12</v>
      </c>
      <c r="J569" s="99"/>
      <c r="K569" s="29" t="s">
        <v>12</v>
      </c>
      <c r="L569" s="99"/>
      <c r="M569" s="29" t="s">
        <v>12</v>
      </c>
      <c r="N569" s="18" t="s">
        <v>124</v>
      </c>
      <c r="O569" s="18"/>
      <c r="P569" s="104"/>
      <c r="Q569" s="104"/>
      <c r="R569" s="105" t="str">
        <f t="shared" si="41"/>
        <v/>
      </c>
      <c r="S569" s="30"/>
    </row>
    <row r="570" spans="2:19" x14ac:dyDescent="0.2">
      <c r="B570" s="17">
        <f t="shared" si="39"/>
        <v>561</v>
      </c>
      <c r="C570" s="71">
        <f t="shared" si="38"/>
        <v>0</v>
      </c>
      <c r="D570" s="29">
        <f t="shared" si="40"/>
        <v>0</v>
      </c>
      <c r="E570" s="27" t="s">
        <v>12</v>
      </c>
      <c r="F570" s="27" t="s">
        <v>12</v>
      </c>
      <c r="G570" s="28" t="s">
        <v>12</v>
      </c>
      <c r="H570" s="29" t="s">
        <v>12</v>
      </c>
      <c r="I570" s="29" t="s">
        <v>12</v>
      </c>
      <c r="J570" s="99"/>
      <c r="K570" s="29" t="s">
        <v>12</v>
      </c>
      <c r="L570" s="99"/>
      <c r="M570" s="29" t="s">
        <v>12</v>
      </c>
      <c r="N570" s="18" t="s">
        <v>124</v>
      </c>
      <c r="O570" s="18"/>
      <c r="P570" s="104"/>
      <c r="Q570" s="104"/>
      <c r="R570" s="105" t="str">
        <f t="shared" si="41"/>
        <v/>
      </c>
      <c r="S570" s="30"/>
    </row>
    <row r="571" spans="2:19" x14ac:dyDescent="0.2">
      <c r="B571" s="17">
        <f t="shared" si="39"/>
        <v>562</v>
      </c>
      <c r="C571" s="71">
        <f t="shared" si="38"/>
        <v>0</v>
      </c>
      <c r="D571" s="29">
        <f t="shared" si="40"/>
        <v>0</v>
      </c>
      <c r="E571" s="27" t="s">
        <v>12</v>
      </c>
      <c r="F571" s="27" t="s">
        <v>12</v>
      </c>
      <c r="G571" s="28" t="s">
        <v>12</v>
      </c>
      <c r="H571" s="29" t="s">
        <v>12</v>
      </c>
      <c r="I571" s="29" t="s">
        <v>12</v>
      </c>
      <c r="J571" s="99"/>
      <c r="K571" s="29" t="s">
        <v>12</v>
      </c>
      <c r="L571" s="99"/>
      <c r="M571" s="29" t="s">
        <v>12</v>
      </c>
      <c r="N571" s="18" t="s">
        <v>124</v>
      </c>
      <c r="O571" s="18"/>
      <c r="P571" s="104"/>
      <c r="Q571" s="104"/>
      <c r="R571" s="105" t="str">
        <f t="shared" si="41"/>
        <v/>
      </c>
      <c r="S571" s="30"/>
    </row>
    <row r="572" spans="2:19" x14ac:dyDescent="0.2">
      <c r="B572" s="17">
        <f t="shared" si="39"/>
        <v>563</v>
      </c>
      <c r="C572" s="71">
        <f t="shared" si="38"/>
        <v>0</v>
      </c>
      <c r="D572" s="29">
        <f t="shared" si="40"/>
        <v>0</v>
      </c>
      <c r="E572" s="27" t="s">
        <v>12</v>
      </c>
      <c r="F572" s="27" t="s">
        <v>12</v>
      </c>
      <c r="G572" s="28" t="s">
        <v>12</v>
      </c>
      <c r="H572" s="29" t="s">
        <v>12</v>
      </c>
      <c r="I572" s="29" t="s">
        <v>12</v>
      </c>
      <c r="J572" s="99"/>
      <c r="K572" s="29" t="s">
        <v>12</v>
      </c>
      <c r="L572" s="99"/>
      <c r="M572" s="29" t="s">
        <v>12</v>
      </c>
      <c r="N572" s="18" t="s">
        <v>124</v>
      </c>
      <c r="O572" s="18"/>
      <c r="P572" s="104"/>
      <c r="Q572" s="104"/>
      <c r="R572" s="105" t="str">
        <f t="shared" si="41"/>
        <v/>
      </c>
      <c r="S572" s="30"/>
    </row>
    <row r="573" spans="2:19" x14ac:dyDescent="0.2">
      <c r="B573" s="17">
        <f t="shared" si="39"/>
        <v>564</v>
      </c>
      <c r="C573" s="71">
        <f t="shared" ref="C573:C636" si="42">D573/$F$6</f>
        <v>0</v>
      </c>
      <c r="D573" s="29">
        <f t="shared" si="40"/>
        <v>0</v>
      </c>
      <c r="E573" s="27" t="s">
        <v>12</v>
      </c>
      <c r="F573" s="27" t="s">
        <v>12</v>
      </c>
      <c r="G573" s="28" t="s">
        <v>12</v>
      </c>
      <c r="H573" s="29" t="s">
        <v>12</v>
      </c>
      <c r="I573" s="29" t="s">
        <v>12</v>
      </c>
      <c r="J573" s="99"/>
      <c r="K573" s="29" t="s">
        <v>12</v>
      </c>
      <c r="L573" s="99"/>
      <c r="M573" s="29" t="s">
        <v>12</v>
      </c>
      <c r="N573" s="18" t="s">
        <v>124</v>
      </c>
      <c r="O573" s="18"/>
      <c r="P573" s="104"/>
      <c r="Q573" s="104"/>
      <c r="R573" s="105" t="str">
        <f t="shared" si="41"/>
        <v/>
      </c>
      <c r="S573" s="30"/>
    </row>
    <row r="574" spans="2:19" x14ac:dyDescent="0.2">
      <c r="B574" s="17">
        <f t="shared" si="39"/>
        <v>565</v>
      </c>
      <c r="C574" s="71">
        <f t="shared" si="42"/>
        <v>0</v>
      </c>
      <c r="D574" s="29">
        <f t="shared" si="40"/>
        <v>0</v>
      </c>
      <c r="E574" s="27" t="s">
        <v>12</v>
      </c>
      <c r="F574" s="27" t="s">
        <v>12</v>
      </c>
      <c r="G574" s="28" t="s">
        <v>12</v>
      </c>
      <c r="H574" s="29" t="s">
        <v>12</v>
      </c>
      <c r="I574" s="29" t="s">
        <v>12</v>
      </c>
      <c r="J574" s="99"/>
      <c r="K574" s="29" t="s">
        <v>12</v>
      </c>
      <c r="L574" s="99"/>
      <c r="M574" s="29" t="s">
        <v>12</v>
      </c>
      <c r="N574" s="18" t="s">
        <v>124</v>
      </c>
      <c r="O574" s="18"/>
      <c r="P574" s="104"/>
      <c r="Q574" s="104"/>
      <c r="R574" s="105" t="str">
        <f t="shared" si="41"/>
        <v/>
      </c>
      <c r="S574" s="30"/>
    </row>
    <row r="575" spans="2:19" x14ac:dyDescent="0.2">
      <c r="B575" s="17">
        <f t="shared" si="39"/>
        <v>566</v>
      </c>
      <c r="C575" s="71">
        <f t="shared" si="42"/>
        <v>0</v>
      </c>
      <c r="D575" s="29">
        <f t="shared" si="40"/>
        <v>0</v>
      </c>
      <c r="E575" s="27" t="s">
        <v>12</v>
      </c>
      <c r="F575" s="27" t="s">
        <v>12</v>
      </c>
      <c r="G575" s="28" t="s">
        <v>12</v>
      </c>
      <c r="H575" s="29" t="s">
        <v>12</v>
      </c>
      <c r="I575" s="29" t="s">
        <v>12</v>
      </c>
      <c r="J575" s="99"/>
      <c r="K575" s="29" t="s">
        <v>12</v>
      </c>
      <c r="L575" s="99"/>
      <c r="M575" s="29" t="s">
        <v>12</v>
      </c>
      <c r="N575" s="18" t="s">
        <v>124</v>
      </c>
      <c r="O575" s="18"/>
      <c r="P575" s="104"/>
      <c r="Q575" s="104"/>
      <c r="R575" s="105" t="str">
        <f t="shared" si="41"/>
        <v/>
      </c>
      <c r="S575" s="30"/>
    </row>
    <row r="576" spans="2:19" x14ac:dyDescent="0.2">
      <c r="B576" s="17">
        <f t="shared" si="39"/>
        <v>567</v>
      </c>
      <c r="C576" s="71">
        <f t="shared" si="42"/>
        <v>0</v>
      </c>
      <c r="D576" s="29">
        <f t="shared" si="40"/>
        <v>0</v>
      </c>
      <c r="E576" s="27" t="s">
        <v>12</v>
      </c>
      <c r="F576" s="27" t="s">
        <v>12</v>
      </c>
      <c r="G576" s="28" t="s">
        <v>12</v>
      </c>
      <c r="H576" s="29" t="s">
        <v>12</v>
      </c>
      <c r="I576" s="29" t="s">
        <v>12</v>
      </c>
      <c r="J576" s="99"/>
      <c r="K576" s="29" t="s">
        <v>12</v>
      </c>
      <c r="L576" s="99"/>
      <c r="M576" s="29" t="s">
        <v>12</v>
      </c>
      <c r="N576" s="18" t="s">
        <v>124</v>
      </c>
      <c r="O576" s="18"/>
      <c r="P576" s="104"/>
      <c r="Q576" s="104"/>
      <c r="R576" s="105" t="str">
        <f t="shared" si="41"/>
        <v/>
      </c>
      <c r="S576" s="30"/>
    </row>
    <row r="577" spans="2:19" x14ac:dyDescent="0.2">
      <c r="B577" s="17">
        <f t="shared" si="39"/>
        <v>568</v>
      </c>
      <c r="C577" s="71">
        <f t="shared" si="42"/>
        <v>0</v>
      </c>
      <c r="D577" s="29">
        <f t="shared" si="40"/>
        <v>0</v>
      </c>
      <c r="E577" s="27" t="s">
        <v>12</v>
      </c>
      <c r="F577" s="27" t="s">
        <v>12</v>
      </c>
      <c r="G577" s="28" t="s">
        <v>12</v>
      </c>
      <c r="H577" s="29" t="s">
        <v>12</v>
      </c>
      <c r="I577" s="29" t="s">
        <v>12</v>
      </c>
      <c r="J577" s="99"/>
      <c r="K577" s="29" t="s">
        <v>12</v>
      </c>
      <c r="L577" s="99"/>
      <c r="M577" s="29" t="s">
        <v>12</v>
      </c>
      <c r="N577" s="18" t="s">
        <v>124</v>
      </c>
      <c r="O577" s="18"/>
      <c r="P577" s="104"/>
      <c r="Q577" s="104"/>
      <c r="R577" s="105" t="str">
        <f t="shared" si="41"/>
        <v/>
      </c>
      <c r="S577" s="30"/>
    </row>
    <row r="578" spans="2:19" x14ac:dyDescent="0.2">
      <c r="B578" s="17">
        <f t="shared" si="39"/>
        <v>569</v>
      </c>
      <c r="C578" s="71">
        <f t="shared" si="42"/>
        <v>0</v>
      </c>
      <c r="D578" s="29">
        <f t="shared" si="40"/>
        <v>0</v>
      </c>
      <c r="E578" s="27" t="s">
        <v>12</v>
      </c>
      <c r="F578" s="27" t="s">
        <v>12</v>
      </c>
      <c r="G578" s="28" t="s">
        <v>12</v>
      </c>
      <c r="H578" s="29" t="s">
        <v>12</v>
      </c>
      <c r="I578" s="29" t="s">
        <v>12</v>
      </c>
      <c r="J578" s="99"/>
      <c r="K578" s="29" t="s">
        <v>12</v>
      </c>
      <c r="L578" s="99"/>
      <c r="M578" s="29" t="s">
        <v>12</v>
      </c>
      <c r="N578" s="18" t="s">
        <v>124</v>
      </c>
      <c r="O578" s="18"/>
      <c r="P578" s="104"/>
      <c r="Q578" s="104"/>
      <c r="R578" s="105" t="str">
        <f t="shared" si="41"/>
        <v/>
      </c>
      <c r="S578" s="30"/>
    </row>
    <row r="579" spans="2:19" x14ac:dyDescent="0.2">
      <c r="B579" s="17">
        <f t="shared" si="39"/>
        <v>570</v>
      </c>
      <c r="C579" s="71">
        <f t="shared" si="42"/>
        <v>0</v>
      </c>
      <c r="D579" s="29">
        <f t="shared" si="40"/>
        <v>0</v>
      </c>
      <c r="E579" s="27" t="s">
        <v>12</v>
      </c>
      <c r="F579" s="27" t="s">
        <v>12</v>
      </c>
      <c r="G579" s="28" t="s">
        <v>12</v>
      </c>
      <c r="H579" s="29" t="s">
        <v>12</v>
      </c>
      <c r="I579" s="29" t="s">
        <v>12</v>
      </c>
      <c r="J579" s="99"/>
      <c r="K579" s="29" t="s">
        <v>12</v>
      </c>
      <c r="L579" s="99"/>
      <c r="M579" s="29" t="s">
        <v>12</v>
      </c>
      <c r="N579" s="18" t="s">
        <v>124</v>
      </c>
      <c r="O579" s="18"/>
      <c r="P579" s="104"/>
      <c r="Q579" s="104"/>
      <c r="R579" s="105" t="str">
        <f t="shared" si="41"/>
        <v/>
      </c>
      <c r="S579" s="30"/>
    </row>
    <row r="580" spans="2:19" x14ac:dyDescent="0.2">
      <c r="B580" s="17">
        <f t="shared" si="39"/>
        <v>571</v>
      </c>
      <c r="C580" s="71">
        <f t="shared" si="42"/>
        <v>0</v>
      </c>
      <c r="D580" s="29">
        <f t="shared" si="40"/>
        <v>0</v>
      </c>
      <c r="E580" s="27" t="s">
        <v>12</v>
      </c>
      <c r="F580" s="27" t="s">
        <v>12</v>
      </c>
      <c r="G580" s="28" t="s">
        <v>12</v>
      </c>
      <c r="H580" s="29" t="s">
        <v>12</v>
      </c>
      <c r="I580" s="29" t="s">
        <v>12</v>
      </c>
      <c r="J580" s="99"/>
      <c r="K580" s="29" t="s">
        <v>12</v>
      </c>
      <c r="L580" s="99"/>
      <c r="M580" s="29" t="s">
        <v>12</v>
      </c>
      <c r="N580" s="18" t="s">
        <v>124</v>
      </c>
      <c r="O580" s="18"/>
      <c r="P580" s="104"/>
      <c r="Q580" s="104"/>
      <c r="R580" s="105" t="str">
        <f t="shared" si="41"/>
        <v/>
      </c>
      <c r="S580" s="30"/>
    </row>
    <row r="581" spans="2:19" x14ac:dyDescent="0.2">
      <c r="B581" s="17">
        <f t="shared" si="39"/>
        <v>572</v>
      </c>
      <c r="C581" s="71">
        <f t="shared" si="42"/>
        <v>0</v>
      </c>
      <c r="D581" s="29">
        <f t="shared" si="40"/>
        <v>0</v>
      </c>
      <c r="E581" s="27" t="s">
        <v>12</v>
      </c>
      <c r="F581" s="27" t="s">
        <v>12</v>
      </c>
      <c r="G581" s="28" t="s">
        <v>12</v>
      </c>
      <c r="H581" s="29" t="s">
        <v>12</v>
      </c>
      <c r="I581" s="29" t="s">
        <v>12</v>
      </c>
      <c r="J581" s="99"/>
      <c r="K581" s="29" t="s">
        <v>12</v>
      </c>
      <c r="L581" s="99"/>
      <c r="M581" s="29" t="s">
        <v>12</v>
      </c>
      <c r="N581" s="18" t="s">
        <v>124</v>
      </c>
      <c r="O581" s="18"/>
      <c r="P581" s="104"/>
      <c r="Q581" s="104"/>
      <c r="R581" s="105" t="str">
        <f t="shared" si="41"/>
        <v/>
      </c>
      <c r="S581" s="30"/>
    </row>
    <row r="582" spans="2:19" x14ac:dyDescent="0.2">
      <c r="B582" s="17">
        <f t="shared" si="39"/>
        <v>573</v>
      </c>
      <c r="C582" s="71">
        <f t="shared" si="42"/>
        <v>0</v>
      </c>
      <c r="D582" s="29">
        <f t="shared" si="40"/>
        <v>0</v>
      </c>
      <c r="E582" s="27" t="s">
        <v>12</v>
      </c>
      <c r="F582" s="27" t="s">
        <v>12</v>
      </c>
      <c r="G582" s="28" t="s">
        <v>12</v>
      </c>
      <c r="H582" s="29" t="s">
        <v>12</v>
      </c>
      <c r="I582" s="29" t="s">
        <v>12</v>
      </c>
      <c r="J582" s="99"/>
      <c r="K582" s="29" t="s">
        <v>12</v>
      </c>
      <c r="L582" s="99"/>
      <c r="M582" s="29" t="s">
        <v>12</v>
      </c>
      <c r="N582" s="18" t="s">
        <v>124</v>
      </c>
      <c r="O582" s="18"/>
      <c r="P582" s="104"/>
      <c r="Q582" s="104"/>
      <c r="R582" s="105" t="str">
        <f t="shared" si="41"/>
        <v/>
      </c>
      <c r="S582" s="30"/>
    </row>
    <row r="583" spans="2:19" x14ac:dyDescent="0.2">
      <c r="B583" s="17">
        <f t="shared" si="39"/>
        <v>574</v>
      </c>
      <c r="C583" s="71">
        <f t="shared" si="42"/>
        <v>0</v>
      </c>
      <c r="D583" s="29">
        <f t="shared" si="40"/>
        <v>0</v>
      </c>
      <c r="E583" s="27" t="s">
        <v>12</v>
      </c>
      <c r="F583" s="27" t="s">
        <v>12</v>
      </c>
      <c r="G583" s="28" t="s">
        <v>12</v>
      </c>
      <c r="H583" s="29" t="s">
        <v>12</v>
      </c>
      <c r="I583" s="29" t="s">
        <v>12</v>
      </c>
      <c r="J583" s="99"/>
      <c r="K583" s="29" t="s">
        <v>12</v>
      </c>
      <c r="L583" s="99"/>
      <c r="M583" s="29" t="s">
        <v>12</v>
      </c>
      <c r="N583" s="18" t="s">
        <v>124</v>
      </c>
      <c r="O583" s="18"/>
      <c r="P583" s="104"/>
      <c r="Q583" s="104"/>
      <c r="R583" s="105" t="str">
        <f t="shared" si="41"/>
        <v/>
      </c>
      <c r="S583" s="30"/>
    </row>
    <row r="584" spans="2:19" x14ac:dyDescent="0.2">
      <c r="B584" s="17">
        <f t="shared" si="39"/>
        <v>575</v>
      </c>
      <c r="C584" s="71">
        <f t="shared" si="42"/>
        <v>0</v>
      </c>
      <c r="D584" s="29">
        <f t="shared" si="40"/>
        <v>0</v>
      </c>
      <c r="E584" s="27" t="s">
        <v>12</v>
      </c>
      <c r="F584" s="27" t="s">
        <v>12</v>
      </c>
      <c r="G584" s="28" t="s">
        <v>12</v>
      </c>
      <c r="H584" s="29" t="s">
        <v>12</v>
      </c>
      <c r="I584" s="29" t="s">
        <v>12</v>
      </c>
      <c r="J584" s="99"/>
      <c r="K584" s="29" t="s">
        <v>12</v>
      </c>
      <c r="L584" s="99"/>
      <c r="M584" s="29" t="s">
        <v>12</v>
      </c>
      <c r="N584" s="18" t="s">
        <v>124</v>
      </c>
      <c r="O584" s="18"/>
      <c r="P584" s="104"/>
      <c r="Q584" s="104"/>
      <c r="R584" s="105" t="str">
        <f t="shared" si="41"/>
        <v/>
      </c>
      <c r="S584" s="30"/>
    </row>
    <row r="585" spans="2:19" x14ac:dyDescent="0.2">
      <c r="B585" s="17">
        <f t="shared" si="39"/>
        <v>576</v>
      </c>
      <c r="C585" s="71">
        <f t="shared" si="42"/>
        <v>0</v>
      </c>
      <c r="D585" s="29">
        <f t="shared" si="40"/>
        <v>0</v>
      </c>
      <c r="E585" s="27" t="s">
        <v>12</v>
      </c>
      <c r="F585" s="27" t="s">
        <v>12</v>
      </c>
      <c r="G585" s="28" t="s">
        <v>12</v>
      </c>
      <c r="H585" s="29" t="s">
        <v>12</v>
      </c>
      <c r="I585" s="29" t="s">
        <v>12</v>
      </c>
      <c r="J585" s="99"/>
      <c r="K585" s="29" t="s">
        <v>12</v>
      </c>
      <c r="L585" s="99"/>
      <c r="M585" s="29" t="s">
        <v>12</v>
      </c>
      <c r="N585" s="18" t="s">
        <v>124</v>
      </c>
      <c r="O585" s="18"/>
      <c r="P585" s="104"/>
      <c r="Q585" s="104"/>
      <c r="R585" s="105" t="str">
        <f t="shared" si="41"/>
        <v/>
      </c>
      <c r="S585" s="30"/>
    </row>
    <row r="586" spans="2:19" x14ac:dyDescent="0.2">
      <c r="B586" s="17">
        <f t="shared" si="39"/>
        <v>577</v>
      </c>
      <c r="C586" s="71">
        <f t="shared" si="42"/>
        <v>0</v>
      </c>
      <c r="D586" s="29">
        <f t="shared" si="40"/>
        <v>0</v>
      </c>
      <c r="E586" s="27" t="s">
        <v>12</v>
      </c>
      <c r="F586" s="27" t="s">
        <v>12</v>
      </c>
      <c r="G586" s="28" t="s">
        <v>12</v>
      </c>
      <c r="H586" s="29" t="s">
        <v>12</v>
      </c>
      <c r="I586" s="29" t="s">
        <v>12</v>
      </c>
      <c r="J586" s="99"/>
      <c r="K586" s="29" t="s">
        <v>12</v>
      </c>
      <c r="L586" s="99"/>
      <c r="M586" s="29" t="s">
        <v>12</v>
      </c>
      <c r="N586" s="18" t="s">
        <v>124</v>
      </c>
      <c r="O586" s="18"/>
      <c r="P586" s="104"/>
      <c r="Q586" s="104"/>
      <c r="R586" s="105" t="str">
        <f t="shared" si="41"/>
        <v/>
      </c>
      <c r="S586" s="30"/>
    </row>
    <row r="587" spans="2:19" x14ac:dyDescent="0.2">
      <c r="B587" s="17">
        <f t="shared" si="39"/>
        <v>578</v>
      </c>
      <c r="C587" s="71">
        <f t="shared" si="42"/>
        <v>0</v>
      </c>
      <c r="D587" s="29">
        <f t="shared" si="40"/>
        <v>0</v>
      </c>
      <c r="E587" s="27" t="s">
        <v>12</v>
      </c>
      <c r="F587" s="27" t="s">
        <v>12</v>
      </c>
      <c r="G587" s="28" t="s">
        <v>12</v>
      </c>
      <c r="H587" s="29" t="s">
        <v>12</v>
      </c>
      <c r="I587" s="29" t="s">
        <v>12</v>
      </c>
      <c r="J587" s="99"/>
      <c r="K587" s="29" t="s">
        <v>12</v>
      </c>
      <c r="L587" s="99"/>
      <c r="M587" s="29" t="s">
        <v>12</v>
      </c>
      <c r="N587" s="18" t="s">
        <v>124</v>
      </c>
      <c r="O587" s="18"/>
      <c r="P587" s="104"/>
      <c r="Q587" s="104"/>
      <c r="R587" s="105" t="str">
        <f t="shared" si="41"/>
        <v/>
      </c>
      <c r="S587" s="30"/>
    </row>
    <row r="588" spans="2:19" x14ac:dyDescent="0.2">
      <c r="B588" s="17">
        <f t="shared" ref="B588:B651" si="43">B587+1</f>
        <v>579</v>
      </c>
      <c r="C588" s="71">
        <f t="shared" si="42"/>
        <v>0</v>
      </c>
      <c r="D588" s="29">
        <f t="shared" ref="D588:D651" si="44">AT588*0.001</f>
        <v>0</v>
      </c>
      <c r="E588" s="27" t="s">
        <v>12</v>
      </c>
      <c r="F588" s="27" t="s">
        <v>12</v>
      </c>
      <c r="G588" s="28" t="s">
        <v>12</v>
      </c>
      <c r="H588" s="29" t="s">
        <v>12</v>
      </c>
      <c r="I588" s="29" t="s">
        <v>12</v>
      </c>
      <c r="J588" s="99"/>
      <c r="K588" s="29" t="s">
        <v>12</v>
      </c>
      <c r="L588" s="99"/>
      <c r="M588" s="29" t="s">
        <v>12</v>
      </c>
      <c r="N588" s="18" t="s">
        <v>124</v>
      </c>
      <c r="O588" s="18"/>
      <c r="P588" s="104"/>
      <c r="Q588" s="104"/>
      <c r="R588" s="105" t="str">
        <f t="shared" ref="R588:R651" si="45">IF(AU588&lt;&gt;"", AU588*0.01, "")</f>
        <v/>
      </c>
      <c r="S588" s="30"/>
    </row>
    <row r="589" spans="2:19" x14ac:dyDescent="0.2">
      <c r="B589" s="17">
        <f t="shared" si="43"/>
        <v>580</v>
      </c>
      <c r="C589" s="71">
        <f t="shared" si="42"/>
        <v>0</v>
      </c>
      <c r="D589" s="29">
        <f t="shared" si="44"/>
        <v>0</v>
      </c>
      <c r="E589" s="27" t="s">
        <v>12</v>
      </c>
      <c r="F589" s="27" t="s">
        <v>12</v>
      </c>
      <c r="G589" s="28" t="s">
        <v>12</v>
      </c>
      <c r="H589" s="29" t="s">
        <v>12</v>
      </c>
      <c r="I589" s="29" t="s">
        <v>12</v>
      </c>
      <c r="J589" s="99"/>
      <c r="K589" s="29" t="s">
        <v>12</v>
      </c>
      <c r="L589" s="99"/>
      <c r="M589" s="29" t="s">
        <v>12</v>
      </c>
      <c r="N589" s="18" t="s">
        <v>124</v>
      </c>
      <c r="O589" s="18"/>
      <c r="P589" s="104"/>
      <c r="Q589" s="104"/>
      <c r="R589" s="105" t="str">
        <f t="shared" si="45"/>
        <v/>
      </c>
      <c r="S589" s="30"/>
    </row>
    <row r="590" spans="2:19" x14ac:dyDescent="0.2">
      <c r="B590" s="17">
        <f t="shared" si="43"/>
        <v>581</v>
      </c>
      <c r="C590" s="71">
        <f t="shared" si="42"/>
        <v>0</v>
      </c>
      <c r="D590" s="29">
        <f t="shared" si="44"/>
        <v>0</v>
      </c>
      <c r="E590" s="27" t="s">
        <v>12</v>
      </c>
      <c r="F590" s="27" t="s">
        <v>12</v>
      </c>
      <c r="G590" s="28" t="s">
        <v>12</v>
      </c>
      <c r="H590" s="29" t="s">
        <v>12</v>
      </c>
      <c r="I590" s="29" t="s">
        <v>12</v>
      </c>
      <c r="J590" s="99"/>
      <c r="K590" s="29" t="s">
        <v>12</v>
      </c>
      <c r="L590" s="99"/>
      <c r="M590" s="29" t="s">
        <v>12</v>
      </c>
      <c r="N590" s="18" t="s">
        <v>124</v>
      </c>
      <c r="O590" s="18"/>
      <c r="P590" s="104"/>
      <c r="Q590" s="104"/>
      <c r="R590" s="105" t="str">
        <f t="shared" si="45"/>
        <v/>
      </c>
      <c r="S590" s="30"/>
    </row>
    <row r="591" spans="2:19" x14ac:dyDescent="0.2">
      <c r="B591" s="17">
        <f t="shared" si="43"/>
        <v>582</v>
      </c>
      <c r="C591" s="71">
        <f t="shared" si="42"/>
        <v>0</v>
      </c>
      <c r="D591" s="29">
        <f t="shared" si="44"/>
        <v>0</v>
      </c>
      <c r="E591" s="27" t="s">
        <v>12</v>
      </c>
      <c r="F591" s="27" t="s">
        <v>12</v>
      </c>
      <c r="G591" s="28" t="s">
        <v>12</v>
      </c>
      <c r="H591" s="29" t="s">
        <v>12</v>
      </c>
      <c r="I591" s="29" t="s">
        <v>12</v>
      </c>
      <c r="J591" s="99"/>
      <c r="K591" s="29" t="s">
        <v>12</v>
      </c>
      <c r="L591" s="99"/>
      <c r="M591" s="29" t="s">
        <v>12</v>
      </c>
      <c r="N591" s="18" t="s">
        <v>124</v>
      </c>
      <c r="O591" s="18"/>
      <c r="P591" s="104"/>
      <c r="Q591" s="104"/>
      <c r="R591" s="105" t="str">
        <f t="shared" si="45"/>
        <v/>
      </c>
      <c r="S591" s="30"/>
    </row>
    <row r="592" spans="2:19" x14ac:dyDescent="0.2">
      <c r="B592" s="17">
        <f t="shared" si="43"/>
        <v>583</v>
      </c>
      <c r="C592" s="71">
        <f t="shared" si="42"/>
        <v>0</v>
      </c>
      <c r="D592" s="29">
        <f t="shared" si="44"/>
        <v>0</v>
      </c>
      <c r="E592" s="27" t="s">
        <v>12</v>
      </c>
      <c r="F592" s="27" t="s">
        <v>12</v>
      </c>
      <c r="G592" s="28" t="s">
        <v>12</v>
      </c>
      <c r="H592" s="29" t="s">
        <v>12</v>
      </c>
      <c r="I592" s="29" t="s">
        <v>12</v>
      </c>
      <c r="J592" s="99"/>
      <c r="K592" s="29" t="s">
        <v>12</v>
      </c>
      <c r="L592" s="99"/>
      <c r="M592" s="29" t="s">
        <v>12</v>
      </c>
      <c r="N592" s="18" t="s">
        <v>124</v>
      </c>
      <c r="O592" s="18"/>
      <c r="P592" s="104"/>
      <c r="Q592" s="104"/>
      <c r="R592" s="105" t="str">
        <f t="shared" si="45"/>
        <v/>
      </c>
      <c r="S592" s="30"/>
    </row>
    <row r="593" spans="2:19" x14ac:dyDescent="0.2">
      <c r="B593" s="17">
        <f t="shared" si="43"/>
        <v>584</v>
      </c>
      <c r="C593" s="71">
        <f t="shared" si="42"/>
        <v>0</v>
      </c>
      <c r="D593" s="29">
        <f t="shared" si="44"/>
        <v>0</v>
      </c>
      <c r="E593" s="27" t="s">
        <v>12</v>
      </c>
      <c r="F593" s="27" t="s">
        <v>12</v>
      </c>
      <c r="G593" s="28" t="s">
        <v>12</v>
      </c>
      <c r="H593" s="29" t="s">
        <v>12</v>
      </c>
      <c r="I593" s="29" t="s">
        <v>12</v>
      </c>
      <c r="J593" s="99"/>
      <c r="K593" s="29" t="s">
        <v>12</v>
      </c>
      <c r="L593" s="99"/>
      <c r="M593" s="29" t="s">
        <v>12</v>
      </c>
      <c r="N593" s="18" t="s">
        <v>124</v>
      </c>
      <c r="O593" s="18"/>
      <c r="P593" s="104"/>
      <c r="Q593" s="104"/>
      <c r="R593" s="105" t="str">
        <f t="shared" si="45"/>
        <v/>
      </c>
      <c r="S593" s="30"/>
    </row>
    <row r="594" spans="2:19" x14ac:dyDescent="0.2">
      <c r="B594" s="17">
        <f t="shared" si="43"/>
        <v>585</v>
      </c>
      <c r="C594" s="71">
        <f t="shared" si="42"/>
        <v>0</v>
      </c>
      <c r="D594" s="29">
        <f t="shared" si="44"/>
        <v>0</v>
      </c>
      <c r="E594" s="27" t="s">
        <v>12</v>
      </c>
      <c r="F594" s="27" t="s">
        <v>12</v>
      </c>
      <c r="G594" s="28" t="s">
        <v>12</v>
      </c>
      <c r="H594" s="29" t="s">
        <v>12</v>
      </c>
      <c r="I594" s="29" t="s">
        <v>12</v>
      </c>
      <c r="J594" s="99"/>
      <c r="K594" s="29" t="s">
        <v>12</v>
      </c>
      <c r="L594" s="99"/>
      <c r="M594" s="29" t="s">
        <v>12</v>
      </c>
      <c r="N594" s="18" t="s">
        <v>124</v>
      </c>
      <c r="O594" s="18"/>
      <c r="P594" s="104"/>
      <c r="Q594" s="104"/>
      <c r="R594" s="105" t="str">
        <f t="shared" si="45"/>
        <v/>
      </c>
      <c r="S594" s="30"/>
    </row>
    <row r="595" spans="2:19" x14ac:dyDescent="0.2">
      <c r="B595" s="17">
        <f t="shared" si="43"/>
        <v>586</v>
      </c>
      <c r="C595" s="71">
        <f t="shared" si="42"/>
        <v>0</v>
      </c>
      <c r="D595" s="29">
        <f t="shared" si="44"/>
        <v>0</v>
      </c>
      <c r="E595" s="27" t="s">
        <v>12</v>
      </c>
      <c r="F595" s="27" t="s">
        <v>12</v>
      </c>
      <c r="G595" s="28" t="s">
        <v>12</v>
      </c>
      <c r="H595" s="29" t="s">
        <v>12</v>
      </c>
      <c r="I595" s="29" t="s">
        <v>12</v>
      </c>
      <c r="J595" s="99"/>
      <c r="K595" s="29" t="s">
        <v>12</v>
      </c>
      <c r="L595" s="99"/>
      <c r="M595" s="29" t="s">
        <v>12</v>
      </c>
      <c r="N595" s="18" t="s">
        <v>124</v>
      </c>
      <c r="O595" s="18"/>
      <c r="P595" s="104"/>
      <c r="Q595" s="104"/>
      <c r="R595" s="105" t="str">
        <f t="shared" si="45"/>
        <v/>
      </c>
      <c r="S595" s="30"/>
    </row>
    <row r="596" spans="2:19" x14ac:dyDescent="0.2">
      <c r="B596" s="17">
        <f t="shared" si="43"/>
        <v>587</v>
      </c>
      <c r="C596" s="71">
        <f t="shared" si="42"/>
        <v>0</v>
      </c>
      <c r="D596" s="29">
        <f t="shared" si="44"/>
        <v>0</v>
      </c>
      <c r="E596" s="27" t="s">
        <v>12</v>
      </c>
      <c r="F596" s="27" t="s">
        <v>12</v>
      </c>
      <c r="G596" s="28" t="s">
        <v>12</v>
      </c>
      <c r="H596" s="29" t="s">
        <v>12</v>
      </c>
      <c r="I596" s="29" t="s">
        <v>12</v>
      </c>
      <c r="J596" s="99"/>
      <c r="K596" s="29" t="s">
        <v>12</v>
      </c>
      <c r="L596" s="99"/>
      <c r="M596" s="29" t="s">
        <v>12</v>
      </c>
      <c r="N596" s="18" t="s">
        <v>124</v>
      </c>
      <c r="O596" s="18"/>
      <c r="P596" s="104"/>
      <c r="Q596" s="104"/>
      <c r="R596" s="105" t="str">
        <f t="shared" si="45"/>
        <v/>
      </c>
      <c r="S596" s="30"/>
    </row>
    <row r="597" spans="2:19" x14ac:dyDescent="0.2">
      <c r="B597" s="17">
        <f t="shared" si="43"/>
        <v>588</v>
      </c>
      <c r="C597" s="71">
        <f t="shared" si="42"/>
        <v>0</v>
      </c>
      <c r="D597" s="29">
        <f t="shared" si="44"/>
        <v>0</v>
      </c>
      <c r="E597" s="27" t="s">
        <v>12</v>
      </c>
      <c r="F597" s="27" t="s">
        <v>12</v>
      </c>
      <c r="G597" s="28" t="s">
        <v>12</v>
      </c>
      <c r="H597" s="29" t="s">
        <v>12</v>
      </c>
      <c r="I597" s="29" t="s">
        <v>12</v>
      </c>
      <c r="J597" s="99"/>
      <c r="K597" s="29" t="s">
        <v>12</v>
      </c>
      <c r="L597" s="99"/>
      <c r="M597" s="29" t="s">
        <v>12</v>
      </c>
      <c r="N597" s="18" t="s">
        <v>124</v>
      </c>
      <c r="O597" s="18"/>
      <c r="P597" s="104"/>
      <c r="Q597" s="104"/>
      <c r="R597" s="105" t="str">
        <f t="shared" si="45"/>
        <v/>
      </c>
      <c r="S597" s="30"/>
    </row>
    <row r="598" spans="2:19" x14ac:dyDescent="0.2">
      <c r="B598" s="17">
        <f t="shared" si="43"/>
        <v>589</v>
      </c>
      <c r="C598" s="71">
        <f t="shared" si="42"/>
        <v>0</v>
      </c>
      <c r="D598" s="29">
        <f t="shared" si="44"/>
        <v>0</v>
      </c>
      <c r="E598" s="27" t="s">
        <v>12</v>
      </c>
      <c r="F598" s="27" t="s">
        <v>12</v>
      </c>
      <c r="G598" s="28" t="s">
        <v>12</v>
      </c>
      <c r="H598" s="29" t="s">
        <v>12</v>
      </c>
      <c r="I598" s="29" t="s">
        <v>12</v>
      </c>
      <c r="J598" s="99"/>
      <c r="K598" s="29" t="s">
        <v>12</v>
      </c>
      <c r="L598" s="99"/>
      <c r="M598" s="29" t="s">
        <v>12</v>
      </c>
      <c r="N598" s="18" t="s">
        <v>124</v>
      </c>
      <c r="O598" s="18"/>
      <c r="P598" s="104"/>
      <c r="Q598" s="104"/>
      <c r="R598" s="105" t="str">
        <f t="shared" si="45"/>
        <v/>
      </c>
      <c r="S598" s="30"/>
    </row>
    <row r="599" spans="2:19" x14ac:dyDescent="0.2">
      <c r="B599" s="17">
        <f t="shared" si="43"/>
        <v>590</v>
      </c>
      <c r="C599" s="71">
        <f t="shared" si="42"/>
        <v>0</v>
      </c>
      <c r="D599" s="29">
        <f t="shared" si="44"/>
        <v>0</v>
      </c>
      <c r="E599" s="27" t="s">
        <v>12</v>
      </c>
      <c r="F599" s="27" t="s">
        <v>12</v>
      </c>
      <c r="G599" s="28" t="s">
        <v>12</v>
      </c>
      <c r="H599" s="29" t="s">
        <v>12</v>
      </c>
      <c r="I599" s="29" t="s">
        <v>12</v>
      </c>
      <c r="J599" s="99"/>
      <c r="K599" s="29" t="s">
        <v>12</v>
      </c>
      <c r="L599" s="99"/>
      <c r="M599" s="29" t="s">
        <v>12</v>
      </c>
      <c r="N599" s="18" t="s">
        <v>124</v>
      </c>
      <c r="O599" s="18"/>
      <c r="P599" s="104"/>
      <c r="Q599" s="104"/>
      <c r="R599" s="105" t="str">
        <f t="shared" si="45"/>
        <v/>
      </c>
      <c r="S599" s="30"/>
    </row>
    <row r="600" spans="2:19" x14ac:dyDescent="0.2">
      <c r="B600" s="17">
        <f t="shared" si="43"/>
        <v>591</v>
      </c>
      <c r="C600" s="71">
        <f t="shared" si="42"/>
        <v>0</v>
      </c>
      <c r="D600" s="29">
        <f t="shared" si="44"/>
        <v>0</v>
      </c>
      <c r="E600" s="27" t="s">
        <v>12</v>
      </c>
      <c r="F600" s="27" t="s">
        <v>12</v>
      </c>
      <c r="G600" s="28" t="s">
        <v>12</v>
      </c>
      <c r="H600" s="29" t="s">
        <v>12</v>
      </c>
      <c r="I600" s="29" t="s">
        <v>12</v>
      </c>
      <c r="J600" s="99"/>
      <c r="K600" s="29" t="s">
        <v>12</v>
      </c>
      <c r="L600" s="99"/>
      <c r="M600" s="29" t="s">
        <v>12</v>
      </c>
      <c r="N600" s="18" t="s">
        <v>124</v>
      </c>
      <c r="O600" s="18"/>
      <c r="P600" s="104"/>
      <c r="Q600" s="104"/>
      <c r="R600" s="105" t="str">
        <f t="shared" si="45"/>
        <v/>
      </c>
      <c r="S600" s="30"/>
    </row>
    <row r="601" spans="2:19" x14ac:dyDescent="0.2">
      <c r="B601" s="17">
        <f t="shared" si="43"/>
        <v>592</v>
      </c>
      <c r="C601" s="71">
        <f t="shared" si="42"/>
        <v>0</v>
      </c>
      <c r="D601" s="29">
        <f t="shared" si="44"/>
        <v>0</v>
      </c>
      <c r="E601" s="27" t="s">
        <v>12</v>
      </c>
      <c r="F601" s="27" t="s">
        <v>12</v>
      </c>
      <c r="G601" s="28" t="s">
        <v>12</v>
      </c>
      <c r="H601" s="29" t="s">
        <v>12</v>
      </c>
      <c r="I601" s="29" t="s">
        <v>12</v>
      </c>
      <c r="J601" s="99"/>
      <c r="K601" s="29" t="s">
        <v>12</v>
      </c>
      <c r="L601" s="99"/>
      <c r="M601" s="29" t="s">
        <v>12</v>
      </c>
      <c r="N601" s="18" t="s">
        <v>124</v>
      </c>
      <c r="O601" s="18"/>
      <c r="P601" s="104"/>
      <c r="Q601" s="104"/>
      <c r="R601" s="105" t="str">
        <f t="shared" si="45"/>
        <v/>
      </c>
      <c r="S601" s="30"/>
    </row>
    <row r="602" spans="2:19" x14ac:dyDescent="0.2">
      <c r="B602" s="17">
        <f t="shared" si="43"/>
        <v>593</v>
      </c>
      <c r="C602" s="71">
        <f t="shared" si="42"/>
        <v>0</v>
      </c>
      <c r="D602" s="29">
        <f t="shared" si="44"/>
        <v>0</v>
      </c>
      <c r="E602" s="27" t="s">
        <v>12</v>
      </c>
      <c r="F602" s="27" t="s">
        <v>12</v>
      </c>
      <c r="G602" s="28" t="s">
        <v>12</v>
      </c>
      <c r="H602" s="29" t="s">
        <v>12</v>
      </c>
      <c r="I602" s="29" t="s">
        <v>12</v>
      </c>
      <c r="J602" s="99"/>
      <c r="K602" s="29" t="s">
        <v>12</v>
      </c>
      <c r="L602" s="99"/>
      <c r="M602" s="29" t="s">
        <v>12</v>
      </c>
      <c r="N602" s="18" t="s">
        <v>124</v>
      </c>
      <c r="O602" s="18"/>
      <c r="P602" s="104"/>
      <c r="Q602" s="104"/>
      <c r="R602" s="105" t="str">
        <f t="shared" si="45"/>
        <v/>
      </c>
      <c r="S602" s="30"/>
    </row>
    <row r="603" spans="2:19" x14ac:dyDescent="0.2">
      <c r="B603" s="17">
        <f t="shared" si="43"/>
        <v>594</v>
      </c>
      <c r="C603" s="71">
        <f t="shared" si="42"/>
        <v>0</v>
      </c>
      <c r="D603" s="29">
        <f t="shared" si="44"/>
        <v>0</v>
      </c>
      <c r="E603" s="27" t="s">
        <v>12</v>
      </c>
      <c r="F603" s="27" t="s">
        <v>12</v>
      </c>
      <c r="G603" s="28" t="s">
        <v>12</v>
      </c>
      <c r="H603" s="29" t="s">
        <v>12</v>
      </c>
      <c r="I603" s="29" t="s">
        <v>12</v>
      </c>
      <c r="J603" s="99"/>
      <c r="K603" s="29" t="s">
        <v>12</v>
      </c>
      <c r="L603" s="99"/>
      <c r="M603" s="29" t="s">
        <v>12</v>
      </c>
      <c r="N603" s="18" t="s">
        <v>124</v>
      </c>
      <c r="O603" s="18"/>
      <c r="P603" s="104"/>
      <c r="Q603" s="104"/>
      <c r="R603" s="105" t="str">
        <f t="shared" si="45"/>
        <v/>
      </c>
      <c r="S603" s="30"/>
    </row>
    <row r="604" spans="2:19" x14ac:dyDescent="0.2">
      <c r="B604" s="17">
        <f t="shared" si="43"/>
        <v>595</v>
      </c>
      <c r="C604" s="71">
        <f t="shared" si="42"/>
        <v>0</v>
      </c>
      <c r="D604" s="29">
        <f t="shared" si="44"/>
        <v>0</v>
      </c>
      <c r="E604" s="27" t="s">
        <v>12</v>
      </c>
      <c r="F604" s="27" t="s">
        <v>12</v>
      </c>
      <c r="G604" s="28" t="s">
        <v>12</v>
      </c>
      <c r="H604" s="29" t="s">
        <v>12</v>
      </c>
      <c r="I604" s="29" t="s">
        <v>12</v>
      </c>
      <c r="J604" s="99"/>
      <c r="K604" s="29" t="s">
        <v>12</v>
      </c>
      <c r="L604" s="99"/>
      <c r="M604" s="29" t="s">
        <v>12</v>
      </c>
      <c r="N604" s="18" t="s">
        <v>124</v>
      </c>
      <c r="O604" s="18"/>
      <c r="P604" s="104"/>
      <c r="Q604" s="104"/>
      <c r="R604" s="105" t="str">
        <f t="shared" si="45"/>
        <v/>
      </c>
      <c r="S604" s="30"/>
    </row>
    <row r="605" spans="2:19" x14ac:dyDescent="0.2">
      <c r="B605" s="17">
        <f t="shared" si="43"/>
        <v>596</v>
      </c>
      <c r="C605" s="71">
        <f t="shared" si="42"/>
        <v>0</v>
      </c>
      <c r="D605" s="29">
        <f t="shared" si="44"/>
        <v>0</v>
      </c>
      <c r="E605" s="27" t="s">
        <v>12</v>
      </c>
      <c r="F605" s="27" t="s">
        <v>12</v>
      </c>
      <c r="G605" s="28" t="s">
        <v>12</v>
      </c>
      <c r="H605" s="29" t="s">
        <v>12</v>
      </c>
      <c r="I605" s="29" t="s">
        <v>12</v>
      </c>
      <c r="J605" s="99"/>
      <c r="K605" s="29" t="s">
        <v>12</v>
      </c>
      <c r="L605" s="99"/>
      <c r="M605" s="29" t="s">
        <v>12</v>
      </c>
      <c r="N605" s="18" t="s">
        <v>124</v>
      </c>
      <c r="O605" s="18"/>
      <c r="P605" s="104"/>
      <c r="Q605" s="104"/>
      <c r="R605" s="105" t="str">
        <f t="shared" si="45"/>
        <v/>
      </c>
      <c r="S605" s="30"/>
    </row>
    <row r="606" spans="2:19" x14ac:dyDescent="0.2">
      <c r="B606" s="17">
        <f t="shared" si="43"/>
        <v>597</v>
      </c>
      <c r="C606" s="71">
        <f t="shared" si="42"/>
        <v>0</v>
      </c>
      <c r="D606" s="29">
        <f t="shared" si="44"/>
        <v>0</v>
      </c>
      <c r="E606" s="27" t="s">
        <v>12</v>
      </c>
      <c r="F606" s="27" t="s">
        <v>12</v>
      </c>
      <c r="G606" s="28" t="s">
        <v>12</v>
      </c>
      <c r="H606" s="29" t="s">
        <v>12</v>
      </c>
      <c r="I606" s="29" t="s">
        <v>12</v>
      </c>
      <c r="J606" s="99"/>
      <c r="K606" s="29" t="s">
        <v>12</v>
      </c>
      <c r="L606" s="99"/>
      <c r="M606" s="29" t="s">
        <v>12</v>
      </c>
      <c r="N606" s="18" t="s">
        <v>124</v>
      </c>
      <c r="O606" s="18"/>
      <c r="P606" s="104"/>
      <c r="Q606" s="104"/>
      <c r="R606" s="105" t="str">
        <f t="shared" si="45"/>
        <v/>
      </c>
      <c r="S606" s="30"/>
    </row>
    <row r="607" spans="2:19" x14ac:dyDescent="0.2">
      <c r="B607" s="17">
        <f t="shared" si="43"/>
        <v>598</v>
      </c>
      <c r="C607" s="71">
        <f t="shared" si="42"/>
        <v>0</v>
      </c>
      <c r="D607" s="29">
        <f t="shared" si="44"/>
        <v>0</v>
      </c>
      <c r="E607" s="27" t="s">
        <v>12</v>
      </c>
      <c r="F607" s="27" t="s">
        <v>12</v>
      </c>
      <c r="G607" s="28" t="s">
        <v>12</v>
      </c>
      <c r="H607" s="29" t="s">
        <v>12</v>
      </c>
      <c r="I607" s="29" t="s">
        <v>12</v>
      </c>
      <c r="J607" s="99"/>
      <c r="K607" s="29" t="s">
        <v>12</v>
      </c>
      <c r="L607" s="99"/>
      <c r="M607" s="29" t="s">
        <v>12</v>
      </c>
      <c r="N607" s="18" t="s">
        <v>124</v>
      </c>
      <c r="O607" s="18"/>
      <c r="P607" s="104"/>
      <c r="Q607" s="104"/>
      <c r="R607" s="105" t="str">
        <f t="shared" si="45"/>
        <v/>
      </c>
      <c r="S607" s="30"/>
    </row>
    <row r="608" spans="2:19" x14ac:dyDescent="0.2">
      <c r="B608" s="17">
        <f t="shared" si="43"/>
        <v>599</v>
      </c>
      <c r="C608" s="71">
        <f t="shared" si="42"/>
        <v>0</v>
      </c>
      <c r="D608" s="29">
        <f t="shared" si="44"/>
        <v>0</v>
      </c>
      <c r="E608" s="27" t="s">
        <v>12</v>
      </c>
      <c r="F608" s="27" t="s">
        <v>12</v>
      </c>
      <c r="G608" s="28" t="s">
        <v>12</v>
      </c>
      <c r="H608" s="29" t="s">
        <v>12</v>
      </c>
      <c r="I608" s="29" t="s">
        <v>12</v>
      </c>
      <c r="J608" s="99"/>
      <c r="K608" s="29" t="s">
        <v>12</v>
      </c>
      <c r="L608" s="99"/>
      <c r="M608" s="29" t="s">
        <v>12</v>
      </c>
      <c r="N608" s="18" t="s">
        <v>124</v>
      </c>
      <c r="O608" s="18"/>
      <c r="P608" s="104"/>
      <c r="Q608" s="104"/>
      <c r="R608" s="105" t="str">
        <f t="shared" si="45"/>
        <v/>
      </c>
      <c r="S608" s="30"/>
    </row>
    <row r="609" spans="2:19" x14ac:dyDescent="0.2">
      <c r="B609" s="17">
        <f t="shared" si="43"/>
        <v>600</v>
      </c>
      <c r="C609" s="71">
        <f t="shared" si="42"/>
        <v>0</v>
      </c>
      <c r="D609" s="29">
        <f t="shared" si="44"/>
        <v>0</v>
      </c>
      <c r="E609" s="27" t="s">
        <v>12</v>
      </c>
      <c r="F609" s="27" t="s">
        <v>12</v>
      </c>
      <c r="G609" s="28" t="s">
        <v>12</v>
      </c>
      <c r="H609" s="29" t="s">
        <v>12</v>
      </c>
      <c r="I609" s="29" t="s">
        <v>12</v>
      </c>
      <c r="J609" s="99"/>
      <c r="K609" s="29" t="s">
        <v>12</v>
      </c>
      <c r="L609" s="99"/>
      <c r="M609" s="29" t="s">
        <v>12</v>
      </c>
      <c r="N609" s="18" t="s">
        <v>124</v>
      </c>
      <c r="O609" s="18"/>
      <c r="P609" s="104"/>
      <c r="Q609" s="104"/>
      <c r="R609" s="105" t="str">
        <f t="shared" si="45"/>
        <v/>
      </c>
      <c r="S609" s="30"/>
    </row>
    <row r="610" spans="2:19" x14ac:dyDescent="0.2">
      <c r="B610" s="17">
        <f t="shared" si="43"/>
        <v>601</v>
      </c>
      <c r="C610" s="71">
        <f t="shared" si="42"/>
        <v>0</v>
      </c>
      <c r="D610" s="29">
        <f t="shared" si="44"/>
        <v>0</v>
      </c>
      <c r="E610" s="27" t="s">
        <v>12</v>
      </c>
      <c r="F610" s="27" t="s">
        <v>12</v>
      </c>
      <c r="G610" s="28" t="s">
        <v>12</v>
      </c>
      <c r="H610" s="29" t="s">
        <v>12</v>
      </c>
      <c r="I610" s="29" t="s">
        <v>12</v>
      </c>
      <c r="J610" s="99"/>
      <c r="K610" s="29" t="s">
        <v>12</v>
      </c>
      <c r="L610" s="99"/>
      <c r="M610" s="29" t="s">
        <v>12</v>
      </c>
      <c r="N610" s="18" t="s">
        <v>124</v>
      </c>
      <c r="O610" s="18"/>
      <c r="P610" s="104"/>
      <c r="Q610" s="104"/>
      <c r="R610" s="105" t="str">
        <f t="shared" si="45"/>
        <v/>
      </c>
      <c r="S610" s="30"/>
    </row>
    <row r="611" spans="2:19" x14ac:dyDescent="0.2">
      <c r="B611" s="17">
        <f t="shared" si="43"/>
        <v>602</v>
      </c>
      <c r="C611" s="71">
        <f t="shared" si="42"/>
        <v>0</v>
      </c>
      <c r="D611" s="29">
        <f t="shared" si="44"/>
        <v>0</v>
      </c>
      <c r="E611" s="27" t="s">
        <v>12</v>
      </c>
      <c r="F611" s="27" t="s">
        <v>12</v>
      </c>
      <c r="G611" s="28" t="s">
        <v>12</v>
      </c>
      <c r="H611" s="29" t="s">
        <v>12</v>
      </c>
      <c r="I611" s="29" t="s">
        <v>12</v>
      </c>
      <c r="J611" s="99"/>
      <c r="K611" s="29" t="s">
        <v>12</v>
      </c>
      <c r="L611" s="99"/>
      <c r="M611" s="29" t="s">
        <v>12</v>
      </c>
      <c r="N611" s="18" t="s">
        <v>124</v>
      </c>
      <c r="O611" s="18"/>
      <c r="P611" s="104"/>
      <c r="Q611" s="104"/>
      <c r="R611" s="105" t="str">
        <f t="shared" si="45"/>
        <v/>
      </c>
      <c r="S611" s="30"/>
    </row>
    <row r="612" spans="2:19" x14ac:dyDescent="0.2">
      <c r="B612" s="17">
        <f t="shared" si="43"/>
        <v>603</v>
      </c>
      <c r="C612" s="71">
        <f t="shared" si="42"/>
        <v>0</v>
      </c>
      <c r="D612" s="29">
        <f t="shared" si="44"/>
        <v>0</v>
      </c>
      <c r="E612" s="27" t="s">
        <v>12</v>
      </c>
      <c r="F612" s="27" t="s">
        <v>12</v>
      </c>
      <c r="G612" s="28" t="s">
        <v>12</v>
      </c>
      <c r="H612" s="29" t="s">
        <v>12</v>
      </c>
      <c r="I612" s="29" t="s">
        <v>12</v>
      </c>
      <c r="J612" s="99"/>
      <c r="K612" s="29" t="s">
        <v>12</v>
      </c>
      <c r="L612" s="99"/>
      <c r="M612" s="29" t="s">
        <v>12</v>
      </c>
      <c r="N612" s="18" t="s">
        <v>124</v>
      </c>
      <c r="O612" s="18"/>
      <c r="P612" s="104"/>
      <c r="Q612" s="104"/>
      <c r="R612" s="105" t="str">
        <f t="shared" si="45"/>
        <v/>
      </c>
      <c r="S612" s="30"/>
    </row>
    <row r="613" spans="2:19" x14ac:dyDescent="0.2">
      <c r="B613" s="17">
        <f t="shared" si="43"/>
        <v>604</v>
      </c>
      <c r="C613" s="71">
        <f t="shared" si="42"/>
        <v>0</v>
      </c>
      <c r="D613" s="29">
        <f t="shared" si="44"/>
        <v>0</v>
      </c>
      <c r="E613" s="27" t="s">
        <v>12</v>
      </c>
      <c r="F613" s="27" t="s">
        <v>12</v>
      </c>
      <c r="G613" s="28" t="s">
        <v>12</v>
      </c>
      <c r="H613" s="29" t="s">
        <v>12</v>
      </c>
      <c r="I613" s="29" t="s">
        <v>12</v>
      </c>
      <c r="J613" s="99"/>
      <c r="K613" s="29" t="s">
        <v>12</v>
      </c>
      <c r="L613" s="99"/>
      <c r="M613" s="29" t="s">
        <v>12</v>
      </c>
      <c r="N613" s="18" t="s">
        <v>124</v>
      </c>
      <c r="O613" s="18"/>
      <c r="P613" s="104"/>
      <c r="Q613" s="104"/>
      <c r="R613" s="105" t="str">
        <f t="shared" si="45"/>
        <v/>
      </c>
      <c r="S613" s="30"/>
    </row>
    <row r="614" spans="2:19" x14ac:dyDescent="0.2">
      <c r="B614" s="17">
        <f t="shared" si="43"/>
        <v>605</v>
      </c>
      <c r="C614" s="71">
        <f t="shared" si="42"/>
        <v>0</v>
      </c>
      <c r="D614" s="29">
        <f t="shared" si="44"/>
        <v>0</v>
      </c>
      <c r="E614" s="27" t="s">
        <v>12</v>
      </c>
      <c r="F614" s="27" t="s">
        <v>12</v>
      </c>
      <c r="G614" s="28" t="s">
        <v>12</v>
      </c>
      <c r="H614" s="29" t="s">
        <v>12</v>
      </c>
      <c r="I614" s="29" t="s">
        <v>12</v>
      </c>
      <c r="J614" s="99"/>
      <c r="K614" s="29" t="s">
        <v>12</v>
      </c>
      <c r="L614" s="99"/>
      <c r="M614" s="29" t="s">
        <v>12</v>
      </c>
      <c r="N614" s="18" t="s">
        <v>124</v>
      </c>
      <c r="O614" s="18"/>
      <c r="P614" s="104"/>
      <c r="Q614" s="104"/>
      <c r="R614" s="105" t="str">
        <f t="shared" si="45"/>
        <v/>
      </c>
      <c r="S614" s="30"/>
    </row>
    <row r="615" spans="2:19" x14ac:dyDescent="0.2">
      <c r="B615" s="17">
        <f t="shared" si="43"/>
        <v>606</v>
      </c>
      <c r="C615" s="71">
        <f t="shared" si="42"/>
        <v>0</v>
      </c>
      <c r="D615" s="29">
        <f t="shared" si="44"/>
        <v>0</v>
      </c>
      <c r="E615" s="27" t="s">
        <v>12</v>
      </c>
      <c r="F615" s="27" t="s">
        <v>12</v>
      </c>
      <c r="G615" s="28" t="s">
        <v>12</v>
      </c>
      <c r="H615" s="29" t="s">
        <v>12</v>
      </c>
      <c r="I615" s="29" t="s">
        <v>12</v>
      </c>
      <c r="J615" s="99"/>
      <c r="K615" s="29" t="s">
        <v>12</v>
      </c>
      <c r="L615" s="99"/>
      <c r="M615" s="29" t="s">
        <v>12</v>
      </c>
      <c r="N615" s="18" t="s">
        <v>124</v>
      </c>
      <c r="O615" s="18"/>
      <c r="P615" s="104"/>
      <c r="Q615" s="104"/>
      <c r="R615" s="105" t="str">
        <f t="shared" si="45"/>
        <v/>
      </c>
      <c r="S615" s="30"/>
    </row>
    <row r="616" spans="2:19" x14ac:dyDescent="0.2">
      <c r="B616" s="17">
        <f t="shared" si="43"/>
        <v>607</v>
      </c>
      <c r="C616" s="71">
        <f t="shared" si="42"/>
        <v>0</v>
      </c>
      <c r="D616" s="29">
        <f t="shared" si="44"/>
        <v>0</v>
      </c>
      <c r="E616" s="27" t="s">
        <v>12</v>
      </c>
      <c r="F616" s="27" t="s">
        <v>12</v>
      </c>
      <c r="G616" s="28" t="s">
        <v>12</v>
      </c>
      <c r="H616" s="29" t="s">
        <v>12</v>
      </c>
      <c r="I616" s="29" t="s">
        <v>12</v>
      </c>
      <c r="J616" s="99"/>
      <c r="K616" s="29" t="s">
        <v>12</v>
      </c>
      <c r="L616" s="99"/>
      <c r="M616" s="29" t="s">
        <v>12</v>
      </c>
      <c r="N616" s="18" t="s">
        <v>124</v>
      </c>
      <c r="O616" s="18"/>
      <c r="P616" s="104"/>
      <c r="Q616" s="104"/>
      <c r="R616" s="105" t="str">
        <f t="shared" si="45"/>
        <v/>
      </c>
      <c r="S616" s="30"/>
    </row>
    <row r="617" spans="2:19" x14ac:dyDescent="0.2">
      <c r="B617" s="17">
        <f t="shared" si="43"/>
        <v>608</v>
      </c>
      <c r="C617" s="71">
        <f t="shared" si="42"/>
        <v>0</v>
      </c>
      <c r="D617" s="29">
        <f t="shared" si="44"/>
        <v>0</v>
      </c>
      <c r="E617" s="27" t="s">
        <v>12</v>
      </c>
      <c r="F617" s="27" t="s">
        <v>12</v>
      </c>
      <c r="G617" s="28" t="s">
        <v>12</v>
      </c>
      <c r="H617" s="29" t="s">
        <v>12</v>
      </c>
      <c r="I617" s="29" t="s">
        <v>12</v>
      </c>
      <c r="J617" s="99"/>
      <c r="K617" s="29" t="s">
        <v>12</v>
      </c>
      <c r="L617" s="99"/>
      <c r="M617" s="29" t="s">
        <v>12</v>
      </c>
      <c r="N617" s="18" t="s">
        <v>124</v>
      </c>
      <c r="O617" s="18"/>
      <c r="P617" s="104"/>
      <c r="Q617" s="104"/>
      <c r="R617" s="105" t="str">
        <f t="shared" si="45"/>
        <v/>
      </c>
      <c r="S617" s="30"/>
    </row>
    <row r="618" spans="2:19" x14ac:dyDescent="0.2">
      <c r="B618" s="17">
        <f t="shared" si="43"/>
        <v>609</v>
      </c>
      <c r="C618" s="71">
        <f t="shared" si="42"/>
        <v>0</v>
      </c>
      <c r="D618" s="29">
        <f t="shared" si="44"/>
        <v>0</v>
      </c>
      <c r="E618" s="27" t="s">
        <v>12</v>
      </c>
      <c r="F618" s="27" t="s">
        <v>12</v>
      </c>
      <c r="G618" s="28" t="s">
        <v>12</v>
      </c>
      <c r="H618" s="29" t="s">
        <v>12</v>
      </c>
      <c r="I618" s="29" t="s">
        <v>12</v>
      </c>
      <c r="J618" s="99"/>
      <c r="K618" s="29" t="s">
        <v>12</v>
      </c>
      <c r="L618" s="99"/>
      <c r="M618" s="29" t="s">
        <v>12</v>
      </c>
      <c r="N618" s="18" t="s">
        <v>124</v>
      </c>
      <c r="O618" s="18"/>
      <c r="P618" s="104"/>
      <c r="Q618" s="104"/>
      <c r="R618" s="105" t="str">
        <f t="shared" si="45"/>
        <v/>
      </c>
      <c r="S618" s="30"/>
    </row>
    <row r="619" spans="2:19" x14ac:dyDescent="0.2">
      <c r="B619" s="17">
        <f t="shared" si="43"/>
        <v>610</v>
      </c>
      <c r="C619" s="71">
        <f t="shared" si="42"/>
        <v>0</v>
      </c>
      <c r="D619" s="29">
        <f t="shared" si="44"/>
        <v>0</v>
      </c>
      <c r="E619" s="27" t="s">
        <v>12</v>
      </c>
      <c r="F619" s="27" t="s">
        <v>12</v>
      </c>
      <c r="G619" s="28" t="s">
        <v>12</v>
      </c>
      <c r="H619" s="29" t="s">
        <v>12</v>
      </c>
      <c r="I619" s="29" t="s">
        <v>12</v>
      </c>
      <c r="J619" s="99"/>
      <c r="K619" s="29" t="s">
        <v>12</v>
      </c>
      <c r="L619" s="99"/>
      <c r="M619" s="29" t="s">
        <v>12</v>
      </c>
      <c r="N619" s="18" t="s">
        <v>124</v>
      </c>
      <c r="O619" s="18"/>
      <c r="P619" s="104"/>
      <c r="Q619" s="104"/>
      <c r="R619" s="105" t="str">
        <f t="shared" si="45"/>
        <v/>
      </c>
      <c r="S619" s="30"/>
    </row>
    <row r="620" spans="2:19" x14ac:dyDescent="0.2">
      <c r="B620" s="17">
        <f t="shared" si="43"/>
        <v>611</v>
      </c>
      <c r="C620" s="71">
        <f t="shared" si="42"/>
        <v>0</v>
      </c>
      <c r="D620" s="29">
        <f t="shared" si="44"/>
        <v>0</v>
      </c>
      <c r="E620" s="27" t="s">
        <v>12</v>
      </c>
      <c r="F620" s="27" t="s">
        <v>12</v>
      </c>
      <c r="G620" s="28" t="s">
        <v>12</v>
      </c>
      <c r="H620" s="29" t="s">
        <v>12</v>
      </c>
      <c r="I620" s="29" t="s">
        <v>12</v>
      </c>
      <c r="J620" s="99"/>
      <c r="K620" s="29" t="s">
        <v>12</v>
      </c>
      <c r="L620" s="99"/>
      <c r="M620" s="29" t="s">
        <v>12</v>
      </c>
      <c r="N620" s="18" t="s">
        <v>124</v>
      </c>
      <c r="O620" s="18"/>
      <c r="P620" s="104"/>
      <c r="Q620" s="104"/>
      <c r="R620" s="105" t="str">
        <f t="shared" si="45"/>
        <v/>
      </c>
      <c r="S620" s="30"/>
    </row>
    <row r="621" spans="2:19" x14ac:dyDescent="0.2">
      <c r="B621" s="17">
        <f t="shared" si="43"/>
        <v>612</v>
      </c>
      <c r="C621" s="71">
        <f t="shared" si="42"/>
        <v>0</v>
      </c>
      <c r="D621" s="29">
        <f t="shared" si="44"/>
        <v>0</v>
      </c>
      <c r="E621" s="27" t="s">
        <v>12</v>
      </c>
      <c r="F621" s="27" t="s">
        <v>12</v>
      </c>
      <c r="G621" s="28" t="s">
        <v>12</v>
      </c>
      <c r="H621" s="29" t="s">
        <v>12</v>
      </c>
      <c r="I621" s="29" t="s">
        <v>12</v>
      </c>
      <c r="J621" s="99"/>
      <c r="K621" s="29" t="s">
        <v>12</v>
      </c>
      <c r="L621" s="99"/>
      <c r="M621" s="29" t="s">
        <v>12</v>
      </c>
      <c r="N621" s="18" t="s">
        <v>124</v>
      </c>
      <c r="O621" s="18"/>
      <c r="P621" s="104"/>
      <c r="Q621" s="104"/>
      <c r="R621" s="105" t="str">
        <f t="shared" si="45"/>
        <v/>
      </c>
      <c r="S621" s="30"/>
    </row>
    <row r="622" spans="2:19" x14ac:dyDescent="0.2">
      <c r="B622" s="17">
        <f t="shared" si="43"/>
        <v>613</v>
      </c>
      <c r="C622" s="71">
        <f t="shared" si="42"/>
        <v>0</v>
      </c>
      <c r="D622" s="29">
        <f t="shared" si="44"/>
        <v>0</v>
      </c>
      <c r="E622" s="27" t="s">
        <v>12</v>
      </c>
      <c r="F622" s="27" t="s">
        <v>12</v>
      </c>
      <c r="G622" s="28" t="s">
        <v>12</v>
      </c>
      <c r="H622" s="29" t="s">
        <v>12</v>
      </c>
      <c r="I622" s="29" t="s">
        <v>12</v>
      </c>
      <c r="J622" s="99"/>
      <c r="K622" s="29" t="s">
        <v>12</v>
      </c>
      <c r="L622" s="99"/>
      <c r="M622" s="29" t="s">
        <v>12</v>
      </c>
      <c r="N622" s="18" t="s">
        <v>124</v>
      </c>
      <c r="O622" s="18"/>
      <c r="P622" s="104"/>
      <c r="Q622" s="104"/>
      <c r="R622" s="105" t="str">
        <f t="shared" si="45"/>
        <v/>
      </c>
      <c r="S622" s="30"/>
    </row>
    <row r="623" spans="2:19" x14ac:dyDescent="0.2">
      <c r="B623" s="17">
        <f t="shared" si="43"/>
        <v>614</v>
      </c>
      <c r="C623" s="71">
        <f t="shared" si="42"/>
        <v>0</v>
      </c>
      <c r="D623" s="29">
        <f t="shared" si="44"/>
        <v>0</v>
      </c>
      <c r="E623" s="27" t="s">
        <v>12</v>
      </c>
      <c r="F623" s="27" t="s">
        <v>12</v>
      </c>
      <c r="G623" s="28" t="s">
        <v>12</v>
      </c>
      <c r="H623" s="29" t="s">
        <v>12</v>
      </c>
      <c r="I623" s="29" t="s">
        <v>12</v>
      </c>
      <c r="J623" s="99"/>
      <c r="K623" s="29" t="s">
        <v>12</v>
      </c>
      <c r="L623" s="99"/>
      <c r="M623" s="29" t="s">
        <v>12</v>
      </c>
      <c r="N623" s="18" t="s">
        <v>124</v>
      </c>
      <c r="O623" s="18"/>
      <c r="P623" s="104"/>
      <c r="Q623" s="104"/>
      <c r="R623" s="105" t="str">
        <f t="shared" si="45"/>
        <v/>
      </c>
      <c r="S623" s="30"/>
    </row>
    <row r="624" spans="2:19" x14ac:dyDescent="0.2">
      <c r="B624" s="17">
        <f t="shared" si="43"/>
        <v>615</v>
      </c>
      <c r="C624" s="71">
        <f t="shared" si="42"/>
        <v>0</v>
      </c>
      <c r="D624" s="29">
        <f t="shared" si="44"/>
        <v>0</v>
      </c>
      <c r="E624" s="27" t="s">
        <v>12</v>
      </c>
      <c r="F624" s="27" t="s">
        <v>12</v>
      </c>
      <c r="G624" s="28" t="s">
        <v>12</v>
      </c>
      <c r="H624" s="29" t="s">
        <v>12</v>
      </c>
      <c r="I624" s="29" t="s">
        <v>12</v>
      </c>
      <c r="J624" s="99"/>
      <c r="K624" s="29" t="s">
        <v>12</v>
      </c>
      <c r="L624" s="99"/>
      <c r="M624" s="29" t="s">
        <v>12</v>
      </c>
      <c r="N624" s="18" t="s">
        <v>124</v>
      </c>
      <c r="O624" s="18"/>
      <c r="P624" s="104"/>
      <c r="Q624" s="104"/>
      <c r="R624" s="105" t="str">
        <f t="shared" si="45"/>
        <v/>
      </c>
      <c r="S624" s="30"/>
    </row>
    <row r="625" spans="2:19" x14ac:dyDescent="0.2">
      <c r="B625" s="17">
        <f t="shared" si="43"/>
        <v>616</v>
      </c>
      <c r="C625" s="71">
        <f t="shared" si="42"/>
        <v>0</v>
      </c>
      <c r="D625" s="29">
        <f t="shared" si="44"/>
        <v>0</v>
      </c>
      <c r="E625" s="27" t="s">
        <v>12</v>
      </c>
      <c r="F625" s="27" t="s">
        <v>12</v>
      </c>
      <c r="G625" s="28" t="s">
        <v>12</v>
      </c>
      <c r="H625" s="29" t="s">
        <v>12</v>
      </c>
      <c r="I625" s="29" t="s">
        <v>12</v>
      </c>
      <c r="J625" s="99"/>
      <c r="K625" s="29" t="s">
        <v>12</v>
      </c>
      <c r="L625" s="99"/>
      <c r="M625" s="29" t="s">
        <v>12</v>
      </c>
      <c r="N625" s="18" t="s">
        <v>124</v>
      </c>
      <c r="O625" s="18"/>
      <c r="P625" s="104"/>
      <c r="Q625" s="104"/>
      <c r="R625" s="105" t="str">
        <f t="shared" si="45"/>
        <v/>
      </c>
      <c r="S625" s="30"/>
    </row>
    <row r="626" spans="2:19" x14ac:dyDescent="0.2">
      <c r="B626" s="17">
        <f t="shared" si="43"/>
        <v>617</v>
      </c>
      <c r="C626" s="71">
        <f t="shared" si="42"/>
        <v>0</v>
      </c>
      <c r="D626" s="29">
        <f t="shared" si="44"/>
        <v>0</v>
      </c>
      <c r="E626" s="27" t="s">
        <v>12</v>
      </c>
      <c r="F626" s="27" t="s">
        <v>12</v>
      </c>
      <c r="G626" s="28" t="s">
        <v>12</v>
      </c>
      <c r="H626" s="29" t="s">
        <v>12</v>
      </c>
      <c r="I626" s="29" t="s">
        <v>12</v>
      </c>
      <c r="J626" s="99"/>
      <c r="K626" s="29" t="s">
        <v>12</v>
      </c>
      <c r="L626" s="99"/>
      <c r="M626" s="29" t="s">
        <v>12</v>
      </c>
      <c r="N626" s="18" t="s">
        <v>124</v>
      </c>
      <c r="O626" s="18"/>
      <c r="P626" s="104"/>
      <c r="Q626" s="104"/>
      <c r="R626" s="105" t="str">
        <f t="shared" si="45"/>
        <v/>
      </c>
      <c r="S626" s="30"/>
    </row>
    <row r="627" spans="2:19" x14ac:dyDescent="0.2">
      <c r="B627" s="17">
        <f t="shared" si="43"/>
        <v>618</v>
      </c>
      <c r="C627" s="71">
        <f t="shared" si="42"/>
        <v>0</v>
      </c>
      <c r="D627" s="29">
        <f t="shared" si="44"/>
        <v>0</v>
      </c>
      <c r="E627" s="27" t="s">
        <v>12</v>
      </c>
      <c r="F627" s="27" t="s">
        <v>12</v>
      </c>
      <c r="G627" s="28" t="s">
        <v>12</v>
      </c>
      <c r="H627" s="29" t="s">
        <v>12</v>
      </c>
      <c r="I627" s="29" t="s">
        <v>12</v>
      </c>
      <c r="J627" s="99"/>
      <c r="K627" s="29" t="s">
        <v>12</v>
      </c>
      <c r="L627" s="99"/>
      <c r="M627" s="29" t="s">
        <v>12</v>
      </c>
      <c r="N627" s="18" t="s">
        <v>124</v>
      </c>
      <c r="O627" s="18"/>
      <c r="P627" s="104"/>
      <c r="Q627" s="104"/>
      <c r="R627" s="105" t="str">
        <f t="shared" si="45"/>
        <v/>
      </c>
      <c r="S627" s="30"/>
    </row>
    <row r="628" spans="2:19" x14ac:dyDescent="0.2">
      <c r="B628" s="17">
        <f t="shared" si="43"/>
        <v>619</v>
      </c>
      <c r="C628" s="71">
        <f t="shared" si="42"/>
        <v>0</v>
      </c>
      <c r="D628" s="29">
        <f t="shared" si="44"/>
        <v>0</v>
      </c>
      <c r="E628" s="27" t="s">
        <v>12</v>
      </c>
      <c r="F628" s="27" t="s">
        <v>12</v>
      </c>
      <c r="G628" s="28" t="s">
        <v>12</v>
      </c>
      <c r="H628" s="29" t="s">
        <v>12</v>
      </c>
      <c r="I628" s="29" t="s">
        <v>12</v>
      </c>
      <c r="J628" s="99"/>
      <c r="K628" s="29" t="s">
        <v>12</v>
      </c>
      <c r="L628" s="99"/>
      <c r="M628" s="29" t="s">
        <v>12</v>
      </c>
      <c r="N628" s="18" t="s">
        <v>124</v>
      </c>
      <c r="O628" s="18"/>
      <c r="P628" s="104"/>
      <c r="Q628" s="104"/>
      <c r="R628" s="105" t="str">
        <f t="shared" si="45"/>
        <v/>
      </c>
      <c r="S628" s="30"/>
    </row>
    <row r="629" spans="2:19" x14ac:dyDescent="0.2">
      <c r="B629" s="17">
        <f t="shared" si="43"/>
        <v>620</v>
      </c>
      <c r="C629" s="71">
        <f t="shared" si="42"/>
        <v>0</v>
      </c>
      <c r="D629" s="29">
        <f t="shared" si="44"/>
        <v>0</v>
      </c>
      <c r="E629" s="27" t="s">
        <v>12</v>
      </c>
      <c r="F629" s="27" t="s">
        <v>12</v>
      </c>
      <c r="G629" s="28" t="s">
        <v>12</v>
      </c>
      <c r="H629" s="29" t="s">
        <v>12</v>
      </c>
      <c r="I629" s="29" t="s">
        <v>12</v>
      </c>
      <c r="J629" s="99"/>
      <c r="K629" s="29" t="s">
        <v>12</v>
      </c>
      <c r="L629" s="99"/>
      <c r="M629" s="29" t="s">
        <v>12</v>
      </c>
      <c r="N629" s="18" t="s">
        <v>124</v>
      </c>
      <c r="O629" s="18"/>
      <c r="P629" s="104"/>
      <c r="Q629" s="104"/>
      <c r="R629" s="105" t="str">
        <f t="shared" si="45"/>
        <v/>
      </c>
      <c r="S629" s="30"/>
    </row>
    <row r="630" spans="2:19" x14ac:dyDescent="0.2">
      <c r="B630" s="17">
        <f t="shared" si="43"/>
        <v>621</v>
      </c>
      <c r="C630" s="71">
        <f t="shared" si="42"/>
        <v>0</v>
      </c>
      <c r="D630" s="29">
        <f t="shared" si="44"/>
        <v>0</v>
      </c>
      <c r="E630" s="27" t="s">
        <v>12</v>
      </c>
      <c r="F630" s="27" t="s">
        <v>12</v>
      </c>
      <c r="G630" s="28" t="s">
        <v>12</v>
      </c>
      <c r="H630" s="29" t="s">
        <v>12</v>
      </c>
      <c r="I630" s="29" t="s">
        <v>12</v>
      </c>
      <c r="J630" s="99"/>
      <c r="K630" s="29" t="s">
        <v>12</v>
      </c>
      <c r="L630" s="99"/>
      <c r="M630" s="29" t="s">
        <v>12</v>
      </c>
      <c r="N630" s="18" t="s">
        <v>124</v>
      </c>
      <c r="O630" s="18"/>
      <c r="P630" s="104"/>
      <c r="Q630" s="104"/>
      <c r="R630" s="105" t="str">
        <f t="shared" si="45"/>
        <v/>
      </c>
      <c r="S630" s="30"/>
    </row>
    <row r="631" spans="2:19" x14ac:dyDescent="0.2">
      <c r="B631" s="17">
        <f t="shared" si="43"/>
        <v>622</v>
      </c>
      <c r="C631" s="71">
        <f t="shared" si="42"/>
        <v>0</v>
      </c>
      <c r="D631" s="29">
        <f t="shared" si="44"/>
        <v>0</v>
      </c>
      <c r="E631" s="27" t="s">
        <v>12</v>
      </c>
      <c r="F631" s="27" t="s">
        <v>12</v>
      </c>
      <c r="G631" s="28" t="s">
        <v>12</v>
      </c>
      <c r="H631" s="29" t="s">
        <v>12</v>
      </c>
      <c r="I631" s="29" t="s">
        <v>12</v>
      </c>
      <c r="J631" s="99"/>
      <c r="K631" s="29" t="s">
        <v>12</v>
      </c>
      <c r="L631" s="99"/>
      <c r="M631" s="29" t="s">
        <v>12</v>
      </c>
      <c r="N631" s="18" t="s">
        <v>124</v>
      </c>
      <c r="O631" s="18"/>
      <c r="P631" s="104"/>
      <c r="Q631" s="104"/>
      <c r="R631" s="105" t="str">
        <f t="shared" si="45"/>
        <v/>
      </c>
      <c r="S631" s="30"/>
    </row>
    <row r="632" spans="2:19" x14ac:dyDescent="0.2">
      <c r="B632" s="17">
        <f t="shared" si="43"/>
        <v>623</v>
      </c>
      <c r="C632" s="71">
        <f t="shared" si="42"/>
        <v>0</v>
      </c>
      <c r="D632" s="29">
        <f t="shared" si="44"/>
        <v>0</v>
      </c>
      <c r="E632" s="27" t="s">
        <v>12</v>
      </c>
      <c r="F632" s="27" t="s">
        <v>12</v>
      </c>
      <c r="G632" s="28" t="s">
        <v>12</v>
      </c>
      <c r="H632" s="29" t="s">
        <v>12</v>
      </c>
      <c r="I632" s="29" t="s">
        <v>12</v>
      </c>
      <c r="J632" s="99"/>
      <c r="K632" s="29" t="s">
        <v>12</v>
      </c>
      <c r="L632" s="99"/>
      <c r="M632" s="29" t="s">
        <v>12</v>
      </c>
      <c r="N632" s="18" t="s">
        <v>124</v>
      </c>
      <c r="O632" s="18"/>
      <c r="P632" s="104"/>
      <c r="Q632" s="104"/>
      <c r="R632" s="105" t="str">
        <f t="shared" si="45"/>
        <v/>
      </c>
      <c r="S632" s="30"/>
    </row>
    <row r="633" spans="2:19" x14ac:dyDescent="0.2">
      <c r="B633" s="17">
        <f t="shared" si="43"/>
        <v>624</v>
      </c>
      <c r="C633" s="71">
        <f t="shared" si="42"/>
        <v>0</v>
      </c>
      <c r="D633" s="29">
        <f t="shared" si="44"/>
        <v>0</v>
      </c>
      <c r="E633" s="27" t="s">
        <v>12</v>
      </c>
      <c r="F633" s="27" t="s">
        <v>12</v>
      </c>
      <c r="G633" s="28" t="s">
        <v>12</v>
      </c>
      <c r="H633" s="29" t="s">
        <v>12</v>
      </c>
      <c r="I633" s="29" t="s">
        <v>12</v>
      </c>
      <c r="J633" s="99"/>
      <c r="K633" s="29" t="s">
        <v>12</v>
      </c>
      <c r="L633" s="99"/>
      <c r="M633" s="29" t="s">
        <v>12</v>
      </c>
      <c r="N633" s="18" t="s">
        <v>124</v>
      </c>
      <c r="O633" s="18"/>
      <c r="P633" s="104"/>
      <c r="Q633" s="104"/>
      <c r="R633" s="105" t="str">
        <f t="shared" si="45"/>
        <v/>
      </c>
      <c r="S633" s="30"/>
    </row>
    <row r="634" spans="2:19" x14ac:dyDescent="0.2">
      <c r="B634" s="17">
        <f t="shared" si="43"/>
        <v>625</v>
      </c>
      <c r="C634" s="71">
        <f t="shared" si="42"/>
        <v>0</v>
      </c>
      <c r="D634" s="29">
        <f t="shared" si="44"/>
        <v>0</v>
      </c>
      <c r="E634" s="27" t="s">
        <v>12</v>
      </c>
      <c r="F634" s="27" t="s">
        <v>12</v>
      </c>
      <c r="G634" s="28" t="s">
        <v>12</v>
      </c>
      <c r="H634" s="29" t="s">
        <v>12</v>
      </c>
      <c r="I634" s="29" t="s">
        <v>12</v>
      </c>
      <c r="J634" s="99"/>
      <c r="K634" s="29" t="s">
        <v>12</v>
      </c>
      <c r="L634" s="99"/>
      <c r="M634" s="29" t="s">
        <v>12</v>
      </c>
      <c r="N634" s="18" t="s">
        <v>124</v>
      </c>
      <c r="O634" s="18"/>
      <c r="P634" s="104"/>
      <c r="Q634" s="104"/>
      <c r="R634" s="105" t="str">
        <f t="shared" si="45"/>
        <v/>
      </c>
      <c r="S634" s="30"/>
    </row>
    <row r="635" spans="2:19" x14ac:dyDescent="0.2">
      <c r="B635" s="17">
        <f t="shared" si="43"/>
        <v>626</v>
      </c>
      <c r="C635" s="71">
        <f t="shared" si="42"/>
        <v>0</v>
      </c>
      <c r="D635" s="29">
        <f t="shared" si="44"/>
        <v>0</v>
      </c>
      <c r="E635" s="27" t="s">
        <v>12</v>
      </c>
      <c r="F635" s="27" t="s">
        <v>12</v>
      </c>
      <c r="G635" s="28" t="s">
        <v>12</v>
      </c>
      <c r="H635" s="29" t="s">
        <v>12</v>
      </c>
      <c r="I635" s="29" t="s">
        <v>12</v>
      </c>
      <c r="J635" s="99"/>
      <c r="K635" s="29" t="s">
        <v>12</v>
      </c>
      <c r="L635" s="99"/>
      <c r="M635" s="29" t="s">
        <v>12</v>
      </c>
      <c r="N635" s="18" t="s">
        <v>124</v>
      </c>
      <c r="O635" s="18"/>
      <c r="P635" s="104"/>
      <c r="Q635" s="104"/>
      <c r="R635" s="105" t="str">
        <f t="shared" si="45"/>
        <v/>
      </c>
      <c r="S635" s="30"/>
    </row>
    <row r="636" spans="2:19" x14ac:dyDescent="0.2">
      <c r="B636" s="17">
        <f t="shared" si="43"/>
        <v>627</v>
      </c>
      <c r="C636" s="71">
        <f t="shared" si="42"/>
        <v>0</v>
      </c>
      <c r="D636" s="29">
        <f t="shared" si="44"/>
        <v>0</v>
      </c>
      <c r="E636" s="27" t="s">
        <v>12</v>
      </c>
      <c r="F636" s="27" t="s">
        <v>12</v>
      </c>
      <c r="G636" s="28" t="s">
        <v>12</v>
      </c>
      <c r="H636" s="29" t="s">
        <v>12</v>
      </c>
      <c r="I636" s="29" t="s">
        <v>12</v>
      </c>
      <c r="J636" s="99"/>
      <c r="K636" s="29" t="s">
        <v>12</v>
      </c>
      <c r="L636" s="99"/>
      <c r="M636" s="29" t="s">
        <v>12</v>
      </c>
      <c r="N636" s="18" t="s">
        <v>124</v>
      </c>
      <c r="O636" s="18"/>
      <c r="P636" s="104"/>
      <c r="Q636" s="104"/>
      <c r="R636" s="105" t="str">
        <f t="shared" si="45"/>
        <v/>
      </c>
      <c r="S636" s="30"/>
    </row>
    <row r="637" spans="2:19" x14ac:dyDescent="0.2">
      <c r="B637" s="17">
        <f t="shared" si="43"/>
        <v>628</v>
      </c>
      <c r="C637" s="71">
        <f t="shared" ref="C637:C700" si="46">D637/$F$6</f>
        <v>0</v>
      </c>
      <c r="D637" s="29">
        <f t="shared" si="44"/>
        <v>0</v>
      </c>
      <c r="E637" s="27" t="s">
        <v>12</v>
      </c>
      <c r="F637" s="27" t="s">
        <v>12</v>
      </c>
      <c r="G637" s="28" t="s">
        <v>12</v>
      </c>
      <c r="H637" s="29" t="s">
        <v>12</v>
      </c>
      <c r="I637" s="29" t="s">
        <v>12</v>
      </c>
      <c r="J637" s="99"/>
      <c r="K637" s="29" t="s">
        <v>12</v>
      </c>
      <c r="L637" s="99"/>
      <c r="M637" s="29" t="s">
        <v>12</v>
      </c>
      <c r="N637" s="18" t="s">
        <v>124</v>
      </c>
      <c r="O637" s="18"/>
      <c r="P637" s="104"/>
      <c r="Q637" s="104"/>
      <c r="R637" s="105" t="str">
        <f t="shared" si="45"/>
        <v/>
      </c>
      <c r="S637" s="30"/>
    </row>
    <row r="638" spans="2:19" x14ac:dyDescent="0.2">
      <c r="B638" s="17">
        <f t="shared" si="43"/>
        <v>629</v>
      </c>
      <c r="C638" s="71">
        <f t="shared" si="46"/>
        <v>0</v>
      </c>
      <c r="D638" s="29">
        <f t="shared" si="44"/>
        <v>0</v>
      </c>
      <c r="E638" s="27" t="s">
        <v>12</v>
      </c>
      <c r="F638" s="27" t="s">
        <v>12</v>
      </c>
      <c r="G638" s="28" t="s">
        <v>12</v>
      </c>
      <c r="H638" s="29" t="s">
        <v>12</v>
      </c>
      <c r="I638" s="29" t="s">
        <v>12</v>
      </c>
      <c r="J638" s="99"/>
      <c r="K638" s="29" t="s">
        <v>12</v>
      </c>
      <c r="L638" s="99"/>
      <c r="M638" s="29" t="s">
        <v>12</v>
      </c>
      <c r="N638" s="18" t="s">
        <v>124</v>
      </c>
      <c r="O638" s="18"/>
      <c r="P638" s="104"/>
      <c r="Q638" s="104"/>
      <c r="R638" s="105" t="str">
        <f t="shared" si="45"/>
        <v/>
      </c>
      <c r="S638" s="30"/>
    </row>
    <row r="639" spans="2:19" x14ac:dyDescent="0.2">
      <c r="B639" s="17">
        <f t="shared" si="43"/>
        <v>630</v>
      </c>
      <c r="C639" s="71">
        <f t="shared" si="46"/>
        <v>0</v>
      </c>
      <c r="D639" s="29">
        <f t="shared" si="44"/>
        <v>0</v>
      </c>
      <c r="E639" s="27" t="s">
        <v>12</v>
      </c>
      <c r="F639" s="27" t="s">
        <v>12</v>
      </c>
      <c r="G639" s="28" t="s">
        <v>12</v>
      </c>
      <c r="H639" s="29" t="s">
        <v>12</v>
      </c>
      <c r="I639" s="29" t="s">
        <v>12</v>
      </c>
      <c r="J639" s="99"/>
      <c r="K639" s="29" t="s">
        <v>12</v>
      </c>
      <c r="L639" s="99"/>
      <c r="M639" s="29" t="s">
        <v>12</v>
      </c>
      <c r="N639" s="18" t="s">
        <v>124</v>
      </c>
      <c r="O639" s="18"/>
      <c r="P639" s="104"/>
      <c r="Q639" s="104"/>
      <c r="R639" s="105" t="str">
        <f t="shared" si="45"/>
        <v/>
      </c>
      <c r="S639" s="30"/>
    </row>
    <row r="640" spans="2:19" x14ac:dyDescent="0.2">
      <c r="B640" s="17">
        <f t="shared" si="43"/>
        <v>631</v>
      </c>
      <c r="C640" s="71">
        <f t="shared" si="46"/>
        <v>0</v>
      </c>
      <c r="D640" s="29">
        <f t="shared" si="44"/>
        <v>0</v>
      </c>
      <c r="E640" s="27" t="s">
        <v>12</v>
      </c>
      <c r="F640" s="27" t="s">
        <v>12</v>
      </c>
      <c r="G640" s="28" t="s">
        <v>12</v>
      </c>
      <c r="H640" s="29" t="s">
        <v>12</v>
      </c>
      <c r="I640" s="29" t="s">
        <v>12</v>
      </c>
      <c r="J640" s="99"/>
      <c r="K640" s="29" t="s">
        <v>12</v>
      </c>
      <c r="L640" s="99"/>
      <c r="M640" s="29" t="s">
        <v>12</v>
      </c>
      <c r="N640" s="18" t="s">
        <v>124</v>
      </c>
      <c r="O640" s="18"/>
      <c r="P640" s="104"/>
      <c r="Q640" s="104"/>
      <c r="R640" s="105" t="str">
        <f t="shared" si="45"/>
        <v/>
      </c>
      <c r="S640" s="30"/>
    </row>
    <row r="641" spans="2:19" x14ac:dyDescent="0.2">
      <c r="B641" s="17">
        <f t="shared" si="43"/>
        <v>632</v>
      </c>
      <c r="C641" s="71">
        <f t="shared" si="46"/>
        <v>0</v>
      </c>
      <c r="D641" s="29">
        <f t="shared" si="44"/>
        <v>0</v>
      </c>
      <c r="E641" s="27" t="s">
        <v>12</v>
      </c>
      <c r="F641" s="27" t="s">
        <v>12</v>
      </c>
      <c r="G641" s="28" t="s">
        <v>12</v>
      </c>
      <c r="H641" s="29" t="s">
        <v>12</v>
      </c>
      <c r="I641" s="29" t="s">
        <v>12</v>
      </c>
      <c r="J641" s="99"/>
      <c r="K641" s="29" t="s">
        <v>12</v>
      </c>
      <c r="L641" s="99"/>
      <c r="M641" s="29" t="s">
        <v>12</v>
      </c>
      <c r="N641" s="18" t="s">
        <v>124</v>
      </c>
      <c r="O641" s="18"/>
      <c r="P641" s="104"/>
      <c r="Q641" s="104"/>
      <c r="R641" s="105" t="str">
        <f t="shared" si="45"/>
        <v/>
      </c>
      <c r="S641" s="30"/>
    </row>
    <row r="642" spans="2:19" x14ac:dyDescent="0.2">
      <c r="B642" s="17">
        <f t="shared" si="43"/>
        <v>633</v>
      </c>
      <c r="C642" s="71">
        <f t="shared" si="46"/>
        <v>0</v>
      </c>
      <c r="D642" s="29">
        <f t="shared" si="44"/>
        <v>0</v>
      </c>
      <c r="E642" s="27" t="s">
        <v>12</v>
      </c>
      <c r="F642" s="27" t="s">
        <v>12</v>
      </c>
      <c r="G642" s="28" t="s">
        <v>12</v>
      </c>
      <c r="H642" s="29" t="s">
        <v>12</v>
      </c>
      <c r="I642" s="29" t="s">
        <v>12</v>
      </c>
      <c r="J642" s="99"/>
      <c r="K642" s="29" t="s">
        <v>12</v>
      </c>
      <c r="L642" s="99"/>
      <c r="M642" s="29" t="s">
        <v>12</v>
      </c>
      <c r="N642" s="18" t="s">
        <v>124</v>
      </c>
      <c r="O642" s="18"/>
      <c r="P642" s="104"/>
      <c r="Q642" s="104"/>
      <c r="R642" s="105" t="str">
        <f t="shared" si="45"/>
        <v/>
      </c>
      <c r="S642" s="30"/>
    </row>
    <row r="643" spans="2:19" x14ac:dyDescent="0.2">
      <c r="B643" s="17">
        <f t="shared" si="43"/>
        <v>634</v>
      </c>
      <c r="C643" s="71">
        <f t="shared" si="46"/>
        <v>0</v>
      </c>
      <c r="D643" s="29">
        <f t="shared" si="44"/>
        <v>0</v>
      </c>
      <c r="E643" s="27" t="s">
        <v>12</v>
      </c>
      <c r="F643" s="27" t="s">
        <v>12</v>
      </c>
      <c r="G643" s="28" t="s">
        <v>12</v>
      </c>
      <c r="H643" s="29" t="s">
        <v>12</v>
      </c>
      <c r="I643" s="29" t="s">
        <v>12</v>
      </c>
      <c r="J643" s="99"/>
      <c r="K643" s="29" t="s">
        <v>12</v>
      </c>
      <c r="L643" s="99"/>
      <c r="M643" s="29" t="s">
        <v>12</v>
      </c>
      <c r="N643" s="18" t="s">
        <v>124</v>
      </c>
      <c r="O643" s="18"/>
      <c r="P643" s="104"/>
      <c r="Q643" s="104"/>
      <c r="R643" s="105" t="str">
        <f t="shared" si="45"/>
        <v/>
      </c>
      <c r="S643" s="30"/>
    </row>
    <row r="644" spans="2:19" x14ac:dyDescent="0.2">
      <c r="B644" s="17">
        <f t="shared" si="43"/>
        <v>635</v>
      </c>
      <c r="C644" s="71">
        <f t="shared" si="46"/>
        <v>0</v>
      </c>
      <c r="D644" s="29">
        <f t="shared" si="44"/>
        <v>0</v>
      </c>
      <c r="E644" s="27" t="s">
        <v>12</v>
      </c>
      <c r="F644" s="27" t="s">
        <v>12</v>
      </c>
      <c r="G644" s="28" t="s">
        <v>12</v>
      </c>
      <c r="H644" s="29" t="s">
        <v>12</v>
      </c>
      <c r="I644" s="29" t="s">
        <v>12</v>
      </c>
      <c r="J644" s="99"/>
      <c r="K644" s="29" t="s">
        <v>12</v>
      </c>
      <c r="L644" s="99"/>
      <c r="M644" s="29" t="s">
        <v>12</v>
      </c>
      <c r="N644" s="18" t="s">
        <v>124</v>
      </c>
      <c r="O644" s="18"/>
      <c r="P644" s="104"/>
      <c r="Q644" s="104"/>
      <c r="R644" s="105" t="str">
        <f t="shared" si="45"/>
        <v/>
      </c>
      <c r="S644" s="30"/>
    </row>
    <row r="645" spans="2:19" x14ac:dyDescent="0.2">
      <c r="B645" s="17">
        <f t="shared" si="43"/>
        <v>636</v>
      </c>
      <c r="C645" s="71">
        <f t="shared" si="46"/>
        <v>0</v>
      </c>
      <c r="D645" s="29">
        <f t="shared" si="44"/>
        <v>0</v>
      </c>
      <c r="E645" s="27" t="s">
        <v>12</v>
      </c>
      <c r="F645" s="27" t="s">
        <v>12</v>
      </c>
      <c r="G645" s="28" t="s">
        <v>12</v>
      </c>
      <c r="H645" s="29" t="s">
        <v>12</v>
      </c>
      <c r="I645" s="29" t="s">
        <v>12</v>
      </c>
      <c r="J645" s="99"/>
      <c r="K645" s="29" t="s">
        <v>12</v>
      </c>
      <c r="L645" s="99"/>
      <c r="M645" s="29" t="s">
        <v>12</v>
      </c>
      <c r="N645" s="18" t="s">
        <v>124</v>
      </c>
      <c r="O645" s="18"/>
      <c r="P645" s="104"/>
      <c r="Q645" s="104"/>
      <c r="R645" s="105" t="str">
        <f t="shared" si="45"/>
        <v/>
      </c>
      <c r="S645" s="30"/>
    </row>
    <row r="646" spans="2:19" x14ac:dyDescent="0.2">
      <c r="B646" s="17">
        <f t="shared" si="43"/>
        <v>637</v>
      </c>
      <c r="C646" s="71">
        <f t="shared" si="46"/>
        <v>0</v>
      </c>
      <c r="D646" s="29">
        <f t="shared" si="44"/>
        <v>0</v>
      </c>
      <c r="E646" s="27" t="s">
        <v>12</v>
      </c>
      <c r="F646" s="27" t="s">
        <v>12</v>
      </c>
      <c r="G646" s="28" t="s">
        <v>12</v>
      </c>
      <c r="H646" s="29" t="s">
        <v>12</v>
      </c>
      <c r="I646" s="29" t="s">
        <v>12</v>
      </c>
      <c r="J646" s="99"/>
      <c r="K646" s="29" t="s">
        <v>12</v>
      </c>
      <c r="L646" s="99"/>
      <c r="M646" s="29" t="s">
        <v>12</v>
      </c>
      <c r="N646" s="18" t="s">
        <v>124</v>
      </c>
      <c r="O646" s="18"/>
      <c r="P646" s="104"/>
      <c r="Q646" s="104"/>
      <c r="R646" s="105" t="str">
        <f t="shared" si="45"/>
        <v/>
      </c>
      <c r="S646" s="30"/>
    </row>
    <row r="647" spans="2:19" x14ac:dyDescent="0.2">
      <c r="B647" s="17">
        <f t="shared" si="43"/>
        <v>638</v>
      </c>
      <c r="C647" s="71">
        <f t="shared" si="46"/>
        <v>0</v>
      </c>
      <c r="D647" s="29">
        <f t="shared" si="44"/>
        <v>0</v>
      </c>
      <c r="E647" s="27" t="s">
        <v>12</v>
      </c>
      <c r="F647" s="27" t="s">
        <v>12</v>
      </c>
      <c r="G647" s="28" t="s">
        <v>12</v>
      </c>
      <c r="H647" s="29" t="s">
        <v>12</v>
      </c>
      <c r="I647" s="29" t="s">
        <v>12</v>
      </c>
      <c r="J647" s="99"/>
      <c r="K647" s="29" t="s">
        <v>12</v>
      </c>
      <c r="L647" s="99"/>
      <c r="M647" s="29" t="s">
        <v>12</v>
      </c>
      <c r="N647" s="18" t="s">
        <v>124</v>
      </c>
      <c r="O647" s="18"/>
      <c r="P647" s="104"/>
      <c r="Q647" s="104"/>
      <c r="R647" s="105" t="str">
        <f t="shared" si="45"/>
        <v/>
      </c>
      <c r="S647" s="30"/>
    </row>
    <row r="648" spans="2:19" x14ac:dyDescent="0.2">
      <c r="B648" s="17">
        <f t="shared" si="43"/>
        <v>639</v>
      </c>
      <c r="C648" s="71">
        <f t="shared" si="46"/>
        <v>0</v>
      </c>
      <c r="D648" s="29">
        <f t="shared" si="44"/>
        <v>0</v>
      </c>
      <c r="E648" s="27" t="s">
        <v>12</v>
      </c>
      <c r="F648" s="27" t="s">
        <v>12</v>
      </c>
      <c r="G648" s="28" t="s">
        <v>12</v>
      </c>
      <c r="H648" s="29" t="s">
        <v>12</v>
      </c>
      <c r="I648" s="29" t="s">
        <v>12</v>
      </c>
      <c r="J648" s="99"/>
      <c r="K648" s="29" t="s">
        <v>12</v>
      </c>
      <c r="L648" s="99"/>
      <c r="M648" s="29" t="s">
        <v>12</v>
      </c>
      <c r="N648" s="18" t="s">
        <v>124</v>
      </c>
      <c r="O648" s="18"/>
      <c r="P648" s="104"/>
      <c r="Q648" s="104"/>
      <c r="R648" s="105" t="str">
        <f t="shared" si="45"/>
        <v/>
      </c>
      <c r="S648" s="30"/>
    </row>
    <row r="649" spans="2:19" x14ac:dyDescent="0.2">
      <c r="B649" s="17">
        <f t="shared" si="43"/>
        <v>640</v>
      </c>
      <c r="C649" s="71">
        <f t="shared" si="46"/>
        <v>0</v>
      </c>
      <c r="D649" s="29">
        <f t="shared" si="44"/>
        <v>0</v>
      </c>
      <c r="E649" s="27" t="s">
        <v>12</v>
      </c>
      <c r="F649" s="27" t="s">
        <v>12</v>
      </c>
      <c r="G649" s="28" t="s">
        <v>12</v>
      </c>
      <c r="H649" s="29" t="s">
        <v>12</v>
      </c>
      <c r="I649" s="29" t="s">
        <v>12</v>
      </c>
      <c r="J649" s="99"/>
      <c r="K649" s="29" t="s">
        <v>12</v>
      </c>
      <c r="L649" s="99"/>
      <c r="M649" s="29" t="s">
        <v>12</v>
      </c>
      <c r="N649" s="18" t="s">
        <v>124</v>
      </c>
      <c r="O649" s="18"/>
      <c r="P649" s="104"/>
      <c r="Q649" s="104"/>
      <c r="R649" s="105" t="str">
        <f t="shared" si="45"/>
        <v/>
      </c>
      <c r="S649" s="30"/>
    </row>
    <row r="650" spans="2:19" x14ac:dyDescent="0.2">
      <c r="B650" s="17">
        <f t="shared" si="43"/>
        <v>641</v>
      </c>
      <c r="C650" s="71">
        <f t="shared" si="46"/>
        <v>0</v>
      </c>
      <c r="D650" s="29">
        <f t="shared" si="44"/>
        <v>0</v>
      </c>
      <c r="E650" s="27" t="s">
        <v>12</v>
      </c>
      <c r="F650" s="27" t="s">
        <v>12</v>
      </c>
      <c r="G650" s="28" t="s">
        <v>12</v>
      </c>
      <c r="H650" s="29" t="s">
        <v>12</v>
      </c>
      <c r="I650" s="29" t="s">
        <v>12</v>
      </c>
      <c r="J650" s="99"/>
      <c r="K650" s="29" t="s">
        <v>12</v>
      </c>
      <c r="L650" s="99"/>
      <c r="M650" s="29" t="s">
        <v>12</v>
      </c>
      <c r="N650" s="18" t="s">
        <v>124</v>
      </c>
      <c r="O650" s="18"/>
      <c r="P650" s="104"/>
      <c r="Q650" s="104"/>
      <c r="R650" s="105" t="str">
        <f t="shared" si="45"/>
        <v/>
      </c>
      <c r="S650" s="30"/>
    </row>
    <row r="651" spans="2:19" x14ac:dyDescent="0.2">
      <c r="B651" s="17">
        <f t="shared" si="43"/>
        <v>642</v>
      </c>
      <c r="C651" s="71">
        <f t="shared" si="46"/>
        <v>0</v>
      </c>
      <c r="D651" s="29">
        <f t="shared" si="44"/>
        <v>0</v>
      </c>
      <c r="E651" s="27" t="s">
        <v>12</v>
      </c>
      <c r="F651" s="27" t="s">
        <v>12</v>
      </c>
      <c r="G651" s="28" t="s">
        <v>12</v>
      </c>
      <c r="H651" s="29" t="s">
        <v>12</v>
      </c>
      <c r="I651" s="29" t="s">
        <v>12</v>
      </c>
      <c r="J651" s="99"/>
      <c r="K651" s="29" t="s">
        <v>12</v>
      </c>
      <c r="L651" s="99"/>
      <c r="M651" s="29" t="s">
        <v>12</v>
      </c>
      <c r="N651" s="18" t="s">
        <v>124</v>
      </c>
      <c r="O651" s="18"/>
      <c r="P651" s="104"/>
      <c r="Q651" s="104"/>
      <c r="R651" s="105" t="str">
        <f t="shared" si="45"/>
        <v/>
      </c>
      <c r="S651" s="30"/>
    </row>
    <row r="652" spans="2:19" x14ac:dyDescent="0.2">
      <c r="B652" s="17">
        <f t="shared" ref="B652:B709" si="47">B651+1</f>
        <v>643</v>
      </c>
      <c r="C652" s="71">
        <f t="shared" si="46"/>
        <v>0</v>
      </c>
      <c r="D652" s="29">
        <f t="shared" ref="D652:D709" si="48">AT652*0.001</f>
        <v>0</v>
      </c>
      <c r="E652" s="27" t="s">
        <v>12</v>
      </c>
      <c r="F652" s="27" t="s">
        <v>12</v>
      </c>
      <c r="G652" s="28" t="s">
        <v>12</v>
      </c>
      <c r="H652" s="29" t="s">
        <v>12</v>
      </c>
      <c r="I652" s="29" t="s">
        <v>12</v>
      </c>
      <c r="J652" s="99"/>
      <c r="K652" s="29" t="s">
        <v>12</v>
      </c>
      <c r="L652" s="99"/>
      <c r="M652" s="29" t="s">
        <v>12</v>
      </c>
      <c r="N652" s="18" t="s">
        <v>124</v>
      </c>
      <c r="O652" s="18"/>
      <c r="P652" s="104"/>
      <c r="Q652" s="104"/>
      <c r="R652" s="105" t="str">
        <f t="shared" ref="R652:R709" si="49">IF(AU652&lt;&gt;"", AU652*0.01, "")</f>
        <v/>
      </c>
      <c r="S652" s="30"/>
    </row>
    <row r="653" spans="2:19" x14ac:dyDescent="0.2">
      <c r="B653" s="17">
        <f t="shared" si="47"/>
        <v>644</v>
      </c>
      <c r="C653" s="71">
        <f t="shared" si="46"/>
        <v>0</v>
      </c>
      <c r="D653" s="29">
        <f t="shared" si="48"/>
        <v>0</v>
      </c>
      <c r="E653" s="27" t="s">
        <v>12</v>
      </c>
      <c r="F653" s="27" t="s">
        <v>12</v>
      </c>
      <c r="G653" s="28" t="s">
        <v>12</v>
      </c>
      <c r="H653" s="29" t="s">
        <v>12</v>
      </c>
      <c r="I653" s="29" t="s">
        <v>12</v>
      </c>
      <c r="J653" s="99"/>
      <c r="K653" s="29" t="s">
        <v>12</v>
      </c>
      <c r="L653" s="99"/>
      <c r="M653" s="29" t="s">
        <v>12</v>
      </c>
      <c r="N653" s="18" t="s">
        <v>124</v>
      </c>
      <c r="O653" s="18"/>
      <c r="P653" s="104"/>
      <c r="Q653" s="104"/>
      <c r="R653" s="105" t="str">
        <f t="shared" si="49"/>
        <v/>
      </c>
      <c r="S653" s="30"/>
    </row>
    <row r="654" spans="2:19" x14ac:dyDescent="0.2">
      <c r="B654" s="17">
        <f t="shared" si="47"/>
        <v>645</v>
      </c>
      <c r="C654" s="71">
        <f t="shared" si="46"/>
        <v>0</v>
      </c>
      <c r="D654" s="29">
        <f t="shared" si="48"/>
        <v>0</v>
      </c>
      <c r="E654" s="27" t="s">
        <v>12</v>
      </c>
      <c r="F654" s="27" t="s">
        <v>12</v>
      </c>
      <c r="G654" s="28" t="s">
        <v>12</v>
      </c>
      <c r="H654" s="29" t="s">
        <v>12</v>
      </c>
      <c r="I654" s="29" t="s">
        <v>12</v>
      </c>
      <c r="J654" s="99"/>
      <c r="K654" s="29" t="s">
        <v>12</v>
      </c>
      <c r="L654" s="99"/>
      <c r="M654" s="29" t="s">
        <v>12</v>
      </c>
      <c r="N654" s="18" t="s">
        <v>124</v>
      </c>
      <c r="O654" s="18"/>
      <c r="P654" s="104"/>
      <c r="Q654" s="104"/>
      <c r="R654" s="105" t="str">
        <f t="shared" si="49"/>
        <v/>
      </c>
      <c r="S654" s="30"/>
    </row>
    <row r="655" spans="2:19" x14ac:dyDescent="0.2">
      <c r="B655" s="17">
        <f t="shared" si="47"/>
        <v>646</v>
      </c>
      <c r="C655" s="71">
        <f t="shared" si="46"/>
        <v>0</v>
      </c>
      <c r="D655" s="29">
        <f t="shared" si="48"/>
        <v>0</v>
      </c>
      <c r="E655" s="27" t="s">
        <v>12</v>
      </c>
      <c r="F655" s="27" t="s">
        <v>12</v>
      </c>
      <c r="G655" s="28" t="s">
        <v>12</v>
      </c>
      <c r="H655" s="29" t="s">
        <v>12</v>
      </c>
      <c r="I655" s="29" t="s">
        <v>12</v>
      </c>
      <c r="J655" s="99"/>
      <c r="K655" s="29" t="s">
        <v>12</v>
      </c>
      <c r="L655" s="99"/>
      <c r="M655" s="29" t="s">
        <v>12</v>
      </c>
      <c r="N655" s="18" t="s">
        <v>124</v>
      </c>
      <c r="O655" s="18"/>
      <c r="P655" s="104"/>
      <c r="Q655" s="104"/>
      <c r="R655" s="105" t="str">
        <f t="shared" si="49"/>
        <v/>
      </c>
      <c r="S655" s="30"/>
    </row>
    <row r="656" spans="2:19" x14ac:dyDescent="0.2">
      <c r="B656" s="17">
        <f t="shared" si="47"/>
        <v>647</v>
      </c>
      <c r="C656" s="71">
        <f t="shared" si="46"/>
        <v>0</v>
      </c>
      <c r="D656" s="29">
        <f t="shared" si="48"/>
        <v>0</v>
      </c>
      <c r="E656" s="27" t="s">
        <v>12</v>
      </c>
      <c r="F656" s="27" t="s">
        <v>12</v>
      </c>
      <c r="G656" s="28" t="s">
        <v>12</v>
      </c>
      <c r="H656" s="29" t="s">
        <v>12</v>
      </c>
      <c r="I656" s="29" t="s">
        <v>12</v>
      </c>
      <c r="J656" s="99"/>
      <c r="K656" s="29" t="s">
        <v>12</v>
      </c>
      <c r="L656" s="99"/>
      <c r="M656" s="29" t="s">
        <v>12</v>
      </c>
      <c r="N656" s="18" t="s">
        <v>124</v>
      </c>
      <c r="O656" s="18"/>
      <c r="P656" s="104"/>
      <c r="Q656" s="104"/>
      <c r="R656" s="105" t="str">
        <f t="shared" si="49"/>
        <v/>
      </c>
      <c r="S656" s="30"/>
    </row>
    <row r="657" spans="2:19" x14ac:dyDescent="0.2">
      <c r="B657" s="17">
        <f t="shared" si="47"/>
        <v>648</v>
      </c>
      <c r="C657" s="71">
        <f t="shared" si="46"/>
        <v>0</v>
      </c>
      <c r="D657" s="29">
        <f t="shared" si="48"/>
        <v>0</v>
      </c>
      <c r="E657" s="27" t="s">
        <v>12</v>
      </c>
      <c r="F657" s="27" t="s">
        <v>12</v>
      </c>
      <c r="G657" s="28" t="s">
        <v>12</v>
      </c>
      <c r="H657" s="29" t="s">
        <v>12</v>
      </c>
      <c r="I657" s="29" t="s">
        <v>12</v>
      </c>
      <c r="J657" s="99"/>
      <c r="K657" s="29" t="s">
        <v>12</v>
      </c>
      <c r="L657" s="99"/>
      <c r="M657" s="29" t="s">
        <v>12</v>
      </c>
      <c r="N657" s="18" t="s">
        <v>124</v>
      </c>
      <c r="O657" s="18"/>
      <c r="P657" s="104"/>
      <c r="Q657" s="104"/>
      <c r="R657" s="105" t="str">
        <f t="shared" si="49"/>
        <v/>
      </c>
      <c r="S657" s="30"/>
    </row>
    <row r="658" spans="2:19" x14ac:dyDescent="0.2">
      <c r="B658" s="17">
        <f t="shared" si="47"/>
        <v>649</v>
      </c>
      <c r="C658" s="71">
        <f t="shared" si="46"/>
        <v>0</v>
      </c>
      <c r="D658" s="29">
        <f t="shared" si="48"/>
        <v>0</v>
      </c>
      <c r="E658" s="27" t="s">
        <v>12</v>
      </c>
      <c r="F658" s="27" t="s">
        <v>12</v>
      </c>
      <c r="G658" s="28" t="s">
        <v>12</v>
      </c>
      <c r="H658" s="29" t="s">
        <v>12</v>
      </c>
      <c r="I658" s="29" t="s">
        <v>12</v>
      </c>
      <c r="J658" s="99"/>
      <c r="K658" s="29" t="s">
        <v>12</v>
      </c>
      <c r="L658" s="99"/>
      <c r="M658" s="29" t="s">
        <v>12</v>
      </c>
      <c r="N658" s="18" t="s">
        <v>124</v>
      </c>
      <c r="O658" s="18"/>
      <c r="P658" s="104"/>
      <c r="Q658" s="104"/>
      <c r="R658" s="105" t="str">
        <f t="shared" si="49"/>
        <v/>
      </c>
      <c r="S658" s="30"/>
    </row>
    <row r="659" spans="2:19" x14ac:dyDescent="0.2">
      <c r="B659" s="17">
        <f t="shared" si="47"/>
        <v>650</v>
      </c>
      <c r="C659" s="71">
        <f t="shared" si="46"/>
        <v>0</v>
      </c>
      <c r="D659" s="29">
        <f t="shared" si="48"/>
        <v>0</v>
      </c>
      <c r="E659" s="27" t="s">
        <v>12</v>
      </c>
      <c r="F659" s="27" t="s">
        <v>12</v>
      </c>
      <c r="G659" s="28" t="s">
        <v>12</v>
      </c>
      <c r="H659" s="29" t="s">
        <v>12</v>
      </c>
      <c r="I659" s="29" t="s">
        <v>12</v>
      </c>
      <c r="J659" s="99"/>
      <c r="K659" s="29" t="s">
        <v>12</v>
      </c>
      <c r="L659" s="99"/>
      <c r="M659" s="29" t="s">
        <v>12</v>
      </c>
      <c r="N659" s="18" t="s">
        <v>124</v>
      </c>
      <c r="O659" s="18"/>
      <c r="P659" s="104"/>
      <c r="Q659" s="104"/>
      <c r="R659" s="105" t="str">
        <f t="shared" si="49"/>
        <v/>
      </c>
      <c r="S659" s="30"/>
    </row>
    <row r="660" spans="2:19" x14ac:dyDescent="0.2">
      <c r="B660" s="17">
        <f t="shared" si="47"/>
        <v>651</v>
      </c>
      <c r="C660" s="71">
        <f t="shared" si="46"/>
        <v>0</v>
      </c>
      <c r="D660" s="29">
        <f t="shared" si="48"/>
        <v>0</v>
      </c>
      <c r="E660" s="27" t="s">
        <v>12</v>
      </c>
      <c r="F660" s="27" t="s">
        <v>12</v>
      </c>
      <c r="G660" s="28" t="s">
        <v>12</v>
      </c>
      <c r="H660" s="29" t="s">
        <v>12</v>
      </c>
      <c r="I660" s="29" t="s">
        <v>12</v>
      </c>
      <c r="J660" s="99"/>
      <c r="K660" s="29" t="s">
        <v>12</v>
      </c>
      <c r="L660" s="99"/>
      <c r="M660" s="29" t="s">
        <v>12</v>
      </c>
      <c r="N660" s="18" t="s">
        <v>124</v>
      </c>
      <c r="O660" s="18"/>
      <c r="P660" s="104"/>
      <c r="Q660" s="104"/>
      <c r="R660" s="105" t="str">
        <f t="shared" si="49"/>
        <v/>
      </c>
      <c r="S660" s="30"/>
    </row>
    <row r="661" spans="2:19" x14ac:dyDescent="0.2">
      <c r="B661" s="17">
        <f t="shared" si="47"/>
        <v>652</v>
      </c>
      <c r="C661" s="71">
        <f t="shared" si="46"/>
        <v>0</v>
      </c>
      <c r="D661" s="29">
        <f t="shared" si="48"/>
        <v>0</v>
      </c>
      <c r="E661" s="27" t="s">
        <v>12</v>
      </c>
      <c r="F661" s="27" t="s">
        <v>12</v>
      </c>
      <c r="G661" s="28" t="s">
        <v>12</v>
      </c>
      <c r="H661" s="29" t="s">
        <v>12</v>
      </c>
      <c r="I661" s="29" t="s">
        <v>12</v>
      </c>
      <c r="J661" s="99"/>
      <c r="K661" s="29" t="s">
        <v>12</v>
      </c>
      <c r="L661" s="99"/>
      <c r="M661" s="29" t="s">
        <v>12</v>
      </c>
      <c r="N661" s="18" t="s">
        <v>124</v>
      </c>
      <c r="O661" s="18"/>
      <c r="P661" s="104"/>
      <c r="Q661" s="104"/>
      <c r="R661" s="105" t="str">
        <f t="shared" si="49"/>
        <v/>
      </c>
      <c r="S661" s="30"/>
    </row>
    <row r="662" spans="2:19" x14ac:dyDescent="0.2">
      <c r="B662" s="17">
        <f t="shared" si="47"/>
        <v>653</v>
      </c>
      <c r="C662" s="71">
        <f t="shared" si="46"/>
        <v>0</v>
      </c>
      <c r="D662" s="29">
        <f t="shared" si="48"/>
        <v>0</v>
      </c>
      <c r="E662" s="27" t="s">
        <v>12</v>
      </c>
      <c r="F662" s="27" t="s">
        <v>12</v>
      </c>
      <c r="G662" s="28" t="s">
        <v>12</v>
      </c>
      <c r="H662" s="29" t="s">
        <v>12</v>
      </c>
      <c r="I662" s="29" t="s">
        <v>12</v>
      </c>
      <c r="J662" s="99"/>
      <c r="K662" s="29" t="s">
        <v>12</v>
      </c>
      <c r="L662" s="99"/>
      <c r="M662" s="29" t="s">
        <v>12</v>
      </c>
      <c r="N662" s="18" t="s">
        <v>124</v>
      </c>
      <c r="O662" s="18"/>
      <c r="P662" s="104"/>
      <c r="Q662" s="104"/>
      <c r="R662" s="105" t="str">
        <f t="shared" si="49"/>
        <v/>
      </c>
      <c r="S662" s="30"/>
    </row>
    <row r="663" spans="2:19" x14ac:dyDescent="0.2">
      <c r="B663" s="17">
        <f t="shared" si="47"/>
        <v>654</v>
      </c>
      <c r="C663" s="71">
        <f t="shared" si="46"/>
        <v>0</v>
      </c>
      <c r="D663" s="29">
        <f t="shared" si="48"/>
        <v>0</v>
      </c>
      <c r="E663" s="27" t="s">
        <v>12</v>
      </c>
      <c r="F663" s="27" t="s">
        <v>12</v>
      </c>
      <c r="G663" s="28" t="s">
        <v>12</v>
      </c>
      <c r="H663" s="29" t="s">
        <v>12</v>
      </c>
      <c r="I663" s="29" t="s">
        <v>12</v>
      </c>
      <c r="J663" s="99"/>
      <c r="K663" s="29" t="s">
        <v>12</v>
      </c>
      <c r="L663" s="99"/>
      <c r="M663" s="29" t="s">
        <v>12</v>
      </c>
      <c r="N663" s="18" t="s">
        <v>124</v>
      </c>
      <c r="O663" s="18"/>
      <c r="P663" s="104"/>
      <c r="Q663" s="104"/>
      <c r="R663" s="105" t="str">
        <f t="shared" si="49"/>
        <v/>
      </c>
      <c r="S663" s="30"/>
    </row>
    <row r="664" spans="2:19" x14ac:dyDescent="0.2">
      <c r="B664" s="17">
        <f t="shared" si="47"/>
        <v>655</v>
      </c>
      <c r="C664" s="71">
        <f t="shared" si="46"/>
        <v>0</v>
      </c>
      <c r="D664" s="29">
        <f t="shared" si="48"/>
        <v>0</v>
      </c>
      <c r="E664" s="27" t="s">
        <v>12</v>
      </c>
      <c r="F664" s="27" t="s">
        <v>12</v>
      </c>
      <c r="G664" s="28" t="s">
        <v>12</v>
      </c>
      <c r="H664" s="29" t="s">
        <v>12</v>
      </c>
      <c r="I664" s="29" t="s">
        <v>12</v>
      </c>
      <c r="J664" s="99"/>
      <c r="K664" s="29" t="s">
        <v>12</v>
      </c>
      <c r="L664" s="99"/>
      <c r="M664" s="29" t="s">
        <v>12</v>
      </c>
      <c r="N664" s="18" t="s">
        <v>124</v>
      </c>
      <c r="O664" s="18"/>
      <c r="P664" s="104"/>
      <c r="Q664" s="104"/>
      <c r="R664" s="105" t="str">
        <f t="shared" si="49"/>
        <v/>
      </c>
      <c r="S664" s="30"/>
    </row>
    <row r="665" spans="2:19" x14ac:dyDescent="0.2">
      <c r="B665" s="17">
        <f t="shared" si="47"/>
        <v>656</v>
      </c>
      <c r="C665" s="71">
        <f t="shared" si="46"/>
        <v>0</v>
      </c>
      <c r="D665" s="29">
        <f t="shared" si="48"/>
        <v>0</v>
      </c>
      <c r="E665" s="27" t="s">
        <v>12</v>
      </c>
      <c r="F665" s="27" t="s">
        <v>12</v>
      </c>
      <c r="G665" s="28" t="s">
        <v>12</v>
      </c>
      <c r="H665" s="29" t="s">
        <v>12</v>
      </c>
      <c r="I665" s="29" t="s">
        <v>12</v>
      </c>
      <c r="J665" s="99"/>
      <c r="K665" s="29" t="s">
        <v>12</v>
      </c>
      <c r="L665" s="99"/>
      <c r="M665" s="29" t="s">
        <v>12</v>
      </c>
      <c r="N665" s="18" t="s">
        <v>124</v>
      </c>
      <c r="O665" s="18"/>
      <c r="P665" s="104"/>
      <c r="Q665" s="104"/>
      <c r="R665" s="105" t="str">
        <f t="shared" si="49"/>
        <v/>
      </c>
      <c r="S665" s="30"/>
    </row>
    <row r="666" spans="2:19" x14ac:dyDescent="0.2">
      <c r="B666" s="17">
        <f t="shared" si="47"/>
        <v>657</v>
      </c>
      <c r="C666" s="71">
        <f t="shared" si="46"/>
        <v>0</v>
      </c>
      <c r="D666" s="29">
        <f t="shared" si="48"/>
        <v>0</v>
      </c>
      <c r="E666" s="27" t="s">
        <v>12</v>
      </c>
      <c r="F666" s="27" t="s">
        <v>12</v>
      </c>
      <c r="G666" s="28" t="s">
        <v>12</v>
      </c>
      <c r="H666" s="29" t="s">
        <v>12</v>
      </c>
      <c r="I666" s="29" t="s">
        <v>12</v>
      </c>
      <c r="J666" s="99"/>
      <c r="K666" s="29" t="s">
        <v>12</v>
      </c>
      <c r="L666" s="99"/>
      <c r="M666" s="29" t="s">
        <v>12</v>
      </c>
      <c r="N666" s="18" t="s">
        <v>124</v>
      </c>
      <c r="O666" s="18"/>
      <c r="P666" s="104"/>
      <c r="Q666" s="104"/>
      <c r="R666" s="105" t="str">
        <f t="shared" si="49"/>
        <v/>
      </c>
      <c r="S666" s="30"/>
    </row>
    <row r="667" spans="2:19" x14ac:dyDescent="0.2">
      <c r="B667" s="17">
        <f t="shared" si="47"/>
        <v>658</v>
      </c>
      <c r="C667" s="71">
        <f t="shared" si="46"/>
        <v>0</v>
      </c>
      <c r="D667" s="29">
        <f t="shared" si="48"/>
        <v>0</v>
      </c>
      <c r="E667" s="27" t="s">
        <v>12</v>
      </c>
      <c r="F667" s="27" t="s">
        <v>12</v>
      </c>
      <c r="G667" s="28" t="s">
        <v>12</v>
      </c>
      <c r="H667" s="29" t="s">
        <v>12</v>
      </c>
      <c r="I667" s="29" t="s">
        <v>12</v>
      </c>
      <c r="J667" s="99"/>
      <c r="K667" s="29" t="s">
        <v>12</v>
      </c>
      <c r="L667" s="99"/>
      <c r="M667" s="29" t="s">
        <v>12</v>
      </c>
      <c r="N667" s="18" t="s">
        <v>124</v>
      </c>
      <c r="O667" s="18"/>
      <c r="P667" s="104"/>
      <c r="Q667" s="104"/>
      <c r="R667" s="105" t="str">
        <f t="shared" si="49"/>
        <v/>
      </c>
      <c r="S667" s="30"/>
    </row>
    <row r="668" spans="2:19" x14ac:dyDescent="0.2">
      <c r="B668" s="17">
        <f t="shared" si="47"/>
        <v>659</v>
      </c>
      <c r="C668" s="71">
        <f t="shared" si="46"/>
        <v>0</v>
      </c>
      <c r="D668" s="29">
        <f t="shared" si="48"/>
        <v>0</v>
      </c>
      <c r="E668" s="27" t="s">
        <v>12</v>
      </c>
      <c r="F668" s="27" t="s">
        <v>12</v>
      </c>
      <c r="G668" s="28" t="s">
        <v>12</v>
      </c>
      <c r="H668" s="29" t="s">
        <v>12</v>
      </c>
      <c r="I668" s="29" t="s">
        <v>12</v>
      </c>
      <c r="J668" s="99"/>
      <c r="K668" s="29" t="s">
        <v>12</v>
      </c>
      <c r="L668" s="99"/>
      <c r="M668" s="29" t="s">
        <v>12</v>
      </c>
      <c r="N668" s="18" t="s">
        <v>124</v>
      </c>
      <c r="O668" s="18"/>
      <c r="P668" s="104"/>
      <c r="Q668" s="104"/>
      <c r="R668" s="105" t="str">
        <f t="shared" si="49"/>
        <v/>
      </c>
      <c r="S668" s="30"/>
    </row>
    <row r="669" spans="2:19" x14ac:dyDescent="0.2">
      <c r="B669" s="17">
        <f t="shared" si="47"/>
        <v>660</v>
      </c>
      <c r="C669" s="71">
        <f t="shared" si="46"/>
        <v>0</v>
      </c>
      <c r="D669" s="29">
        <f t="shared" si="48"/>
        <v>0</v>
      </c>
      <c r="E669" s="27" t="s">
        <v>12</v>
      </c>
      <c r="F669" s="27" t="s">
        <v>12</v>
      </c>
      <c r="G669" s="28" t="s">
        <v>12</v>
      </c>
      <c r="H669" s="29" t="s">
        <v>12</v>
      </c>
      <c r="I669" s="29" t="s">
        <v>12</v>
      </c>
      <c r="J669" s="99"/>
      <c r="K669" s="29" t="s">
        <v>12</v>
      </c>
      <c r="L669" s="99"/>
      <c r="M669" s="29" t="s">
        <v>12</v>
      </c>
      <c r="N669" s="18" t="s">
        <v>124</v>
      </c>
      <c r="O669" s="18"/>
      <c r="P669" s="104"/>
      <c r="Q669" s="104"/>
      <c r="R669" s="105" t="str">
        <f t="shared" si="49"/>
        <v/>
      </c>
      <c r="S669" s="30"/>
    </row>
    <row r="670" spans="2:19" x14ac:dyDescent="0.2">
      <c r="B670" s="17">
        <f t="shared" si="47"/>
        <v>661</v>
      </c>
      <c r="C670" s="71">
        <f t="shared" si="46"/>
        <v>0</v>
      </c>
      <c r="D670" s="29">
        <f t="shared" si="48"/>
        <v>0</v>
      </c>
      <c r="E670" s="27" t="s">
        <v>12</v>
      </c>
      <c r="F670" s="27" t="s">
        <v>12</v>
      </c>
      <c r="G670" s="28" t="s">
        <v>12</v>
      </c>
      <c r="H670" s="29" t="s">
        <v>12</v>
      </c>
      <c r="I670" s="29" t="s">
        <v>12</v>
      </c>
      <c r="J670" s="99"/>
      <c r="K670" s="29" t="s">
        <v>12</v>
      </c>
      <c r="L670" s="99"/>
      <c r="M670" s="29" t="s">
        <v>12</v>
      </c>
      <c r="N670" s="18" t="s">
        <v>124</v>
      </c>
      <c r="O670" s="18"/>
      <c r="P670" s="104"/>
      <c r="Q670" s="104"/>
      <c r="R670" s="105" t="str">
        <f t="shared" si="49"/>
        <v/>
      </c>
      <c r="S670" s="30"/>
    </row>
    <row r="671" spans="2:19" x14ac:dyDescent="0.2">
      <c r="B671" s="17">
        <f t="shared" si="47"/>
        <v>662</v>
      </c>
      <c r="C671" s="71">
        <f t="shared" si="46"/>
        <v>0</v>
      </c>
      <c r="D671" s="29">
        <f t="shared" si="48"/>
        <v>0</v>
      </c>
      <c r="E671" s="27" t="s">
        <v>12</v>
      </c>
      <c r="F671" s="27" t="s">
        <v>12</v>
      </c>
      <c r="G671" s="28" t="s">
        <v>12</v>
      </c>
      <c r="H671" s="29" t="s">
        <v>12</v>
      </c>
      <c r="I671" s="29" t="s">
        <v>12</v>
      </c>
      <c r="J671" s="99"/>
      <c r="K671" s="29" t="s">
        <v>12</v>
      </c>
      <c r="L671" s="99"/>
      <c r="M671" s="29" t="s">
        <v>12</v>
      </c>
      <c r="N671" s="18" t="s">
        <v>124</v>
      </c>
      <c r="O671" s="18"/>
      <c r="P671" s="104"/>
      <c r="Q671" s="104"/>
      <c r="R671" s="105" t="str">
        <f t="shared" si="49"/>
        <v/>
      </c>
      <c r="S671" s="30"/>
    </row>
    <row r="672" spans="2:19" x14ac:dyDescent="0.2">
      <c r="B672" s="17">
        <f t="shared" si="47"/>
        <v>663</v>
      </c>
      <c r="C672" s="71">
        <f t="shared" si="46"/>
        <v>0</v>
      </c>
      <c r="D672" s="29">
        <f t="shared" si="48"/>
        <v>0</v>
      </c>
      <c r="E672" s="27" t="s">
        <v>12</v>
      </c>
      <c r="F672" s="27" t="s">
        <v>12</v>
      </c>
      <c r="G672" s="28" t="s">
        <v>12</v>
      </c>
      <c r="H672" s="29" t="s">
        <v>12</v>
      </c>
      <c r="I672" s="29" t="s">
        <v>12</v>
      </c>
      <c r="J672" s="99"/>
      <c r="K672" s="29" t="s">
        <v>12</v>
      </c>
      <c r="L672" s="99"/>
      <c r="M672" s="29" t="s">
        <v>12</v>
      </c>
      <c r="N672" s="18" t="s">
        <v>124</v>
      </c>
      <c r="O672" s="18"/>
      <c r="P672" s="104"/>
      <c r="Q672" s="104"/>
      <c r="R672" s="105" t="str">
        <f t="shared" si="49"/>
        <v/>
      </c>
      <c r="S672" s="30"/>
    </row>
    <row r="673" spans="2:19" x14ac:dyDescent="0.2">
      <c r="B673" s="17">
        <f t="shared" si="47"/>
        <v>664</v>
      </c>
      <c r="C673" s="71">
        <f t="shared" si="46"/>
        <v>0</v>
      </c>
      <c r="D673" s="29">
        <f t="shared" si="48"/>
        <v>0</v>
      </c>
      <c r="E673" s="27" t="s">
        <v>12</v>
      </c>
      <c r="F673" s="27" t="s">
        <v>12</v>
      </c>
      <c r="G673" s="28" t="s">
        <v>12</v>
      </c>
      <c r="H673" s="29" t="s">
        <v>12</v>
      </c>
      <c r="I673" s="29" t="s">
        <v>12</v>
      </c>
      <c r="J673" s="99"/>
      <c r="K673" s="29" t="s">
        <v>12</v>
      </c>
      <c r="L673" s="99"/>
      <c r="M673" s="29" t="s">
        <v>12</v>
      </c>
      <c r="N673" s="18" t="s">
        <v>124</v>
      </c>
      <c r="O673" s="18"/>
      <c r="P673" s="104"/>
      <c r="Q673" s="104"/>
      <c r="R673" s="105" t="str">
        <f t="shared" si="49"/>
        <v/>
      </c>
      <c r="S673" s="30"/>
    </row>
    <row r="674" spans="2:19" x14ac:dyDescent="0.2">
      <c r="B674" s="17">
        <f t="shared" si="47"/>
        <v>665</v>
      </c>
      <c r="C674" s="71">
        <f t="shared" si="46"/>
        <v>0</v>
      </c>
      <c r="D674" s="29">
        <f t="shared" si="48"/>
        <v>0</v>
      </c>
      <c r="E674" s="27" t="s">
        <v>12</v>
      </c>
      <c r="F674" s="27" t="s">
        <v>12</v>
      </c>
      <c r="G674" s="28" t="s">
        <v>12</v>
      </c>
      <c r="H674" s="29" t="s">
        <v>12</v>
      </c>
      <c r="I674" s="29" t="s">
        <v>12</v>
      </c>
      <c r="J674" s="99"/>
      <c r="K674" s="29" t="s">
        <v>12</v>
      </c>
      <c r="L674" s="99"/>
      <c r="M674" s="29" t="s">
        <v>12</v>
      </c>
      <c r="N674" s="18" t="s">
        <v>124</v>
      </c>
      <c r="O674" s="18"/>
      <c r="P674" s="104"/>
      <c r="Q674" s="104"/>
      <c r="R674" s="105" t="str">
        <f t="shared" si="49"/>
        <v/>
      </c>
      <c r="S674" s="30"/>
    </row>
    <row r="675" spans="2:19" x14ac:dyDescent="0.2">
      <c r="B675" s="17">
        <f t="shared" si="47"/>
        <v>666</v>
      </c>
      <c r="C675" s="71">
        <f t="shared" si="46"/>
        <v>0</v>
      </c>
      <c r="D675" s="29">
        <f t="shared" si="48"/>
        <v>0</v>
      </c>
      <c r="E675" s="27" t="s">
        <v>12</v>
      </c>
      <c r="F675" s="27" t="s">
        <v>12</v>
      </c>
      <c r="G675" s="28" t="s">
        <v>12</v>
      </c>
      <c r="H675" s="29" t="s">
        <v>12</v>
      </c>
      <c r="I675" s="29" t="s">
        <v>12</v>
      </c>
      <c r="J675" s="99"/>
      <c r="K675" s="29" t="s">
        <v>12</v>
      </c>
      <c r="L675" s="99"/>
      <c r="M675" s="29" t="s">
        <v>12</v>
      </c>
      <c r="N675" s="18" t="s">
        <v>124</v>
      </c>
      <c r="O675" s="18"/>
      <c r="P675" s="104"/>
      <c r="Q675" s="104"/>
      <c r="R675" s="105" t="str">
        <f t="shared" si="49"/>
        <v/>
      </c>
      <c r="S675" s="30"/>
    </row>
    <row r="676" spans="2:19" x14ac:dyDescent="0.2">
      <c r="B676" s="17">
        <f t="shared" si="47"/>
        <v>667</v>
      </c>
      <c r="C676" s="71">
        <f t="shared" si="46"/>
        <v>0</v>
      </c>
      <c r="D676" s="29">
        <f t="shared" si="48"/>
        <v>0</v>
      </c>
      <c r="E676" s="27" t="s">
        <v>12</v>
      </c>
      <c r="F676" s="27" t="s">
        <v>12</v>
      </c>
      <c r="G676" s="28" t="s">
        <v>12</v>
      </c>
      <c r="H676" s="29" t="s">
        <v>12</v>
      </c>
      <c r="I676" s="29" t="s">
        <v>12</v>
      </c>
      <c r="J676" s="99"/>
      <c r="K676" s="29" t="s">
        <v>12</v>
      </c>
      <c r="L676" s="99"/>
      <c r="M676" s="29" t="s">
        <v>12</v>
      </c>
      <c r="N676" s="18" t="s">
        <v>124</v>
      </c>
      <c r="O676" s="18"/>
      <c r="P676" s="104"/>
      <c r="Q676" s="104"/>
      <c r="R676" s="105" t="str">
        <f t="shared" si="49"/>
        <v/>
      </c>
      <c r="S676" s="30"/>
    </row>
    <row r="677" spans="2:19" x14ac:dyDescent="0.2">
      <c r="B677" s="17">
        <f t="shared" si="47"/>
        <v>668</v>
      </c>
      <c r="C677" s="71">
        <f t="shared" si="46"/>
        <v>0</v>
      </c>
      <c r="D677" s="29">
        <f t="shared" si="48"/>
        <v>0</v>
      </c>
      <c r="E677" s="27" t="s">
        <v>12</v>
      </c>
      <c r="F677" s="27" t="s">
        <v>12</v>
      </c>
      <c r="G677" s="28" t="s">
        <v>12</v>
      </c>
      <c r="H677" s="29" t="s">
        <v>12</v>
      </c>
      <c r="I677" s="29" t="s">
        <v>12</v>
      </c>
      <c r="J677" s="99"/>
      <c r="K677" s="29" t="s">
        <v>12</v>
      </c>
      <c r="L677" s="99"/>
      <c r="M677" s="29" t="s">
        <v>12</v>
      </c>
      <c r="N677" s="18" t="s">
        <v>124</v>
      </c>
      <c r="O677" s="18"/>
      <c r="P677" s="104"/>
      <c r="Q677" s="104"/>
      <c r="R677" s="105" t="str">
        <f t="shared" si="49"/>
        <v/>
      </c>
      <c r="S677" s="30"/>
    </row>
    <row r="678" spans="2:19" x14ac:dyDescent="0.2">
      <c r="B678" s="17">
        <f t="shared" si="47"/>
        <v>669</v>
      </c>
      <c r="C678" s="71">
        <f t="shared" si="46"/>
        <v>0</v>
      </c>
      <c r="D678" s="29">
        <f t="shared" si="48"/>
        <v>0</v>
      </c>
      <c r="E678" s="27" t="s">
        <v>12</v>
      </c>
      <c r="F678" s="27" t="s">
        <v>12</v>
      </c>
      <c r="G678" s="28" t="s">
        <v>12</v>
      </c>
      <c r="H678" s="29" t="s">
        <v>12</v>
      </c>
      <c r="I678" s="29" t="s">
        <v>12</v>
      </c>
      <c r="J678" s="99"/>
      <c r="K678" s="29" t="s">
        <v>12</v>
      </c>
      <c r="L678" s="99"/>
      <c r="M678" s="29" t="s">
        <v>12</v>
      </c>
      <c r="N678" s="18" t="s">
        <v>124</v>
      </c>
      <c r="O678" s="18"/>
      <c r="P678" s="104"/>
      <c r="Q678" s="104"/>
      <c r="R678" s="105" t="str">
        <f t="shared" si="49"/>
        <v/>
      </c>
      <c r="S678" s="30"/>
    </row>
    <row r="679" spans="2:19" x14ac:dyDescent="0.2">
      <c r="B679" s="17">
        <f t="shared" si="47"/>
        <v>670</v>
      </c>
      <c r="C679" s="71">
        <f t="shared" si="46"/>
        <v>0</v>
      </c>
      <c r="D679" s="29">
        <f t="shared" si="48"/>
        <v>0</v>
      </c>
      <c r="E679" s="27" t="s">
        <v>12</v>
      </c>
      <c r="F679" s="27" t="s">
        <v>12</v>
      </c>
      <c r="G679" s="28" t="s">
        <v>12</v>
      </c>
      <c r="H679" s="29" t="s">
        <v>12</v>
      </c>
      <c r="I679" s="29" t="s">
        <v>12</v>
      </c>
      <c r="J679" s="99"/>
      <c r="K679" s="29" t="s">
        <v>12</v>
      </c>
      <c r="L679" s="99"/>
      <c r="M679" s="29" t="s">
        <v>12</v>
      </c>
      <c r="N679" s="18" t="s">
        <v>124</v>
      </c>
      <c r="O679" s="18"/>
      <c r="P679" s="104"/>
      <c r="Q679" s="104"/>
      <c r="R679" s="105" t="str">
        <f t="shared" si="49"/>
        <v/>
      </c>
      <c r="S679" s="30"/>
    </row>
    <row r="680" spans="2:19" x14ac:dyDescent="0.2">
      <c r="B680" s="17">
        <f t="shared" si="47"/>
        <v>671</v>
      </c>
      <c r="C680" s="71">
        <f t="shared" si="46"/>
        <v>0</v>
      </c>
      <c r="D680" s="29">
        <f t="shared" si="48"/>
        <v>0</v>
      </c>
      <c r="E680" s="27" t="s">
        <v>12</v>
      </c>
      <c r="F680" s="27" t="s">
        <v>12</v>
      </c>
      <c r="G680" s="28" t="s">
        <v>12</v>
      </c>
      <c r="H680" s="29" t="s">
        <v>12</v>
      </c>
      <c r="I680" s="29" t="s">
        <v>12</v>
      </c>
      <c r="J680" s="99"/>
      <c r="K680" s="29" t="s">
        <v>12</v>
      </c>
      <c r="L680" s="99"/>
      <c r="M680" s="29" t="s">
        <v>12</v>
      </c>
      <c r="N680" s="18" t="s">
        <v>124</v>
      </c>
      <c r="O680" s="18"/>
      <c r="P680" s="104"/>
      <c r="Q680" s="104"/>
      <c r="R680" s="105" t="str">
        <f t="shared" si="49"/>
        <v/>
      </c>
      <c r="S680" s="30"/>
    </row>
    <row r="681" spans="2:19" x14ac:dyDescent="0.2">
      <c r="B681" s="17">
        <f t="shared" si="47"/>
        <v>672</v>
      </c>
      <c r="C681" s="71">
        <f t="shared" si="46"/>
        <v>0</v>
      </c>
      <c r="D681" s="29">
        <f t="shared" si="48"/>
        <v>0</v>
      </c>
      <c r="E681" s="27" t="s">
        <v>12</v>
      </c>
      <c r="F681" s="27" t="s">
        <v>12</v>
      </c>
      <c r="G681" s="28" t="s">
        <v>12</v>
      </c>
      <c r="H681" s="29" t="s">
        <v>12</v>
      </c>
      <c r="I681" s="29" t="s">
        <v>12</v>
      </c>
      <c r="J681" s="99"/>
      <c r="K681" s="29" t="s">
        <v>12</v>
      </c>
      <c r="L681" s="99"/>
      <c r="M681" s="29" t="s">
        <v>12</v>
      </c>
      <c r="N681" s="18" t="s">
        <v>124</v>
      </c>
      <c r="O681" s="18"/>
      <c r="P681" s="104"/>
      <c r="Q681" s="104"/>
      <c r="R681" s="105" t="str">
        <f t="shared" si="49"/>
        <v/>
      </c>
      <c r="S681" s="30"/>
    </row>
    <row r="682" spans="2:19" x14ac:dyDescent="0.2">
      <c r="B682" s="17">
        <f t="shared" si="47"/>
        <v>673</v>
      </c>
      <c r="C682" s="71">
        <f t="shared" si="46"/>
        <v>0</v>
      </c>
      <c r="D682" s="29">
        <f t="shared" si="48"/>
        <v>0</v>
      </c>
      <c r="E682" s="27" t="s">
        <v>12</v>
      </c>
      <c r="F682" s="27" t="s">
        <v>12</v>
      </c>
      <c r="G682" s="28" t="s">
        <v>12</v>
      </c>
      <c r="H682" s="29" t="s">
        <v>12</v>
      </c>
      <c r="I682" s="29" t="s">
        <v>12</v>
      </c>
      <c r="J682" s="99"/>
      <c r="K682" s="29" t="s">
        <v>12</v>
      </c>
      <c r="L682" s="99"/>
      <c r="M682" s="29" t="s">
        <v>12</v>
      </c>
      <c r="N682" s="18" t="s">
        <v>124</v>
      </c>
      <c r="O682" s="18"/>
      <c r="P682" s="104"/>
      <c r="Q682" s="104"/>
      <c r="R682" s="105" t="str">
        <f t="shared" si="49"/>
        <v/>
      </c>
      <c r="S682" s="30"/>
    </row>
    <row r="683" spans="2:19" x14ac:dyDescent="0.2">
      <c r="B683" s="17">
        <f t="shared" si="47"/>
        <v>674</v>
      </c>
      <c r="C683" s="71">
        <f t="shared" si="46"/>
        <v>0</v>
      </c>
      <c r="D683" s="29">
        <f t="shared" si="48"/>
        <v>0</v>
      </c>
      <c r="E683" s="27" t="s">
        <v>12</v>
      </c>
      <c r="F683" s="27" t="s">
        <v>12</v>
      </c>
      <c r="G683" s="28" t="s">
        <v>12</v>
      </c>
      <c r="H683" s="29" t="s">
        <v>12</v>
      </c>
      <c r="I683" s="29" t="s">
        <v>12</v>
      </c>
      <c r="J683" s="99"/>
      <c r="K683" s="29" t="s">
        <v>12</v>
      </c>
      <c r="L683" s="99"/>
      <c r="M683" s="29" t="s">
        <v>12</v>
      </c>
      <c r="N683" s="18" t="s">
        <v>124</v>
      </c>
      <c r="O683" s="18"/>
      <c r="P683" s="104"/>
      <c r="Q683" s="104"/>
      <c r="R683" s="105" t="str">
        <f t="shared" si="49"/>
        <v/>
      </c>
      <c r="S683" s="30"/>
    </row>
    <row r="684" spans="2:19" x14ac:dyDescent="0.2">
      <c r="B684" s="17">
        <f t="shared" si="47"/>
        <v>675</v>
      </c>
      <c r="C684" s="71">
        <f t="shared" si="46"/>
        <v>0</v>
      </c>
      <c r="D684" s="29">
        <f t="shared" si="48"/>
        <v>0</v>
      </c>
      <c r="E684" s="27" t="s">
        <v>12</v>
      </c>
      <c r="F684" s="27" t="s">
        <v>12</v>
      </c>
      <c r="G684" s="28" t="s">
        <v>12</v>
      </c>
      <c r="H684" s="29" t="s">
        <v>12</v>
      </c>
      <c r="I684" s="29" t="s">
        <v>12</v>
      </c>
      <c r="J684" s="99"/>
      <c r="K684" s="29" t="s">
        <v>12</v>
      </c>
      <c r="L684" s="99"/>
      <c r="M684" s="29" t="s">
        <v>12</v>
      </c>
      <c r="N684" s="18" t="s">
        <v>124</v>
      </c>
      <c r="O684" s="18"/>
      <c r="P684" s="104"/>
      <c r="Q684" s="104"/>
      <c r="R684" s="105" t="str">
        <f t="shared" si="49"/>
        <v/>
      </c>
      <c r="S684" s="30"/>
    </row>
    <row r="685" spans="2:19" x14ac:dyDescent="0.2">
      <c r="B685" s="17">
        <f t="shared" si="47"/>
        <v>676</v>
      </c>
      <c r="C685" s="71">
        <f t="shared" si="46"/>
        <v>0</v>
      </c>
      <c r="D685" s="29">
        <f t="shared" si="48"/>
        <v>0</v>
      </c>
      <c r="E685" s="27" t="s">
        <v>12</v>
      </c>
      <c r="F685" s="27" t="s">
        <v>12</v>
      </c>
      <c r="G685" s="28" t="s">
        <v>12</v>
      </c>
      <c r="H685" s="29" t="s">
        <v>12</v>
      </c>
      <c r="I685" s="29" t="s">
        <v>12</v>
      </c>
      <c r="J685" s="99"/>
      <c r="K685" s="29" t="s">
        <v>12</v>
      </c>
      <c r="L685" s="99"/>
      <c r="M685" s="29" t="s">
        <v>12</v>
      </c>
      <c r="N685" s="18" t="s">
        <v>124</v>
      </c>
      <c r="O685" s="18"/>
      <c r="P685" s="104"/>
      <c r="Q685" s="104"/>
      <c r="R685" s="105" t="str">
        <f t="shared" si="49"/>
        <v/>
      </c>
      <c r="S685" s="30"/>
    </row>
    <row r="686" spans="2:19" x14ac:dyDescent="0.2">
      <c r="B686" s="17">
        <f t="shared" si="47"/>
        <v>677</v>
      </c>
      <c r="C686" s="71">
        <f t="shared" si="46"/>
        <v>0</v>
      </c>
      <c r="D686" s="29">
        <f t="shared" si="48"/>
        <v>0</v>
      </c>
      <c r="E686" s="27" t="s">
        <v>12</v>
      </c>
      <c r="F686" s="27" t="s">
        <v>12</v>
      </c>
      <c r="G686" s="28" t="s">
        <v>12</v>
      </c>
      <c r="H686" s="29" t="s">
        <v>12</v>
      </c>
      <c r="I686" s="29" t="s">
        <v>12</v>
      </c>
      <c r="J686" s="99"/>
      <c r="K686" s="29" t="s">
        <v>12</v>
      </c>
      <c r="L686" s="99"/>
      <c r="M686" s="29" t="s">
        <v>12</v>
      </c>
      <c r="N686" s="18" t="s">
        <v>124</v>
      </c>
      <c r="O686" s="18"/>
      <c r="P686" s="104"/>
      <c r="Q686" s="104"/>
      <c r="R686" s="105" t="str">
        <f t="shared" si="49"/>
        <v/>
      </c>
      <c r="S686" s="30"/>
    </row>
    <row r="687" spans="2:19" x14ac:dyDescent="0.2">
      <c r="B687" s="17">
        <f t="shared" si="47"/>
        <v>678</v>
      </c>
      <c r="C687" s="71">
        <f t="shared" si="46"/>
        <v>0</v>
      </c>
      <c r="D687" s="29">
        <f t="shared" si="48"/>
        <v>0</v>
      </c>
      <c r="E687" s="27" t="s">
        <v>12</v>
      </c>
      <c r="F687" s="27" t="s">
        <v>12</v>
      </c>
      <c r="G687" s="28" t="s">
        <v>12</v>
      </c>
      <c r="H687" s="29" t="s">
        <v>12</v>
      </c>
      <c r="I687" s="29" t="s">
        <v>12</v>
      </c>
      <c r="J687" s="99"/>
      <c r="K687" s="29" t="s">
        <v>12</v>
      </c>
      <c r="L687" s="99"/>
      <c r="M687" s="29" t="s">
        <v>12</v>
      </c>
      <c r="N687" s="18" t="s">
        <v>124</v>
      </c>
      <c r="O687" s="18"/>
      <c r="P687" s="104"/>
      <c r="Q687" s="104"/>
      <c r="R687" s="105" t="str">
        <f t="shared" si="49"/>
        <v/>
      </c>
      <c r="S687" s="30"/>
    </row>
    <row r="688" spans="2:19" x14ac:dyDescent="0.2">
      <c r="B688" s="17">
        <f t="shared" si="47"/>
        <v>679</v>
      </c>
      <c r="C688" s="71">
        <f t="shared" si="46"/>
        <v>0</v>
      </c>
      <c r="D688" s="29">
        <f t="shared" si="48"/>
        <v>0</v>
      </c>
      <c r="E688" s="27" t="s">
        <v>12</v>
      </c>
      <c r="F688" s="27" t="s">
        <v>12</v>
      </c>
      <c r="G688" s="28" t="s">
        <v>12</v>
      </c>
      <c r="H688" s="29" t="s">
        <v>12</v>
      </c>
      <c r="I688" s="29" t="s">
        <v>12</v>
      </c>
      <c r="J688" s="99"/>
      <c r="K688" s="29" t="s">
        <v>12</v>
      </c>
      <c r="L688" s="99"/>
      <c r="M688" s="29" t="s">
        <v>12</v>
      </c>
      <c r="N688" s="18" t="s">
        <v>124</v>
      </c>
      <c r="O688" s="18"/>
      <c r="P688" s="104"/>
      <c r="Q688" s="104"/>
      <c r="R688" s="105" t="str">
        <f t="shared" si="49"/>
        <v/>
      </c>
      <c r="S688" s="30"/>
    </row>
    <row r="689" spans="2:19" x14ac:dyDescent="0.2">
      <c r="B689" s="17">
        <f t="shared" si="47"/>
        <v>680</v>
      </c>
      <c r="C689" s="71">
        <f t="shared" si="46"/>
        <v>0</v>
      </c>
      <c r="D689" s="29">
        <f t="shared" si="48"/>
        <v>0</v>
      </c>
      <c r="E689" s="27" t="s">
        <v>12</v>
      </c>
      <c r="F689" s="27" t="s">
        <v>12</v>
      </c>
      <c r="G689" s="28" t="s">
        <v>12</v>
      </c>
      <c r="H689" s="29" t="s">
        <v>12</v>
      </c>
      <c r="I689" s="29" t="s">
        <v>12</v>
      </c>
      <c r="J689" s="99"/>
      <c r="K689" s="29" t="s">
        <v>12</v>
      </c>
      <c r="L689" s="99"/>
      <c r="M689" s="29" t="s">
        <v>12</v>
      </c>
      <c r="N689" s="18" t="s">
        <v>124</v>
      </c>
      <c r="O689" s="18"/>
      <c r="P689" s="104"/>
      <c r="Q689" s="104"/>
      <c r="R689" s="105" t="str">
        <f t="shared" si="49"/>
        <v/>
      </c>
      <c r="S689" s="30"/>
    </row>
    <row r="690" spans="2:19" x14ac:dyDescent="0.2">
      <c r="B690" s="17">
        <f t="shared" si="47"/>
        <v>681</v>
      </c>
      <c r="C690" s="71">
        <f t="shared" si="46"/>
        <v>0</v>
      </c>
      <c r="D690" s="29">
        <f t="shared" si="48"/>
        <v>0</v>
      </c>
      <c r="E690" s="27" t="s">
        <v>12</v>
      </c>
      <c r="F690" s="27" t="s">
        <v>12</v>
      </c>
      <c r="G690" s="28" t="s">
        <v>12</v>
      </c>
      <c r="H690" s="29" t="s">
        <v>12</v>
      </c>
      <c r="I690" s="29" t="s">
        <v>12</v>
      </c>
      <c r="J690" s="99"/>
      <c r="K690" s="29" t="s">
        <v>12</v>
      </c>
      <c r="L690" s="99"/>
      <c r="M690" s="29" t="s">
        <v>12</v>
      </c>
      <c r="N690" s="18" t="s">
        <v>124</v>
      </c>
      <c r="O690" s="18"/>
      <c r="P690" s="104"/>
      <c r="Q690" s="104"/>
      <c r="R690" s="105" t="str">
        <f t="shared" si="49"/>
        <v/>
      </c>
      <c r="S690" s="30"/>
    </row>
    <row r="691" spans="2:19" x14ac:dyDescent="0.2">
      <c r="B691" s="17">
        <f t="shared" si="47"/>
        <v>682</v>
      </c>
      <c r="C691" s="71">
        <f t="shared" si="46"/>
        <v>0</v>
      </c>
      <c r="D691" s="29">
        <f t="shared" si="48"/>
        <v>0</v>
      </c>
      <c r="E691" s="27" t="s">
        <v>12</v>
      </c>
      <c r="F691" s="27" t="s">
        <v>12</v>
      </c>
      <c r="G691" s="28" t="s">
        <v>12</v>
      </c>
      <c r="H691" s="29" t="s">
        <v>12</v>
      </c>
      <c r="I691" s="29" t="s">
        <v>12</v>
      </c>
      <c r="J691" s="99"/>
      <c r="K691" s="29" t="s">
        <v>12</v>
      </c>
      <c r="L691" s="99"/>
      <c r="M691" s="29" t="s">
        <v>12</v>
      </c>
      <c r="N691" s="18" t="s">
        <v>124</v>
      </c>
      <c r="O691" s="18"/>
      <c r="P691" s="104"/>
      <c r="Q691" s="104"/>
      <c r="R691" s="105" t="str">
        <f t="shared" si="49"/>
        <v/>
      </c>
      <c r="S691" s="30"/>
    </row>
    <row r="692" spans="2:19" x14ac:dyDescent="0.2">
      <c r="B692" s="17">
        <f t="shared" si="47"/>
        <v>683</v>
      </c>
      <c r="C692" s="71">
        <f t="shared" si="46"/>
        <v>0</v>
      </c>
      <c r="D692" s="29">
        <f t="shared" si="48"/>
        <v>0</v>
      </c>
      <c r="E692" s="27" t="s">
        <v>12</v>
      </c>
      <c r="F692" s="27" t="s">
        <v>12</v>
      </c>
      <c r="G692" s="28" t="s">
        <v>12</v>
      </c>
      <c r="H692" s="29" t="s">
        <v>12</v>
      </c>
      <c r="I692" s="29" t="s">
        <v>12</v>
      </c>
      <c r="J692" s="99"/>
      <c r="K692" s="29" t="s">
        <v>12</v>
      </c>
      <c r="L692" s="99"/>
      <c r="M692" s="29" t="s">
        <v>12</v>
      </c>
      <c r="N692" s="18" t="s">
        <v>124</v>
      </c>
      <c r="O692" s="18"/>
      <c r="P692" s="104"/>
      <c r="Q692" s="104"/>
      <c r="R692" s="105" t="str">
        <f t="shared" si="49"/>
        <v/>
      </c>
      <c r="S692" s="30"/>
    </row>
    <row r="693" spans="2:19" x14ac:dyDescent="0.2">
      <c r="B693" s="17">
        <f t="shared" si="47"/>
        <v>684</v>
      </c>
      <c r="C693" s="71">
        <f t="shared" si="46"/>
        <v>0</v>
      </c>
      <c r="D693" s="29">
        <f t="shared" si="48"/>
        <v>0</v>
      </c>
      <c r="E693" s="27" t="s">
        <v>12</v>
      </c>
      <c r="F693" s="27" t="s">
        <v>12</v>
      </c>
      <c r="G693" s="28" t="s">
        <v>12</v>
      </c>
      <c r="H693" s="29" t="s">
        <v>12</v>
      </c>
      <c r="I693" s="29" t="s">
        <v>12</v>
      </c>
      <c r="J693" s="99"/>
      <c r="K693" s="29" t="s">
        <v>12</v>
      </c>
      <c r="L693" s="99"/>
      <c r="M693" s="29" t="s">
        <v>12</v>
      </c>
      <c r="N693" s="18" t="s">
        <v>124</v>
      </c>
      <c r="O693" s="18"/>
      <c r="P693" s="104"/>
      <c r="Q693" s="104"/>
      <c r="R693" s="105" t="str">
        <f t="shared" si="49"/>
        <v/>
      </c>
      <c r="S693" s="30"/>
    </row>
    <row r="694" spans="2:19" x14ac:dyDescent="0.2">
      <c r="B694" s="17">
        <f t="shared" si="47"/>
        <v>685</v>
      </c>
      <c r="C694" s="71">
        <f t="shared" si="46"/>
        <v>0</v>
      </c>
      <c r="D694" s="29">
        <f t="shared" si="48"/>
        <v>0</v>
      </c>
      <c r="E694" s="27" t="s">
        <v>12</v>
      </c>
      <c r="F694" s="27" t="s">
        <v>12</v>
      </c>
      <c r="G694" s="28" t="s">
        <v>12</v>
      </c>
      <c r="H694" s="29" t="s">
        <v>12</v>
      </c>
      <c r="I694" s="29" t="s">
        <v>12</v>
      </c>
      <c r="J694" s="99"/>
      <c r="K694" s="29" t="s">
        <v>12</v>
      </c>
      <c r="L694" s="99"/>
      <c r="M694" s="29" t="s">
        <v>12</v>
      </c>
      <c r="N694" s="18" t="s">
        <v>124</v>
      </c>
      <c r="O694" s="18"/>
      <c r="P694" s="104"/>
      <c r="Q694" s="104"/>
      <c r="R694" s="105" t="str">
        <f t="shared" si="49"/>
        <v/>
      </c>
      <c r="S694" s="30"/>
    </row>
    <row r="695" spans="2:19" x14ac:dyDescent="0.2">
      <c r="B695" s="17">
        <f t="shared" si="47"/>
        <v>686</v>
      </c>
      <c r="C695" s="71">
        <f t="shared" si="46"/>
        <v>0</v>
      </c>
      <c r="D695" s="29">
        <f t="shared" si="48"/>
        <v>0</v>
      </c>
      <c r="E695" s="27" t="s">
        <v>12</v>
      </c>
      <c r="F695" s="27" t="s">
        <v>12</v>
      </c>
      <c r="G695" s="28" t="s">
        <v>12</v>
      </c>
      <c r="H695" s="29" t="s">
        <v>12</v>
      </c>
      <c r="I695" s="29" t="s">
        <v>12</v>
      </c>
      <c r="J695" s="99"/>
      <c r="K695" s="29" t="s">
        <v>12</v>
      </c>
      <c r="L695" s="99"/>
      <c r="M695" s="29" t="s">
        <v>12</v>
      </c>
      <c r="N695" s="18" t="s">
        <v>124</v>
      </c>
      <c r="O695" s="18"/>
      <c r="P695" s="104"/>
      <c r="Q695" s="104"/>
      <c r="R695" s="105" t="str">
        <f t="shared" si="49"/>
        <v/>
      </c>
      <c r="S695" s="30"/>
    </row>
    <row r="696" spans="2:19" x14ac:dyDescent="0.2">
      <c r="B696" s="17">
        <f t="shared" si="47"/>
        <v>687</v>
      </c>
      <c r="C696" s="71">
        <f t="shared" si="46"/>
        <v>0</v>
      </c>
      <c r="D696" s="29">
        <f t="shared" si="48"/>
        <v>0</v>
      </c>
      <c r="E696" s="27" t="s">
        <v>12</v>
      </c>
      <c r="F696" s="27" t="s">
        <v>12</v>
      </c>
      <c r="G696" s="28" t="s">
        <v>12</v>
      </c>
      <c r="H696" s="29" t="s">
        <v>12</v>
      </c>
      <c r="I696" s="29" t="s">
        <v>12</v>
      </c>
      <c r="J696" s="99"/>
      <c r="K696" s="29" t="s">
        <v>12</v>
      </c>
      <c r="L696" s="99"/>
      <c r="M696" s="29" t="s">
        <v>12</v>
      </c>
      <c r="N696" s="18" t="s">
        <v>124</v>
      </c>
      <c r="O696" s="18"/>
      <c r="P696" s="104"/>
      <c r="Q696" s="104"/>
      <c r="R696" s="105" t="str">
        <f t="shared" si="49"/>
        <v/>
      </c>
      <c r="S696" s="30"/>
    </row>
    <row r="697" spans="2:19" x14ac:dyDescent="0.2">
      <c r="B697" s="17">
        <f t="shared" si="47"/>
        <v>688</v>
      </c>
      <c r="C697" s="71">
        <f t="shared" si="46"/>
        <v>0</v>
      </c>
      <c r="D697" s="29">
        <f t="shared" si="48"/>
        <v>0</v>
      </c>
      <c r="E697" s="27" t="s">
        <v>12</v>
      </c>
      <c r="F697" s="27" t="s">
        <v>12</v>
      </c>
      <c r="G697" s="28" t="s">
        <v>12</v>
      </c>
      <c r="H697" s="29" t="s">
        <v>12</v>
      </c>
      <c r="I697" s="29" t="s">
        <v>12</v>
      </c>
      <c r="J697" s="99"/>
      <c r="K697" s="29" t="s">
        <v>12</v>
      </c>
      <c r="L697" s="99"/>
      <c r="M697" s="29" t="s">
        <v>12</v>
      </c>
      <c r="N697" s="18" t="s">
        <v>124</v>
      </c>
      <c r="O697" s="18"/>
      <c r="P697" s="104"/>
      <c r="Q697" s="104"/>
      <c r="R697" s="105" t="str">
        <f t="shared" si="49"/>
        <v/>
      </c>
      <c r="S697" s="30"/>
    </row>
    <row r="698" spans="2:19" x14ac:dyDescent="0.2">
      <c r="B698" s="17">
        <f t="shared" si="47"/>
        <v>689</v>
      </c>
      <c r="C698" s="71">
        <f t="shared" si="46"/>
        <v>0</v>
      </c>
      <c r="D698" s="29">
        <f t="shared" si="48"/>
        <v>0</v>
      </c>
      <c r="E698" s="27" t="s">
        <v>12</v>
      </c>
      <c r="F698" s="27" t="s">
        <v>12</v>
      </c>
      <c r="G698" s="28" t="s">
        <v>12</v>
      </c>
      <c r="H698" s="29" t="s">
        <v>12</v>
      </c>
      <c r="I698" s="29" t="s">
        <v>12</v>
      </c>
      <c r="J698" s="99"/>
      <c r="K698" s="29" t="s">
        <v>12</v>
      </c>
      <c r="L698" s="99"/>
      <c r="M698" s="29" t="s">
        <v>12</v>
      </c>
      <c r="N698" s="18" t="s">
        <v>124</v>
      </c>
      <c r="O698" s="18"/>
      <c r="P698" s="104"/>
      <c r="Q698" s="104"/>
      <c r="R698" s="105" t="str">
        <f t="shared" si="49"/>
        <v/>
      </c>
      <c r="S698" s="30"/>
    </row>
    <row r="699" spans="2:19" x14ac:dyDescent="0.2">
      <c r="B699" s="17">
        <f t="shared" si="47"/>
        <v>690</v>
      </c>
      <c r="C699" s="71">
        <f t="shared" si="46"/>
        <v>0</v>
      </c>
      <c r="D699" s="29">
        <f t="shared" si="48"/>
        <v>0</v>
      </c>
      <c r="E699" s="27" t="s">
        <v>12</v>
      </c>
      <c r="F699" s="27" t="s">
        <v>12</v>
      </c>
      <c r="G699" s="28" t="s">
        <v>12</v>
      </c>
      <c r="H699" s="29" t="s">
        <v>12</v>
      </c>
      <c r="I699" s="29" t="s">
        <v>12</v>
      </c>
      <c r="J699" s="99"/>
      <c r="K699" s="29" t="s">
        <v>12</v>
      </c>
      <c r="L699" s="99"/>
      <c r="M699" s="29" t="s">
        <v>12</v>
      </c>
      <c r="N699" s="18" t="s">
        <v>124</v>
      </c>
      <c r="O699" s="18"/>
      <c r="P699" s="104"/>
      <c r="Q699" s="104"/>
      <c r="R699" s="105" t="str">
        <f t="shared" si="49"/>
        <v/>
      </c>
      <c r="S699" s="30"/>
    </row>
    <row r="700" spans="2:19" x14ac:dyDescent="0.2">
      <c r="B700" s="17">
        <f t="shared" si="47"/>
        <v>691</v>
      </c>
      <c r="C700" s="71">
        <f t="shared" si="46"/>
        <v>0</v>
      </c>
      <c r="D700" s="29">
        <f t="shared" si="48"/>
        <v>0</v>
      </c>
      <c r="E700" s="27" t="s">
        <v>12</v>
      </c>
      <c r="F700" s="27" t="s">
        <v>12</v>
      </c>
      <c r="G700" s="28" t="s">
        <v>12</v>
      </c>
      <c r="H700" s="29" t="s">
        <v>12</v>
      </c>
      <c r="I700" s="29" t="s">
        <v>12</v>
      </c>
      <c r="J700" s="99"/>
      <c r="K700" s="29" t="s">
        <v>12</v>
      </c>
      <c r="L700" s="99"/>
      <c r="M700" s="29" t="s">
        <v>12</v>
      </c>
      <c r="N700" s="18" t="s">
        <v>124</v>
      </c>
      <c r="O700" s="18"/>
      <c r="P700" s="104"/>
      <c r="Q700" s="104"/>
      <c r="R700" s="105" t="str">
        <f t="shared" si="49"/>
        <v/>
      </c>
      <c r="S700" s="30"/>
    </row>
    <row r="701" spans="2:19" x14ac:dyDescent="0.2">
      <c r="B701" s="17">
        <f t="shared" si="47"/>
        <v>692</v>
      </c>
      <c r="C701" s="71">
        <f t="shared" ref="C701:C709" si="50">D701/$F$6</f>
        <v>0</v>
      </c>
      <c r="D701" s="29">
        <f t="shared" si="48"/>
        <v>0</v>
      </c>
      <c r="E701" s="27" t="s">
        <v>12</v>
      </c>
      <c r="F701" s="27" t="s">
        <v>12</v>
      </c>
      <c r="G701" s="28" t="s">
        <v>12</v>
      </c>
      <c r="H701" s="29" t="s">
        <v>12</v>
      </c>
      <c r="I701" s="29" t="s">
        <v>12</v>
      </c>
      <c r="J701" s="99"/>
      <c r="K701" s="29" t="s">
        <v>12</v>
      </c>
      <c r="L701" s="99"/>
      <c r="M701" s="29" t="s">
        <v>12</v>
      </c>
      <c r="N701" s="18" t="s">
        <v>124</v>
      </c>
      <c r="O701" s="18"/>
      <c r="P701" s="104"/>
      <c r="Q701" s="104"/>
      <c r="R701" s="105" t="str">
        <f t="shared" si="49"/>
        <v/>
      </c>
      <c r="S701" s="30"/>
    </row>
    <row r="702" spans="2:19" x14ac:dyDescent="0.2">
      <c r="B702" s="17">
        <f t="shared" si="47"/>
        <v>693</v>
      </c>
      <c r="C702" s="71">
        <f t="shared" si="50"/>
        <v>0</v>
      </c>
      <c r="D702" s="29">
        <f t="shared" si="48"/>
        <v>0</v>
      </c>
      <c r="E702" s="27" t="s">
        <v>12</v>
      </c>
      <c r="F702" s="27" t="s">
        <v>12</v>
      </c>
      <c r="G702" s="28" t="s">
        <v>12</v>
      </c>
      <c r="H702" s="29" t="s">
        <v>12</v>
      </c>
      <c r="I702" s="29" t="s">
        <v>12</v>
      </c>
      <c r="J702" s="99"/>
      <c r="K702" s="29" t="s">
        <v>12</v>
      </c>
      <c r="L702" s="99"/>
      <c r="M702" s="29" t="s">
        <v>12</v>
      </c>
      <c r="N702" s="18" t="s">
        <v>124</v>
      </c>
      <c r="O702" s="18"/>
      <c r="P702" s="104"/>
      <c r="Q702" s="104"/>
      <c r="R702" s="105" t="str">
        <f t="shared" si="49"/>
        <v/>
      </c>
      <c r="S702" s="30"/>
    </row>
    <row r="703" spans="2:19" x14ac:dyDescent="0.2">
      <c r="B703" s="17">
        <f t="shared" si="47"/>
        <v>694</v>
      </c>
      <c r="C703" s="71">
        <f t="shared" si="50"/>
        <v>0</v>
      </c>
      <c r="D703" s="29">
        <f t="shared" si="48"/>
        <v>0</v>
      </c>
      <c r="E703" s="27" t="s">
        <v>12</v>
      </c>
      <c r="F703" s="27" t="s">
        <v>12</v>
      </c>
      <c r="G703" s="28" t="s">
        <v>12</v>
      </c>
      <c r="H703" s="29" t="s">
        <v>12</v>
      </c>
      <c r="I703" s="29" t="s">
        <v>12</v>
      </c>
      <c r="J703" s="99"/>
      <c r="K703" s="29" t="s">
        <v>12</v>
      </c>
      <c r="L703" s="99"/>
      <c r="M703" s="29" t="s">
        <v>12</v>
      </c>
      <c r="N703" s="18" t="s">
        <v>124</v>
      </c>
      <c r="O703" s="18"/>
      <c r="P703" s="104"/>
      <c r="Q703" s="104"/>
      <c r="R703" s="105" t="str">
        <f t="shared" si="49"/>
        <v/>
      </c>
      <c r="S703" s="30"/>
    </row>
    <row r="704" spans="2:19" x14ac:dyDescent="0.2">
      <c r="B704" s="17">
        <f t="shared" si="47"/>
        <v>695</v>
      </c>
      <c r="C704" s="71">
        <f t="shared" si="50"/>
        <v>0</v>
      </c>
      <c r="D704" s="29">
        <f t="shared" si="48"/>
        <v>0</v>
      </c>
      <c r="E704" s="27" t="s">
        <v>12</v>
      </c>
      <c r="F704" s="27" t="s">
        <v>12</v>
      </c>
      <c r="G704" s="28" t="s">
        <v>12</v>
      </c>
      <c r="H704" s="29" t="s">
        <v>12</v>
      </c>
      <c r="I704" s="29" t="s">
        <v>12</v>
      </c>
      <c r="J704" s="99"/>
      <c r="K704" s="29" t="s">
        <v>12</v>
      </c>
      <c r="L704" s="99"/>
      <c r="M704" s="29" t="s">
        <v>12</v>
      </c>
      <c r="N704" s="18" t="s">
        <v>124</v>
      </c>
      <c r="O704" s="18"/>
      <c r="P704" s="104"/>
      <c r="Q704" s="104"/>
      <c r="R704" s="105" t="str">
        <f t="shared" si="49"/>
        <v/>
      </c>
      <c r="S704" s="30"/>
    </row>
    <row r="705" spans="2:19" x14ac:dyDescent="0.2">
      <c r="B705" s="17">
        <f t="shared" si="47"/>
        <v>696</v>
      </c>
      <c r="C705" s="71">
        <f t="shared" si="50"/>
        <v>0</v>
      </c>
      <c r="D705" s="29">
        <f t="shared" si="48"/>
        <v>0</v>
      </c>
      <c r="E705" s="27" t="s">
        <v>12</v>
      </c>
      <c r="F705" s="27" t="s">
        <v>12</v>
      </c>
      <c r="G705" s="28" t="s">
        <v>12</v>
      </c>
      <c r="H705" s="29" t="s">
        <v>12</v>
      </c>
      <c r="I705" s="29" t="s">
        <v>12</v>
      </c>
      <c r="J705" s="99"/>
      <c r="K705" s="29" t="s">
        <v>12</v>
      </c>
      <c r="L705" s="99"/>
      <c r="M705" s="29" t="s">
        <v>12</v>
      </c>
      <c r="N705" s="18" t="s">
        <v>124</v>
      </c>
      <c r="O705" s="18"/>
      <c r="P705" s="104"/>
      <c r="Q705" s="104"/>
      <c r="R705" s="105" t="str">
        <f t="shared" si="49"/>
        <v/>
      </c>
      <c r="S705" s="30"/>
    </row>
    <row r="706" spans="2:19" x14ac:dyDescent="0.2">
      <c r="B706" s="17">
        <f t="shared" si="47"/>
        <v>697</v>
      </c>
      <c r="C706" s="71">
        <f t="shared" si="50"/>
        <v>0</v>
      </c>
      <c r="D706" s="29">
        <f t="shared" si="48"/>
        <v>0</v>
      </c>
      <c r="E706" s="27" t="s">
        <v>12</v>
      </c>
      <c r="F706" s="27" t="s">
        <v>12</v>
      </c>
      <c r="G706" s="28" t="s">
        <v>12</v>
      </c>
      <c r="H706" s="29" t="s">
        <v>12</v>
      </c>
      <c r="I706" s="29" t="s">
        <v>12</v>
      </c>
      <c r="J706" s="99"/>
      <c r="K706" s="29" t="s">
        <v>12</v>
      </c>
      <c r="L706" s="99"/>
      <c r="M706" s="29" t="s">
        <v>12</v>
      </c>
      <c r="N706" s="18" t="s">
        <v>124</v>
      </c>
      <c r="O706" s="18"/>
      <c r="P706" s="104"/>
      <c r="Q706" s="104"/>
      <c r="R706" s="105" t="str">
        <f t="shared" si="49"/>
        <v/>
      </c>
      <c r="S706" s="30"/>
    </row>
    <row r="707" spans="2:19" x14ac:dyDescent="0.2">
      <c r="B707" s="17">
        <f t="shared" si="47"/>
        <v>698</v>
      </c>
      <c r="C707" s="71">
        <f t="shared" si="50"/>
        <v>0</v>
      </c>
      <c r="D707" s="29">
        <f t="shared" si="48"/>
        <v>0</v>
      </c>
      <c r="E707" s="27" t="s">
        <v>12</v>
      </c>
      <c r="F707" s="27" t="s">
        <v>12</v>
      </c>
      <c r="G707" s="28" t="s">
        <v>12</v>
      </c>
      <c r="H707" s="29" t="s">
        <v>12</v>
      </c>
      <c r="I707" s="29" t="s">
        <v>12</v>
      </c>
      <c r="J707" s="99"/>
      <c r="K707" s="29" t="s">
        <v>12</v>
      </c>
      <c r="L707" s="99"/>
      <c r="M707" s="29" t="s">
        <v>12</v>
      </c>
      <c r="N707" s="18" t="s">
        <v>124</v>
      </c>
      <c r="O707" s="18"/>
      <c r="P707" s="104"/>
      <c r="Q707" s="104"/>
      <c r="R707" s="105" t="str">
        <f t="shared" si="49"/>
        <v/>
      </c>
      <c r="S707" s="30"/>
    </row>
    <row r="708" spans="2:19" x14ac:dyDescent="0.2">
      <c r="B708" s="17">
        <f t="shared" si="47"/>
        <v>699</v>
      </c>
      <c r="C708" s="71">
        <f t="shared" si="50"/>
        <v>0</v>
      </c>
      <c r="D708" s="29">
        <f t="shared" si="48"/>
        <v>0</v>
      </c>
      <c r="E708" s="27" t="s">
        <v>12</v>
      </c>
      <c r="F708" s="27" t="s">
        <v>12</v>
      </c>
      <c r="G708" s="28" t="s">
        <v>12</v>
      </c>
      <c r="H708" s="29" t="s">
        <v>12</v>
      </c>
      <c r="I708" s="29" t="s">
        <v>12</v>
      </c>
      <c r="J708" s="99"/>
      <c r="K708" s="29" t="s">
        <v>12</v>
      </c>
      <c r="L708" s="99"/>
      <c r="M708" s="29" t="s">
        <v>12</v>
      </c>
      <c r="N708" s="18" t="s">
        <v>124</v>
      </c>
      <c r="O708" s="18"/>
      <c r="P708" s="104"/>
      <c r="Q708" s="104"/>
      <c r="R708" s="105" t="str">
        <f t="shared" si="49"/>
        <v/>
      </c>
      <c r="S708" s="30"/>
    </row>
    <row r="709" spans="2:19" x14ac:dyDescent="0.2">
      <c r="B709" s="17">
        <f t="shared" si="47"/>
        <v>700</v>
      </c>
      <c r="C709" s="71">
        <f t="shared" si="50"/>
        <v>0</v>
      </c>
      <c r="D709" s="29">
        <f t="shared" si="48"/>
        <v>0</v>
      </c>
      <c r="E709" s="27" t="s">
        <v>12</v>
      </c>
      <c r="F709" s="27" t="s">
        <v>12</v>
      </c>
      <c r="G709" s="28" t="s">
        <v>12</v>
      </c>
      <c r="H709" s="29" t="s">
        <v>12</v>
      </c>
      <c r="I709" s="29" t="s">
        <v>12</v>
      </c>
      <c r="J709" s="99"/>
      <c r="K709" s="29" t="s">
        <v>12</v>
      </c>
      <c r="L709" s="99"/>
      <c r="M709" s="29" t="s">
        <v>12</v>
      </c>
      <c r="N709" s="18" t="s">
        <v>124</v>
      </c>
      <c r="O709" s="18"/>
      <c r="P709" s="104"/>
      <c r="Q709" s="104"/>
      <c r="R709" s="105" t="str">
        <f t="shared" si="49"/>
        <v/>
      </c>
      <c r="S709" s="30"/>
    </row>
  </sheetData>
  <sheetProtection deleteRows="0" selectLockedCells="1"/>
  <mergeCells count="50">
    <mergeCell ref="B2:C2"/>
    <mergeCell ref="B3:C3"/>
    <mergeCell ref="B4:C4"/>
    <mergeCell ref="K4:N4"/>
    <mergeCell ref="D4:G4"/>
    <mergeCell ref="B8:C8"/>
    <mergeCell ref="L8:M8"/>
    <mergeCell ref="Y6:Y8"/>
    <mergeCell ref="V6:V8"/>
    <mergeCell ref="D8:G8"/>
    <mergeCell ref="H8:I8"/>
    <mergeCell ref="J8:K8"/>
    <mergeCell ref="D6:E6"/>
    <mergeCell ref="G6:H6"/>
    <mergeCell ref="J6:K6"/>
    <mergeCell ref="B7:S7"/>
    <mergeCell ref="O2:S6"/>
    <mergeCell ref="U6:U8"/>
    <mergeCell ref="W6:W8"/>
    <mergeCell ref="W3:Z3"/>
    <mergeCell ref="W4:Z4"/>
    <mergeCell ref="AE6:AE8"/>
    <mergeCell ref="D3:G3"/>
    <mergeCell ref="D2:E2"/>
    <mergeCell ref="H2:I2"/>
    <mergeCell ref="H4:J4"/>
    <mergeCell ref="H3:J3"/>
    <mergeCell ref="AA6:AA8"/>
    <mergeCell ref="X6:X8"/>
    <mergeCell ref="Z6:Z8"/>
    <mergeCell ref="W5:Z5"/>
    <mergeCell ref="F5:G5"/>
    <mergeCell ref="D5:E5"/>
    <mergeCell ref="H5:N5"/>
    <mergeCell ref="AF6:AF8"/>
    <mergeCell ref="K3:N3"/>
    <mergeCell ref="J2:K2"/>
    <mergeCell ref="AK6:AK8"/>
    <mergeCell ref="AL6:AL8"/>
    <mergeCell ref="W2:AL2"/>
    <mergeCell ref="AA3:AL3"/>
    <mergeCell ref="AA4:AL4"/>
    <mergeCell ref="AA5:AL5"/>
    <mergeCell ref="AI6:AI8"/>
    <mergeCell ref="AJ6:AJ8"/>
    <mergeCell ref="AG6:AG8"/>
    <mergeCell ref="AH6:AH8"/>
    <mergeCell ref="AB6:AB8"/>
    <mergeCell ref="AC6:AC8"/>
    <mergeCell ref="AD6:AD8"/>
  </mergeCells>
  <conditionalFormatting sqref="E10:E709">
    <cfRule type="expression" dxfId="9" priority="1">
      <formula>AND(ISNUMBER(SEARCH("BENT DBR", E10)), NOT(ISBLANK(B10)))</formula>
    </cfRule>
    <cfRule type="expression" dxfId="8" priority="8">
      <formula>AND(ISNUMBER(SEARCH("BENT", E10)), NOT(ISBLANK(B10)))</formula>
    </cfRule>
  </conditionalFormatting>
  <conditionalFormatting sqref="F10:I709">
    <cfRule type="expression" dxfId="7" priority="6">
      <formula>AND(ISNUMBER(SEARCH("SC-R", F10)), NOT(ISBLANK(B10)))</formula>
    </cfRule>
    <cfRule type="expression" dxfId="6" priority="10">
      <formula>AND(ISERROR(SEARCH("OK", F10)), NOT(ISBLANK(B10)))</formula>
    </cfRule>
  </conditionalFormatting>
  <conditionalFormatting sqref="K10:K709">
    <cfRule type="expression" dxfId="5" priority="9">
      <formula>AND(ISERROR(SEARCH("OK", K10)), NOT(ISBLANK(B10)))</formula>
    </cfRule>
  </conditionalFormatting>
  <conditionalFormatting sqref="M10:M709">
    <cfRule type="expression" dxfId="4" priority="3">
      <formula>AND(ISERROR(SEARCH("OK", M10)), NOT(ISBLANK(B10)))</formula>
    </cfRule>
  </conditionalFormatting>
  <conditionalFormatting sqref="N10:N709">
    <cfRule type="expression" dxfId="3" priority="7">
      <formula>AND(ISNUMBER(SEARCH("Repairable", N10)), NOT(ISBLANK(B10)))</formula>
    </cfRule>
    <cfRule type="expression" dxfId="2" priority="11">
      <formula>AND(ISNUMBER(SEARCH("Scrap", N10)), NOT(ISBLANK(B10)))</formula>
    </cfRule>
  </conditionalFormatting>
  <conditionalFormatting sqref="P10:P1048576">
    <cfRule type="expression" dxfId="1" priority="5">
      <formula>OR(UPPER(P10)="X")</formula>
    </cfRule>
  </conditionalFormatting>
  <conditionalFormatting sqref="Q10:Q1048576">
    <cfRule type="expression" dxfId="0" priority="4">
      <formula>OR(UPPER(Q10)="X")</formula>
    </cfRule>
  </conditionalFormatting>
  <dataValidations count="1">
    <dataValidation type="list" allowBlank="1" showInputMessage="1" showErrorMessage="1" sqref="M2" xr:uid="{DB5658B4-FA13-4865-9331-2C764B1E50D9}">
      <formula1>$AX$1:$AX$2</formula1>
    </dataValidation>
  </dataValidations>
  <pageMargins left="0.7" right="0.7" top="0.75" bottom="0.75" header="0.3" footer="0.3"/>
  <pageSetup scale="78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7C9BE2E-FFBE-43CD-AEE6-E948EB6F0867}">
          <x14:formula1>
            <xm:f>'Data Sheet'!$D$2:$D$5</xm:f>
          </x14:formula1>
          <xm:sqref>E10:E709</xm:sqref>
        </x14:dataValidation>
        <x14:dataValidation type="list" allowBlank="1" showInputMessage="1" showErrorMessage="1" xr:uid="{330705AD-A9C3-437B-A3CA-8223443D1811}">
          <x14:formula1>
            <xm:f>'Data Sheet'!$E$2:$E$7</xm:f>
          </x14:formula1>
          <xm:sqref>F10:F709</xm:sqref>
        </x14:dataValidation>
        <x14:dataValidation type="list" allowBlank="1" showInputMessage="1" showErrorMessage="1" xr:uid="{7DB9EBF6-DE5B-48E8-8126-CEC0FCFBF41C}">
          <x14:formula1>
            <xm:f>'Data Sheet'!$H$2:$H$7</xm:f>
          </x14:formula1>
          <xm:sqref>G10:G11 G13:G709</xm:sqref>
        </x14:dataValidation>
        <x14:dataValidation type="list" allowBlank="1" showInputMessage="1" showErrorMessage="1" xr:uid="{E21D766A-60CE-45FB-8D4B-5AB9D1C2BA35}">
          <x14:formula1>
            <xm:f>'Data Sheet'!$P$2:$P$3</xm:f>
          </x14:formula1>
          <xm:sqref>H10:H709</xm:sqref>
        </x14:dataValidation>
        <x14:dataValidation type="list" allowBlank="1" showInputMessage="1" showErrorMessage="1" xr:uid="{35FBD2AB-52E4-4EDF-9E1F-4E499F8F55CF}">
          <x14:formula1>
            <xm:f>'Data Sheet'!$I$2:$I$4</xm:f>
          </x14:formula1>
          <xm:sqref>I10:I709</xm:sqref>
        </x14:dataValidation>
        <x14:dataValidation type="list" allowBlank="1" showInputMessage="1" showErrorMessage="1" xr:uid="{E6D5EC43-667C-48CA-A806-00356324E5EB}">
          <x14:formula1>
            <xm:f>'Data Sheet'!$G$2:$G$4</xm:f>
          </x14:formula1>
          <xm:sqref>K10:K709</xm:sqref>
        </x14:dataValidation>
        <x14:dataValidation type="list" allowBlank="1" showInputMessage="1" showErrorMessage="1" xr:uid="{BB681AB4-B680-4CFE-B373-C96AA2E9B447}">
          <x14:formula1>
            <xm:f>'Data Sheet'!$F$2:$F$4</xm:f>
          </x14:formula1>
          <xm:sqref>M10:M709</xm:sqref>
        </x14:dataValidation>
        <x14:dataValidation type="list" allowBlank="1" showInputMessage="1" showErrorMessage="1" xr:uid="{2D7740DE-ECD1-431B-A9DA-E481915FD68C}">
          <x14:formula1>
            <xm:f>'Data Sheet'!$K$2:$K$7</xm:f>
          </x14:formula1>
          <xm:sqref>N10:N709</xm:sqref>
        </x14:dataValidation>
        <x14:dataValidation type="list" allowBlank="1" showInputMessage="1" showErrorMessage="1" xr:uid="{89DD69F1-40AD-4741-993C-FBEF66C59888}">
          <x14:formula1>
            <xm:f>'Data Sheet'!$H$2:$H$8</xm:f>
          </x14:formula1>
          <xm:sqref>G12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ADB-FB83-41A3-A8CD-EB1AE36BD177}">
  <dimension ref="A1:R98"/>
  <sheetViews>
    <sheetView workbookViewId="0">
      <selection activeCell="H8" sqref="H8"/>
    </sheetView>
  </sheetViews>
  <sheetFormatPr defaultRowHeight="15" x14ac:dyDescent="0.25"/>
  <cols>
    <col min="1" max="1" width="16" bestFit="1" customWidth="1"/>
    <col min="2" max="2" width="17.28515625" customWidth="1"/>
    <col min="4" max="4" width="18.28515625" customWidth="1"/>
    <col min="5" max="5" width="9.140625" customWidth="1"/>
    <col min="6" max="6" width="14.85546875" customWidth="1"/>
    <col min="7" max="7" width="9.140625" customWidth="1"/>
    <col min="8" max="8" width="12.7109375" customWidth="1"/>
    <col min="9" max="9" width="11.5703125" customWidth="1"/>
    <col min="10" max="10" width="11.42578125" customWidth="1"/>
    <col min="11" max="12" width="9.140625" customWidth="1"/>
    <col min="13" max="13" width="13.7109375" customWidth="1"/>
    <col min="14" max="18" width="9.140625" customWidth="1"/>
  </cols>
  <sheetData>
    <row r="1" spans="1:18" x14ac:dyDescent="0.25">
      <c r="A1" s="100" t="s">
        <v>108</v>
      </c>
      <c r="B1" s="100" t="s">
        <v>24</v>
      </c>
    </row>
    <row r="2" spans="1:18" x14ac:dyDescent="0.25">
      <c r="A2" s="100" t="s">
        <v>59</v>
      </c>
      <c r="B2" s="100" t="s">
        <v>139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122</v>
      </c>
      <c r="L2" s="70"/>
      <c r="M2" s="12" t="s">
        <v>136</v>
      </c>
      <c r="N2" s="12" t="s">
        <v>101</v>
      </c>
      <c r="O2" s="12" t="s">
        <v>106</v>
      </c>
      <c r="P2" s="12" t="s">
        <v>12</v>
      </c>
    </row>
    <row r="3" spans="1:18" x14ac:dyDescent="0.25">
      <c r="A3" s="100" t="s">
        <v>0</v>
      </c>
      <c r="B3" s="102" t="s">
        <v>139</v>
      </c>
      <c r="D3" s="12" t="s">
        <v>83</v>
      </c>
      <c r="E3" s="12" t="s">
        <v>119</v>
      </c>
      <c r="F3" s="12" t="s">
        <v>84</v>
      </c>
      <c r="G3" s="12" t="s">
        <v>85</v>
      </c>
      <c r="H3" s="12" t="s">
        <v>121</v>
      </c>
      <c r="I3" s="12" t="s">
        <v>114</v>
      </c>
      <c r="J3" s="12" t="s">
        <v>63</v>
      </c>
      <c r="K3" s="12" t="s">
        <v>123</v>
      </c>
      <c r="L3" s="70"/>
      <c r="M3" s="12" t="s">
        <v>211</v>
      </c>
      <c r="N3" s="12" t="s">
        <v>102</v>
      </c>
      <c r="O3" s="12"/>
      <c r="P3" s="12" t="s">
        <v>135</v>
      </c>
      <c r="R3" t="s">
        <v>52</v>
      </c>
    </row>
    <row r="4" spans="1:18" x14ac:dyDescent="0.25">
      <c r="A4" s="100" t="s">
        <v>1</v>
      </c>
      <c r="B4" s="100" t="s">
        <v>139</v>
      </c>
      <c r="D4" s="12" t="s">
        <v>210</v>
      </c>
      <c r="E4" s="12" t="s">
        <v>142</v>
      </c>
      <c r="F4" s="12"/>
      <c r="G4" s="12"/>
      <c r="H4" s="12" t="s">
        <v>86</v>
      </c>
      <c r="I4" s="12"/>
      <c r="J4" s="12"/>
      <c r="K4" s="12" t="s">
        <v>111</v>
      </c>
      <c r="L4" s="12"/>
      <c r="M4" s="12" t="s">
        <v>212</v>
      </c>
      <c r="N4" s="12"/>
      <c r="O4" s="12"/>
      <c r="P4" s="12"/>
      <c r="R4" t="s">
        <v>53</v>
      </c>
    </row>
    <row r="5" spans="1:18" x14ac:dyDescent="0.25">
      <c r="A5" s="100" t="s">
        <v>94</v>
      </c>
      <c r="B5" s="100" t="s">
        <v>139</v>
      </c>
      <c r="D5" s="12"/>
      <c r="E5" s="12" t="s">
        <v>87</v>
      </c>
      <c r="F5" s="12"/>
      <c r="G5" s="12"/>
      <c r="H5" s="12" t="s">
        <v>113</v>
      </c>
      <c r="I5" s="12"/>
      <c r="J5" s="12"/>
      <c r="K5" s="12" t="s">
        <v>88</v>
      </c>
      <c r="L5" s="12"/>
      <c r="M5" s="12" t="s">
        <v>213</v>
      </c>
      <c r="N5" s="12"/>
      <c r="O5" s="12"/>
      <c r="P5" s="12"/>
      <c r="R5" t="s">
        <v>146</v>
      </c>
    </row>
    <row r="6" spans="1:18" x14ac:dyDescent="0.25">
      <c r="A6" s="100" t="s">
        <v>58</v>
      </c>
      <c r="B6" s="100" t="s">
        <v>139</v>
      </c>
      <c r="D6" s="12"/>
      <c r="E6" s="12" t="s">
        <v>120</v>
      </c>
      <c r="F6" s="12"/>
      <c r="G6" s="12"/>
      <c r="H6" s="12" t="s">
        <v>134</v>
      </c>
      <c r="I6" s="12"/>
      <c r="J6" s="12"/>
      <c r="K6" s="12" t="s">
        <v>124</v>
      </c>
      <c r="L6" s="12"/>
      <c r="M6" s="12"/>
      <c r="N6" s="12"/>
      <c r="O6" s="12"/>
      <c r="P6" s="12"/>
      <c r="R6" t="s">
        <v>54</v>
      </c>
    </row>
    <row r="7" spans="1:18" x14ac:dyDescent="0.25">
      <c r="A7" s="100" t="s">
        <v>14</v>
      </c>
      <c r="B7" s="100" t="s">
        <v>139</v>
      </c>
      <c r="H7" s="12" t="s">
        <v>248</v>
      </c>
      <c r="R7" t="s">
        <v>147</v>
      </c>
    </row>
    <row r="8" spans="1:18" x14ac:dyDescent="0.25">
      <c r="R8" t="s">
        <v>148</v>
      </c>
    </row>
    <row r="9" spans="1:18" x14ac:dyDescent="0.25">
      <c r="A9" s="100" t="s">
        <v>207</v>
      </c>
      <c r="B9" s="100" t="s">
        <v>218</v>
      </c>
      <c r="E9" s="12"/>
      <c r="F9" s="40"/>
      <c r="G9" s="12" t="s">
        <v>103</v>
      </c>
      <c r="H9" s="12" t="s">
        <v>104</v>
      </c>
      <c r="I9" s="12" t="s">
        <v>107</v>
      </c>
      <c r="R9" t="s">
        <v>149</v>
      </c>
    </row>
    <row r="10" spans="1:18" x14ac:dyDescent="0.25">
      <c r="D10" t="str">
        <f>CONCATENATE(E10,F10)</f>
        <v>2 3/8"EUE</v>
      </c>
      <c r="E10" s="12" t="s">
        <v>96</v>
      </c>
      <c r="F10" s="12" t="s">
        <v>97</v>
      </c>
      <c r="G10" s="12">
        <v>1.901</v>
      </c>
      <c r="H10" s="12">
        <v>0.19</v>
      </c>
      <c r="I10" s="12">
        <v>4.7</v>
      </c>
      <c r="J10" s="12" t="s">
        <v>102</v>
      </c>
      <c r="K10">
        <f>VLOOKUP(CONCATENATE(B11,B12),D10:I22,4,FALSE)</f>
        <v>1.7729999999999999</v>
      </c>
      <c r="R10" t="s">
        <v>26</v>
      </c>
    </row>
    <row r="11" spans="1:18" x14ac:dyDescent="0.25">
      <c r="A11" s="100" t="s">
        <v>208</v>
      </c>
      <c r="B11" s="100" t="s">
        <v>96</v>
      </c>
      <c r="D11" t="str">
        <f t="shared" ref="D11:D17" si="0">CONCATENATE(E11,F11)</f>
        <v>2 7/8"EUE</v>
      </c>
      <c r="E11" s="12" t="s">
        <v>95</v>
      </c>
      <c r="F11" s="12" t="s">
        <v>97</v>
      </c>
      <c r="G11" s="12">
        <v>2.347</v>
      </c>
      <c r="H11" s="12">
        <v>0.217</v>
      </c>
      <c r="I11" s="12">
        <v>6.5</v>
      </c>
      <c r="J11" s="12" t="s">
        <v>102</v>
      </c>
      <c r="R11" t="s">
        <v>150</v>
      </c>
    </row>
    <row r="12" spans="1:18" x14ac:dyDescent="0.25">
      <c r="A12" s="100" t="s">
        <v>209</v>
      </c>
      <c r="B12" s="100" t="s">
        <v>98</v>
      </c>
      <c r="D12" t="str">
        <f t="shared" si="0"/>
        <v>3.5"EUE</v>
      </c>
      <c r="E12" s="70" t="s">
        <v>238</v>
      </c>
      <c r="F12" s="12" t="s">
        <v>97</v>
      </c>
      <c r="G12" s="12">
        <v>2.867</v>
      </c>
      <c r="H12" s="12">
        <v>0.375</v>
      </c>
      <c r="I12" s="12">
        <v>9.3000000000000007</v>
      </c>
      <c r="J12" s="12" t="s">
        <v>101</v>
      </c>
      <c r="R12" t="s">
        <v>151</v>
      </c>
    </row>
    <row r="13" spans="1:18" x14ac:dyDescent="0.25">
      <c r="A13" s="100" t="s">
        <v>240</v>
      </c>
      <c r="B13" s="100"/>
      <c r="D13" t="str">
        <f t="shared" si="0"/>
        <v>1.9"CS8</v>
      </c>
      <c r="E13" s="12" t="s">
        <v>143</v>
      </c>
      <c r="F13" s="12" t="s">
        <v>233</v>
      </c>
      <c r="G13" s="12">
        <v>1.4059999999999999</v>
      </c>
      <c r="H13" s="12">
        <v>0.2</v>
      </c>
      <c r="I13" s="12">
        <v>3.64</v>
      </c>
      <c r="J13" s="12" t="s">
        <v>101</v>
      </c>
      <c r="R13" t="s">
        <v>152</v>
      </c>
    </row>
    <row r="14" spans="1:18" x14ac:dyDescent="0.25">
      <c r="D14" t="str">
        <f t="shared" si="0"/>
        <v>2 3/8"PH6</v>
      </c>
      <c r="E14" s="12" t="s">
        <v>96</v>
      </c>
      <c r="F14" s="12" t="s">
        <v>98</v>
      </c>
      <c r="G14" s="12">
        <v>1.7729999999999999</v>
      </c>
      <c r="H14" s="12">
        <v>0.254</v>
      </c>
      <c r="I14" s="12">
        <v>5.95</v>
      </c>
      <c r="J14" s="12" t="s">
        <v>101</v>
      </c>
      <c r="R14" t="s">
        <v>153</v>
      </c>
    </row>
    <row r="15" spans="1:18" x14ac:dyDescent="0.25">
      <c r="D15" t="str">
        <f t="shared" si="0"/>
        <v>2 7/8"PH6</v>
      </c>
      <c r="E15" s="12" t="s">
        <v>95</v>
      </c>
      <c r="F15" s="12" t="s">
        <v>98</v>
      </c>
      <c r="G15" s="12">
        <v>2.165</v>
      </c>
      <c r="H15" s="12">
        <v>0.27600000000000002</v>
      </c>
      <c r="I15" s="12">
        <v>7.9</v>
      </c>
      <c r="J15" s="12" t="s">
        <v>101</v>
      </c>
      <c r="R15" t="s">
        <v>42</v>
      </c>
    </row>
    <row r="16" spans="1:18" x14ac:dyDescent="0.25">
      <c r="D16" t="str">
        <f t="shared" si="0"/>
        <v>4.5"PH6</v>
      </c>
      <c r="E16" s="12" t="s">
        <v>236</v>
      </c>
      <c r="F16" s="12" t="s">
        <v>98</v>
      </c>
      <c r="G16" s="12">
        <v>3.7010000000000001</v>
      </c>
      <c r="H16" s="12">
        <v>0.33700000000000002</v>
      </c>
      <c r="I16" s="12">
        <v>15.5</v>
      </c>
      <c r="J16" s="12" t="s">
        <v>101</v>
      </c>
      <c r="R16" t="s">
        <v>55</v>
      </c>
    </row>
    <row r="17" spans="4:18" x14ac:dyDescent="0.25">
      <c r="D17" t="str">
        <f t="shared" si="0"/>
        <v>2 3/8"FATBOY-PH6</v>
      </c>
      <c r="E17" s="12" t="s">
        <v>96</v>
      </c>
      <c r="F17" s="12" t="s">
        <v>234</v>
      </c>
      <c r="G17" s="12"/>
      <c r="H17" s="12">
        <v>0.36199999999999999</v>
      </c>
      <c r="I17" s="12">
        <v>10.4</v>
      </c>
      <c r="J17" s="12" t="s">
        <v>231</v>
      </c>
    </row>
    <row r="18" spans="4:18" x14ac:dyDescent="0.25">
      <c r="D18" t="s">
        <v>95</v>
      </c>
      <c r="E18" s="12" t="s">
        <v>95</v>
      </c>
      <c r="F18" s="12" t="s">
        <v>235</v>
      </c>
      <c r="G18" s="12">
        <v>1.9630000000000001</v>
      </c>
      <c r="H18" s="12">
        <v>0.36199999999999999</v>
      </c>
      <c r="I18" s="12">
        <v>10.4</v>
      </c>
      <c r="J18" s="12" t="s">
        <v>231</v>
      </c>
      <c r="R18" t="s">
        <v>40</v>
      </c>
    </row>
    <row r="19" spans="4:18" x14ac:dyDescent="0.25">
      <c r="D19" t="s">
        <v>239</v>
      </c>
      <c r="E19" s="12" t="s">
        <v>236</v>
      </c>
      <c r="F19" s="12" t="s">
        <v>237</v>
      </c>
      <c r="G19" s="12">
        <v>3.7949999999999999</v>
      </c>
      <c r="H19" s="12">
        <v>0.28999999999999998</v>
      </c>
      <c r="I19" s="12">
        <v>13.5</v>
      </c>
      <c r="J19" s="12" t="s">
        <v>101</v>
      </c>
      <c r="R19" t="s">
        <v>154</v>
      </c>
    </row>
    <row r="20" spans="4:18" x14ac:dyDescent="0.25">
      <c r="D20" t="s">
        <v>241</v>
      </c>
      <c r="E20" s="12" t="s">
        <v>242</v>
      </c>
      <c r="F20" s="12" t="s">
        <v>233</v>
      </c>
      <c r="G20" s="12">
        <v>1.1839999999999999</v>
      </c>
      <c r="H20" s="12">
        <v>0.191</v>
      </c>
      <c r="I20" s="12">
        <v>3.02</v>
      </c>
      <c r="J20" s="12" t="s">
        <v>101</v>
      </c>
      <c r="R20" t="s">
        <v>25</v>
      </c>
    </row>
    <row r="21" spans="4:18" x14ac:dyDescent="0.25">
      <c r="D21" t="s">
        <v>243</v>
      </c>
      <c r="E21" s="12" t="s">
        <v>96</v>
      </c>
      <c r="F21" s="12" t="s">
        <v>244</v>
      </c>
      <c r="G21" s="12">
        <v>1.7729999999999999</v>
      </c>
      <c r="H21" s="12">
        <v>0.254</v>
      </c>
      <c r="I21" s="12">
        <v>5.95</v>
      </c>
      <c r="J21" s="12" t="s">
        <v>101</v>
      </c>
      <c r="R21" t="s">
        <v>24</v>
      </c>
    </row>
    <row r="22" spans="4:18" x14ac:dyDescent="0.25">
      <c r="D22" t="s">
        <v>245</v>
      </c>
      <c r="E22" s="12" t="s">
        <v>95</v>
      </c>
      <c r="F22" s="12" t="s">
        <v>244</v>
      </c>
      <c r="G22" s="12">
        <v>2.165</v>
      </c>
      <c r="H22" s="12">
        <v>0.27600000000000002</v>
      </c>
      <c r="I22" s="12">
        <v>7.9</v>
      </c>
      <c r="J22" s="12" t="s">
        <v>101</v>
      </c>
      <c r="R22" t="s">
        <v>41</v>
      </c>
    </row>
    <row r="23" spans="4:18" x14ac:dyDescent="0.25">
      <c r="R23" t="s">
        <v>155</v>
      </c>
    </row>
    <row r="24" spans="4:18" x14ac:dyDescent="0.25">
      <c r="R24" t="s">
        <v>156</v>
      </c>
    </row>
    <row r="25" spans="4:18" x14ac:dyDescent="0.25">
      <c r="D25" s="3" t="s">
        <v>214</v>
      </c>
      <c r="R25" t="s">
        <v>157</v>
      </c>
    </row>
    <row r="26" spans="4:18" x14ac:dyDescent="0.25">
      <c r="D26" s="3" t="s">
        <v>215</v>
      </c>
      <c r="R26" t="s">
        <v>158</v>
      </c>
    </row>
    <row r="27" spans="4:18" x14ac:dyDescent="0.25">
      <c r="D27" s="3" t="s">
        <v>216</v>
      </c>
      <c r="R27" t="s">
        <v>159</v>
      </c>
    </row>
    <row r="28" spans="4:18" x14ac:dyDescent="0.25">
      <c r="D28" s="3" t="s">
        <v>217</v>
      </c>
      <c r="R28" t="s">
        <v>160</v>
      </c>
    </row>
    <row r="29" spans="4:18" x14ac:dyDescent="0.25">
      <c r="D29" s="3" t="s">
        <v>220</v>
      </c>
      <c r="R29" t="s">
        <v>43</v>
      </c>
    </row>
    <row r="30" spans="4:18" x14ac:dyDescent="0.25">
      <c r="D30" s="3" t="s">
        <v>219</v>
      </c>
      <c r="R30" t="s">
        <v>46</v>
      </c>
    </row>
    <row r="31" spans="4:18" x14ac:dyDescent="0.25">
      <c r="D31" s="3" t="s">
        <v>232</v>
      </c>
      <c r="E31" s="3"/>
      <c r="R31" t="s">
        <v>33</v>
      </c>
    </row>
    <row r="32" spans="4:18" x14ac:dyDescent="0.25">
      <c r="D32" s="2"/>
      <c r="E32" s="3"/>
      <c r="R32" t="s">
        <v>32</v>
      </c>
    </row>
    <row r="33" spans="4:18" x14ac:dyDescent="0.25">
      <c r="D33" s="2"/>
      <c r="E33" s="3"/>
      <c r="R33" t="s">
        <v>161</v>
      </c>
    </row>
    <row r="34" spans="4:18" x14ac:dyDescent="0.25">
      <c r="D34" s="2"/>
      <c r="E34" s="3"/>
      <c r="R34" t="s">
        <v>39</v>
      </c>
    </row>
    <row r="35" spans="4:18" x14ac:dyDescent="0.25">
      <c r="D35" s="2"/>
      <c r="E35" s="3"/>
      <c r="R35" t="s">
        <v>162</v>
      </c>
    </row>
    <row r="36" spans="4:18" x14ac:dyDescent="0.25">
      <c r="D36" s="2"/>
      <c r="E36" s="3"/>
      <c r="R36" t="s">
        <v>163</v>
      </c>
    </row>
    <row r="37" spans="4:18" x14ac:dyDescent="0.25">
      <c r="D37" s="2"/>
      <c r="E37" s="3"/>
      <c r="R37" t="s">
        <v>164</v>
      </c>
    </row>
    <row r="38" spans="4:18" x14ac:dyDescent="0.25">
      <c r="D38" s="2"/>
      <c r="R38" t="s">
        <v>165</v>
      </c>
    </row>
    <row r="39" spans="4:18" x14ac:dyDescent="0.25">
      <c r="R39" t="s">
        <v>166</v>
      </c>
    </row>
    <row r="40" spans="4:18" x14ac:dyDescent="0.25">
      <c r="R40" t="s">
        <v>167</v>
      </c>
    </row>
    <row r="41" spans="4:18" x14ac:dyDescent="0.25">
      <c r="R41" t="s">
        <v>168</v>
      </c>
    </row>
    <row r="42" spans="4:18" x14ac:dyDescent="0.25">
      <c r="R42" t="s">
        <v>31</v>
      </c>
    </row>
    <row r="43" spans="4:18" x14ac:dyDescent="0.25">
      <c r="R43" t="s">
        <v>169</v>
      </c>
    </row>
    <row r="44" spans="4:18" x14ac:dyDescent="0.25">
      <c r="R44" t="s">
        <v>45</v>
      </c>
    </row>
    <row r="45" spans="4:18" x14ac:dyDescent="0.25">
      <c r="R45" t="s">
        <v>36</v>
      </c>
    </row>
    <row r="46" spans="4:18" x14ac:dyDescent="0.25">
      <c r="R46" t="s">
        <v>170</v>
      </c>
    </row>
    <row r="47" spans="4:18" x14ac:dyDescent="0.25">
      <c r="R47" t="s">
        <v>171</v>
      </c>
    </row>
    <row r="48" spans="4:18" x14ac:dyDescent="0.25">
      <c r="R48" t="s">
        <v>49</v>
      </c>
    </row>
    <row r="49" spans="18:18" x14ac:dyDescent="0.25">
      <c r="R49" t="s">
        <v>47</v>
      </c>
    </row>
    <row r="50" spans="18:18" x14ac:dyDescent="0.25">
      <c r="R50" t="s">
        <v>172</v>
      </c>
    </row>
    <row r="51" spans="18:18" x14ac:dyDescent="0.25">
      <c r="R51" t="s">
        <v>173</v>
      </c>
    </row>
    <row r="52" spans="18:18" x14ac:dyDescent="0.25">
      <c r="R52" t="s">
        <v>174</v>
      </c>
    </row>
    <row r="53" spans="18:18" x14ac:dyDescent="0.25">
      <c r="R53" t="s">
        <v>48</v>
      </c>
    </row>
    <row r="54" spans="18:18" x14ac:dyDescent="0.25">
      <c r="R54" t="s">
        <v>56</v>
      </c>
    </row>
    <row r="55" spans="18:18" x14ac:dyDescent="0.25">
      <c r="R55" t="s">
        <v>30</v>
      </c>
    </row>
    <row r="56" spans="18:18" x14ac:dyDescent="0.25">
      <c r="R56" t="s">
        <v>175</v>
      </c>
    </row>
    <row r="57" spans="18:18" x14ac:dyDescent="0.25">
      <c r="R57" t="s">
        <v>176</v>
      </c>
    </row>
    <row r="58" spans="18:18" x14ac:dyDescent="0.25">
      <c r="R58" t="s">
        <v>177</v>
      </c>
    </row>
    <row r="59" spans="18:18" x14ac:dyDescent="0.25">
      <c r="R59" s="101" t="s">
        <v>50</v>
      </c>
    </row>
    <row r="60" spans="18:18" x14ac:dyDescent="0.25">
      <c r="R60" t="s">
        <v>178</v>
      </c>
    </row>
    <row r="61" spans="18:18" x14ac:dyDescent="0.25">
      <c r="R61" t="s">
        <v>179</v>
      </c>
    </row>
    <row r="62" spans="18:18" x14ac:dyDescent="0.25">
      <c r="R62" s="101" t="s">
        <v>180</v>
      </c>
    </row>
    <row r="63" spans="18:18" x14ac:dyDescent="0.25">
      <c r="R63" s="101" t="s">
        <v>181</v>
      </c>
    </row>
    <row r="64" spans="18:18" x14ac:dyDescent="0.25">
      <c r="R64" t="s">
        <v>38</v>
      </c>
    </row>
    <row r="65" spans="18:18" x14ac:dyDescent="0.25">
      <c r="R65" t="s">
        <v>44</v>
      </c>
    </row>
    <row r="66" spans="18:18" x14ac:dyDescent="0.25">
      <c r="R66" t="s">
        <v>182</v>
      </c>
    </row>
    <row r="67" spans="18:18" x14ac:dyDescent="0.25">
      <c r="R67" t="s">
        <v>183</v>
      </c>
    </row>
    <row r="68" spans="18:18" x14ac:dyDescent="0.25">
      <c r="R68" t="s">
        <v>184</v>
      </c>
    </row>
    <row r="69" spans="18:18" x14ac:dyDescent="0.25">
      <c r="R69" t="s">
        <v>185</v>
      </c>
    </row>
    <row r="70" spans="18:18" x14ac:dyDescent="0.25">
      <c r="R70" t="s">
        <v>186</v>
      </c>
    </row>
    <row r="71" spans="18:18" x14ac:dyDescent="0.25">
      <c r="R71" t="s">
        <v>187</v>
      </c>
    </row>
    <row r="72" spans="18:18" x14ac:dyDescent="0.25">
      <c r="R72" t="s">
        <v>188</v>
      </c>
    </row>
    <row r="73" spans="18:18" x14ac:dyDescent="0.25">
      <c r="R73" t="s">
        <v>189</v>
      </c>
    </row>
    <row r="74" spans="18:18" x14ac:dyDescent="0.25">
      <c r="R74" t="s">
        <v>190</v>
      </c>
    </row>
    <row r="75" spans="18:18" x14ac:dyDescent="0.25">
      <c r="R75" t="s">
        <v>191</v>
      </c>
    </row>
    <row r="76" spans="18:18" x14ac:dyDescent="0.25">
      <c r="R76" t="s">
        <v>192</v>
      </c>
    </row>
    <row r="77" spans="18:18" x14ac:dyDescent="0.25">
      <c r="R77" t="s">
        <v>193</v>
      </c>
    </row>
    <row r="78" spans="18:18" x14ac:dyDescent="0.25">
      <c r="R78" t="s">
        <v>194</v>
      </c>
    </row>
    <row r="79" spans="18:18" x14ac:dyDescent="0.25">
      <c r="R79" t="s">
        <v>195</v>
      </c>
    </row>
    <row r="80" spans="18:18" x14ac:dyDescent="0.25">
      <c r="R80" t="s">
        <v>196</v>
      </c>
    </row>
    <row r="81" spans="18:18" x14ac:dyDescent="0.25">
      <c r="R81" t="s">
        <v>35</v>
      </c>
    </row>
    <row r="82" spans="18:18" x14ac:dyDescent="0.25">
      <c r="R82" t="s">
        <v>197</v>
      </c>
    </row>
    <row r="83" spans="18:18" x14ac:dyDescent="0.25">
      <c r="R83" t="s">
        <v>29</v>
      </c>
    </row>
    <row r="84" spans="18:18" x14ac:dyDescent="0.25">
      <c r="R84" t="s">
        <v>198</v>
      </c>
    </row>
    <row r="85" spans="18:18" x14ac:dyDescent="0.25">
      <c r="R85" t="s">
        <v>199</v>
      </c>
    </row>
    <row r="86" spans="18:18" x14ac:dyDescent="0.25">
      <c r="R86" t="s">
        <v>200</v>
      </c>
    </row>
    <row r="87" spans="18:18" x14ac:dyDescent="0.25">
      <c r="R87" t="s">
        <v>201</v>
      </c>
    </row>
    <row r="88" spans="18:18" x14ac:dyDescent="0.25">
      <c r="R88" t="s">
        <v>202</v>
      </c>
    </row>
    <row r="89" spans="18:18" x14ac:dyDescent="0.25">
      <c r="R89" t="s">
        <v>203</v>
      </c>
    </row>
    <row r="90" spans="18:18" x14ac:dyDescent="0.25">
      <c r="R90" t="s">
        <v>57</v>
      </c>
    </row>
    <row r="91" spans="18:18" x14ac:dyDescent="0.25">
      <c r="R91" t="s">
        <v>28</v>
      </c>
    </row>
    <row r="92" spans="18:18" x14ac:dyDescent="0.25">
      <c r="R92" t="s">
        <v>204</v>
      </c>
    </row>
    <row r="93" spans="18:18" x14ac:dyDescent="0.25">
      <c r="R93" t="s">
        <v>205</v>
      </c>
    </row>
    <row r="94" spans="18:18" x14ac:dyDescent="0.25">
      <c r="R94" t="s">
        <v>206</v>
      </c>
    </row>
    <row r="95" spans="18:18" x14ac:dyDescent="0.25">
      <c r="R95" t="s">
        <v>34</v>
      </c>
    </row>
    <row r="96" spans="18:18" x14ac:dyDescent="0.25">
      <c r="R96" t="s">
        <v>37</v>
      </c>
    </row>
    <row r="97" spans="18:18" x14ac:dyDescent="0.25">
      <c r="R97" t="s">
        <v>27</v>
      </c>
    </row>
    <row r="98" spans="18:18" x14ac:dyDescent="0.25">
      <c r="R98" t="s">
        <v>51</v>
      </c>
    </row>
  </sheetData>
  <dataValidations count="4">
    <dataValidation type="list" allowBlank="1" showInputMessage="1" showErrorMessage="1" sqref="B12" xr:uid="{D5A1D2C6-15A9-43A4-BDF5-D94DB972A4CD}">
      <formula1>$F$10:$F$22</formula1>
    </dataValidation>
    <dataValidation type="list" allowBlank="1" showInputMessage="1" showErrorMessage="1" sqref="B11" xr:uid="{F591F370-04BD-4A7E-AD9F-F311CEFB3745}">
      <formula1>$E$10:$E$22</formula1>
    </dataValidation>
    <dataValidation type="list" allowBlank="1" showInputMessage="1" showErrorMessage="1" sqref="B1" xr:uid="{CE838F5C-C57C-4B69-BD83-2F5E6D690E35}">
      <formula1>$R$2:$R$98</formula1>
    </dataValidation>
    <dataValidation type="list" allowBlank="1" showInputMessage="1" showErrorMessage="1" sqref="B9" xr:uid="{DF7131F7-642E-45AD-920E-CA29205B545E}">
      <formula1>$D$25:$D$31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 PH6 Tubing</vt:lpstr>
      <vt:lpstr>Sum EUE Tubing</vt:lpstr>
      <vt:lpstr>Tubing Insp Report</vt:lpstr>
      <vt:lpstr>Data Sheet</vt:lpstr>
      <vt:lpstr>'Tubing Insp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Pathfinder</dc:creator>
  <cp:lastModifiedBy>Chase Gartner</cp:lastModifiedBy>
  <cp:lastPrinted>2021-12-17T14:21:54Z</cp:lastPrinted>
  <dcterms:created xsi:type="dcterms:W3CDTF">2014-09-04T16:38:19Z</dcterms:created>
  <dcterms:modified xsi:type="dcterms:W3CDTF">2024-11-27T22:27:07Z</dcterms:modified>
</cp:coreProperties>
</file>